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60" yWindow="120" windowWidth="24855" windowHeight="10470" tabRatio="830" activeTab="6"/>
  </bookViews>
  <sheets>
    <sheet name="gmia.qw.5.out.1996-12" sheetId="1" r:id="rId1"/>
    <sheet name="out cod" sheetId="2" r:id="rId2"/>
    <sheet name="sorted by storm" sheetId="8" r:id="rId3"/>
    <sheet name="lukes travel times" sheetId="4" r:id="rId4"/>
    <sheet name="St Luke old-new dates" sheetId="10" r:id="rId5"/>
    <sheet name="outfall and cargo glycol storms" sheetId="6" r:id="rId6"/>
    <sheet name="infall and lukes glycol " sheetId="7" r:id="rId7"/>
    <sheet name="parameter codes" sheetId="3" r:id="rId8"/>
    <sheet name="Sheet1" sheetId="9" r:id="rId9"/>
    <sheet name="estimated PG values" sheetId="11" r:id="rId10"/>
  </sheets>
  <calcPr calcId="145621"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r="BR27" i="11" l="1"/>
  <c r="BS27" i="11"/>
  <c r="BR12" i="11"/>
  <c r="BS12" i="11"/>
  <c r="BS25" i="11" l="1"/>
  <c r="BS26" i="11"/>
  <c r="BS24" i="11"/>
  <c r="BR25" i="11"/>
  <c r="BR26" i="11"/>
  <c r="BR24" i="11"/>
  <c r="BS11" i="11"/>
  <c r="BR11" i="11"/>
  <c r="BS10" i="11"/>
  <c r="BR10" i="11"/>
  <c r="BS9" i="11"/>
  <c r="BR9" i="11"/>
  <c r="BS8" i="11"/>
  <c r="BR8" i="11"/>
  <c r="BL3" i="11" l="1"/>
  <c r="BM3" i="11"/>
  <c r="BL4" i="11"/>
  <c r="BM4" i="11"/>
  <c r="BM2" i="11"/>
  <c r="BL2" i="11"/>
  <c r="BF50" i="11" l="1"/>
  <c r="BF64" i="11"/>
  <c r="BF68" i="11"/>
  <c r="BF69" i="11"/>
  <c r="BF97" i="11"/>
  <c r="BG96" i="11"/>
  <c r="BH96" i="11"/>
  <c r="BI96" i="11"/>
  <c r="BG97" i="11"/>
  <c r="BH97" i="11"/>
  <c r="BI97" i="11"/>
  <c r="BG98" i="11"/>
  <c r="BH98" i="11"/>
  <c r="BI98" i="11"/>
  <c r="BG99" i="11"/>
  <c r="BH99" i="11"/>
  <c r="BI99" i="11"/>
  <c r="BG100" i="11"/>
  <c r="BH100" i="11"/>
  <c r="BI100" i="11"/>
  <c r="BG101" i="11"/>
  <c r="BH101" i="11"/>
  <c r="BI101" i="11"/>
  <c r="BG102" i="11"/>
  <c r="BH102" i="11"/>
  <c r="BI102" i="11"/>
  <c r="C289" i="11"/>
  <c r="C288" i="11"/>
  <c r="C287" i="11"/>
  <c r="C286" i="11"/>
  <c r="C285" i="11"/>
  <c r="C284" i="11"/>
  <c r="C283" i="11"/>
  <c r="L275" i="11"/>
  <c r="U275" i="11" s="1"/>
  <c r="L274" i="11"/>
  <c r="U274" i="11" s="1"/>
  <c r="L273" i="11"/>
  <c r="U273" i="11" s="1"/>
  <c r="E271" i="11"/>
  <c r="E269" i="11"/>
  <c r="E268" i="11"/>
  <c r="U231" i="11"/>
  <c r="V231" i="11" s="1"/>
  <c r="U230" i="11"/>
  <c r="W230" i="11" s="1"/>
  <c r="U229" i="11"/>
  <c r="V229" i="11" s="1"/>
  <c r="U228" i="11"/>
  <c r="W228" i="11" s="1"/>
  <c r="U227" i="11"/>
  <c r="V227" i="11" s="1"/>
  <c r="U226" i="11"/>
  <c r="W226" i="11" s="1"/>
  <c r="U225" i="11"/>
  <c r="U224" i="11"/>
  <c r="U223" i="11"/>
  <c r="U222" i="11"/>
  <c r="U221" i="11"/>
  <c r="V221" i="11" s="1"/>
  <c r="U220" i="11"/>
  <c r="W220" i="11" s="1"/>
  <c r="U219" i="11"/>
  <c r="V219" i="11" s="1"/>
  <c r="U218" i="11"/>
  <c r="W218" i="11" s="1"/>
  <c r="U217" i="11"/>
  <c r="V217" i="11" s="1"/>
  <c r="U216" i="11"/>
  <c r="U215" i="11"/>
  <c r="U214" i="11"/>
  <c r="U213" i="11"/>
  <c r="U212" i="11"/>
  <c r="W212" i="11" s="1"/>
  <c r="U211" i="11"/>
  <c r="V211" i="11" s="1"/>
  <c r="U210" i="11"/>
  <c r="W210" i="11" s="1"/>
  <c r="U209" i="11"/>
  <c r="V209" i="11" s="1"/>
  <c r="U208" i="11"/>
  <c r="W208" i="11" s="1"/>
  <c r="U207" i="11"/>
  <c r="V207" i="11" s="1"/>
  <c r="U206" i="11"/>
  <c r="V206" i="11" s="1"/>
  <c r="U205" i="11"/>
  <c r="V205" i="11" s="1"/>
  <c r="U204" i="11"/>
  <c r="V204" i="11" s="1"/>
  <c r="U203" i="11"/>
  <c r="V203" i="11" s="1"/>
  <c r="U202" i="11"/>
  <c r="W202" i="11" s="1"/>
  <c r="U201" i="11"/>
  <c r="V201" i="11" s="1"/>
  <c r="U200" i="11"/>
  <c r="W200" i="11" s="1"/>
  <c r="U199" i="11"/>
  <c r="V199" i="11" s="1"/>
  <c r="U198" i="11"/>
  <c r="W198" i="11" s="1"/>
  <c r="U197" i="11"/>
  <c r="V197" i="11" s="1"/>
  <c r="U196" i="11"/>
  <c r="V196" i="11" s="1"/>
  <c r="U195" i="11"/>
  <c r="V195" i="11" s="1"/>
  <c r="U194" i="11"/>
  <c r="V194" i="11" s="1"/>
  <c r="U193" i="11"/>
  <c r="V193" i="11" s="1"/>
  <c r="U190" i="11"/>
  <c r="U189" i="11"/>
  <c r="BE102" i="11"/>
  <c r="AX102" i="11"/>
  <c r="BD102" i="11" s="1"/>
  <c r="BF102" i="11" s="1"/>
  <c r="BE101" i="11"/>
  <c r="AX101" i="11"/>
  <c r="BD101" i="11" s="1"/>
  <c r="BF101" i="11" s="1"/>
  <c r="BE100" i="11"/>
  <c r="AX100" i="11"/>
  <c r="BD100" i="11" s="1"/>
  <c r="BF100" i="11" s="1"/>
  <c r="BE99" i="11"/>
  <c r="AX99" i="11"/>
  <c r="BD99" i="11" s="1"/>
  <c r="BF99" i="11" s="1"/>
  <c r="BE98" i="11"/>
  <c r="AX98" i="11"/>
  <c r="BD98" i="11" s="1"/>
  <c r="BF98" i="11" s="1"/>
  <c r="BE96" i="11"/>
  <c r="AX96" i="11"/>
  <c r="BD96" i="11" s="1"/>
  <c r="BF96" i="11" s="1"/>
  <c r="AX95" i="11"/>
  <c r="AY95" i="11" s="1"/>
  <c r="AX94" i="11"/>
  <c r="AY94" i="11" s="1"/>
  <c r="AX93" i="11"/>
  <c r="AY93" i="11" s="1"/>
  <c r="AX90" i="11"/>
  <c r="AY90" i="11" s="1"/>
  <c r="AX89" i="11"/>
  <c r="AZ89" i="11" s="1"/>
  <c r="AX88" i="11"/>
  <c r="BD88" i="11" s="1"/>
  <c r="AX107" i="11"/>
  <c r="AZ107" i="11" s="1"/>
  <c r="AX84" i="11"/>
  <c r="AZ84" i="11" s="1"/>
  <c r="AX83" i="11"/>
  <c r="AZ83" i="11" s="1"/>
  <c r="AX82" i="11"/>
  <c r="AZ82" i="11" s="1"/>
  <c r="AX81" i="11"/>
  <c r="AZ81" i="11" s="1"/>
  <c r="AX80" i="11"/>
  <c r="AZ80" i="11" s="1"/>
  <c r="AX79" i="11"/>
  <c r="AZ79" i="11" s="1"/>
  <c r="AX78" i="11"/>
  <c r="AZ78" i="11" s="1"/>
  <c r="AX77" i="11"/>
  <c r="AZ77" i="11" s="1"/>
  <c r="AX76" i="11"/>
  <c r="AZ76" i="11" s="1"/>
  <c r="AX75" i="11"/>
  <c r="AZ75" i="11" s="1"/>
  <c r="AX74" i="11"/>
  <c r="AZ74" i="11" s="1"/>
  <c r="AX73" i="11"/>
  <c r="AZ73" i="11" s="1"/>
  <c r="AX71" i="11"/>
  <c r="AZ71" i="11" s="1"/>
  <c r="AX70" i="11"/>
  <c r="AZ70" i="11" s="1"/>
  <c r="AX69" i="11"/>
  <c r="AZ69" i="11" s="1"/>
  <c r="BH69" i="11" s="1"/>
  <c r="AX68" i="11"/>
  <c r="AZ68" i="11" s="1"/>
  <c r="BH68" i="11" s="1"/>
  <c r="AX65" i="11"/>
  <c r="AZ65" i="11" s="1"/>
  <c r="AX64" i="11"/>
  <c r="AZ64" i="11" s="1"/>
  <c r="BH64" i="11" s="1"/>
  <c r="AX63" i="11"/>
  <c r="AZ63" i="11" s="1"/>
  <c r="AX62" i="11"/>
  <c r="AZ62" i="11" s="1"/>
  <c r="AX61" i="11"/>
  <c r="AZ61" i="11" s="1"/>
  <c r="AX60" i="11"/>
  <c r="AZ60" i="11" s="1"/>
  <c r="AX59" i="11"/>
  <c r="AZ59" i="11" s="1"/>
  <c r="AX58" i="11"/>
  <c r="AZ58" i="11" s="1"/>
  <c r="AX57" i="11"/>
  <c r="AZ57" i="11" s="1"/>
  <c r="AX56" i="11"/>
  <c r="AZ56" i="11" s="1"/>
  <c r="AX55" i="11"/>
  <c r="AZ55" i="11" s="1"/>
  <c r="AX54" i="11"/>
  <c r="AZ54" i="11" s="1"/>
  <c r="AX53" i="11"/>
  <c r="AZ53" i="11" s="1"/>
  <c r="AX52" i="11"/>
  <c r="AZ52" i="11" s="1"/>
  <c r="AX51" i="11"/>
  <c r="AZ51" i="11" s="1"/>
  <c r="AX50" i="11"/>
  <c r="AZ50" i="11" s="1"/>
  <c r="BH50" i="11" s="1"/>
  <c r="AX48" i="11"/>
  <c r="AZ48" i="11" s="1"/>
  <c r="AX47" i="11"/>
  <c r="AZ47" i="11" s="1"/>
  <c r="AX46" i="11"/>
  <c r="AZ46" i="11" s="1"/>
  <c r="AX45" i="11"/>
  <c r="AZ45" i="11" s="1"/>
  <c r="AX44" i="11"/>
  <c r="AZ44" i="11" s="1"/>
  <c r="AX42" i="11"/>
  <c r="AZ42" i="11" s="1"/>
  <c r="AX41" i="11"/>
  <c r="AZ41" i="11" s="1"/>
  <c r="AX40" i="11"/>
  <c r="AZ40" i="11" s="1"/>
  <c r="AX39" i="11"/>
  <c r="AZ39" i="11" s="1"/>
  <c r="AX38" i="11"/>
  <c r="AZ38" i="11" s="1"/>
  <c r="AX37" i="11"/>
  <c r="AZ37" i="11" s="1"/>
  <c r="AX36" i="11"/>
  <c r="AZ36" i="11" s="1"/>
  <c r="AX35" i="11"/>
  <c r="AZ35" i="11" s="1"/>
  <c r="AX34" i="11"/>
  <c r="AZ34" i="11" s="1"/>
  <c r="AX33" i="11"/>
  <c r="AZ33" i="11" s="1"/>
  <c r="AX32" i="11"/>
  <c r="AZ32" i="11" s="1"/>
  <c r="AX31" i="11"/>
  <c r="AZ31" i="11" s="1"/>
  <c r="AX30" i="11"/>
  <c r="AZ30" i="11" s="1"/>
  <c r="AX29" i="11"/>
  <c r="AY29" i="11" s="1"/>
  <c r="AX28" i="11"/>
  <c r="AY28" i="11" s="1"/>
  <c r="AX27" i="11"/>
  <c r="AY27" i="11" s="1"/>
  <c r="AX26" i="11"/>
  <c r="AY26" i="11" s="1"/>
  <c r="AX25" i="11"/>
  <c r="AY25" i="11" s="1"/>
  <c r="AX24" i="11"/>
  <c r="AY24" i="11" s="1"/>
  <c r="AX23" i="11"/>
  <c r="AY23" i="11" s="1"/>
  <c r="AX22" i="11"/>
  <c r="AY22" i="11" s="1"/>
  <c r="AX20" i="11"/>
  <c r="AX19" i="11"/>
  <c r="AY19" i="11" s="1"/>
  <c r="AX17" i="11"/>
  <c r="AY17" i="11" s="1"/>
  <c r="AX14" i="11"/>
  <c r="AY14" i="11" s="1"/>
  <c r="AX12" i="11"/>
  <c r="AZ12" i="11" s="1"/>
  <c r="AX11" i="11"/>
  <c r="AZ11" i="11" s="1"/>
  <c r="AX10" i="11"/>
  <c r="AZ10" i="11" s="1"/>
  <c r="AX9" i="11"/>
  <c r="AZ9" i="11" s="1"/>
  <c r="AX8" i="11"/>
  <c r="AZ8" i="11" s="1"/>
  <c r="AX7" i="11"/>
  <c r="AZ7" i="11" s="1"/>
  <c r="AX6" i="11"/>
  <c r="AZ6" i="11" s="1"/>
  <c r="AX5" i="11"/>
  <c r="AZ5" i="11" s="1"/>
  <c r="AX4" i="11"/>
  <c r="AZ4" i="11" s="1"/>
  <c r="AX3" i="11"/>
  <c r="AZ3" i="11" s="1"/>
  <c r="AX2" i="11"/>
  <c r="AZ2" i="11" s="1"/>
  <c r="U95" i="11"/>
  <c r="V95" i="11" s="1"/>
  <c r="BG95" i="11" s="1"/>
  <c r="U94" i="11"/>
  <c r="U93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7" i="11"/>
  <c r="U66" i="11"/>
  <c r="U65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3" i="11"/>
  <c r="U2" i="11"/>
  <c r="W2" i="11" l="1"/>
  <c r="BH2" i="11" s="1"/>
  <c r="BF2" i="11"/>
  <c r="W4" i="11"/>
  <c r="BH4" i="11" s="1"/>
  <c r="BF4" i="11"/>
  <c r="W6" i="11"/>
  <c r="BH6" i="11" s="1"/>
  <c r="BF6" i="11"/>
  <c r="V8" i="11"/>
  <c r="BF8" i="11"/>
  <c r="V10" i="11"/>
  <c r="BF10" i="11"/>
  <c r="V12" i="11"/>
  <c r="BF12" i="11"/>
  <c r="V14" i="11"/>
  <c r="BG14" i="11" s="1"/>
  <c r="BF14" i="11"/>
  <c r="V16" i="11"/>
  <c r="BG16" i="11" s="1"/>
  <c r="BF16" i="11"/>
  <c r="V18" i="11"/>
  <c r="BG18" i="11" s="1"/>
  <c r="BF18" i="11"/>
  <c r="V20" i="11"/>
  <c r="BF20" i="11"/>
  <c r="V22" i="11"/>
  <c r="BG22" i="11" s="1"/>
  <c r="BF22" i="11"/>
  <c r="V24" i="11"/>
  <c r="BG24" i="11" s="1"/>
  <c r="BF24" i="11"/>
  <c r="V26" i="11"/>
  <c r="BG26" i="11" s="1"/>
  <c r="BF26" i="11"/>
  <c r="V28" i="11"/>
  <c r="BG28" i="11" s="1"/>
  <c r="BF28" i="11"/>
  <c r="V30" i="11"/>
  <c r="BF30" i="11"/>
  <c r="V32" i="11"/>
  <c r="BF32" i="11"/>
  <c r="V34" i="11"/>
  <c r="BF34" i="11"/>
  <c r="V36" i="11"/>
  <c r="BF36" i="11"/>
  <c r="V38" i="11"/>
  <c r="BF38" i="11"/>
  <c r="V40" i="11"/>
  <c r="BF40" i="11"/>
  <c r="V42" i="11"/>
  <c r="BF42" i="11"/>
  <c r="V44" i="11"/>
  <c r="BF44" i="11"/>
  <c r="V46" i="11"/>
  <c r="BF46" i="11"/>
  <c r="V48" i="11"/>
  <c r="BF48" i="11"/>
  <c r="V51" i="11"/>
  <c r="BF51" i="11"/>
  <c r="V53" i="11"/>
  <c r="BF53" i="11"/>
  <c r="V55" i="11"/>
  <c r="BF55" i="11"/>
  <c r="V57" i="11"/>
  <c r="BF57" i="11"/>
  <c r="V59" i="11"/>
  <c r="BF59" i="11"/>
  <c r="V61" i="11"/>
  <c r="BF61" i="11"/>
  <c r="V63" i="11"/>
  <c r="BF63" i="11"/>
  <c r="V66" i="11"/>
  <c r="BG66" i="11" s="1"/>
  <c r="BF66" i="11"/>
  <c r="V70" i="11"/>
  <c r="BF70" i="11"/>
  <c r="V72" i="11"/>
  <c r="BG72" i="11" s="1"/>
  <c r="BF72" i="11"/>
  <c r="V74" i="11"/>
  <c r="BF74" i="11"/>
  <c r="V76" i="11"/>
  <c r="BF76" i="11"/>
  <c r="W78" i="11"/>
  <c r="BH78" i="11" s="1"/>
  <c r="BF78" i="11"/>
  <c r="W80" i="11"/>
  <c r="BH80" i="11" s="1"/>
  <c r="BF80" i="11"/>
  <c r="W82" i="11"/>
  <c r="BH82" i="11" s="1"/>
  <c r="BF82" i="11"/>
  <c r="W84" i="11"/>
  <c r="BH84" i="11" s="1"/>
  <c r="BF84" i="11"/>
  <c r="W86" i="11"/>
  <c r="BH86" i="11" s="1"/>
  <c r="BF86" i="11"/>
  <c r="W88" i="11"/>
  <c r="BF88" i="11"/>
  <c r="W90" i="11"/>
  <c r="W92" i="11"/>
  <c r="BH92" i="11" s="1"/>
  <c r="BF92" i="11"/>
  <c r="AB94" i="11"/>
  <c r="W3" i="11"/>
  <c r="BH3" i="11" s="1"/>
  <c r="BF3" i="11"/>
  <c r="W5" i="11"/>
  <c r="BH5" i="11" s="1"/>
  <c r="BF5" i="11"/>
  <c r="V7" i="11"/>
  <c r="BF7" i="11"/>
  <c r="V9" i="11"/>
  <c r="BF9" i="11"/>
  <c r="V11" i="11"/>
  <c r="BF11" i="11"/>
  <c r="V13" i="11"/>
  <c r="BG13" i="11" s="1"/>
  <c r="BF13" i="11"/>
  <c r="V15" i="11"/>
  <c r="BG15" i="11" s="1"/>
  <c r="BF15" i="11"/>
  <c r="V17" i="11"/>
  <c r="BG17" i="11" s="1"/>
  <c r="BF17" i="11"/>
  <c r="V19" i="11"/>
  <c r="BG19" i="11" s="1"/>
  <c r="BF19" i="11"/>
  <c r="V21" i="11"/>
  <c r="BG21" i="11" s="1"/>
  <c r="BF21" i="11"/>
  <c r="V23" i="11"/>
  <c r="BG23" i="11" s="1"/>
  <c r="BF23" i="11"/>
  <c r="V25" i="11"/>
  <c r="BG25" i="11" s="1"/>
  <c r="BF25" i="11"/>
  <c r="V27" i="11"/>
  <c r="BG27" i="11" s="1"/>
  <c r="BF27" i="11"/>
  <c r="V29" i="11"/>
  <c r="BG29" i="11" s="1"/>
  <c r="BF29" i="11"/>
  <c r="V31" i="11"/>
  <c r="BF31" i="11"/>
  <c r="V33" i="11"/>
  <c r="BF33" i="11"/>
  <c r="V35" i="11"/>
  <c r="BF35" i="11"/>
  <c r="V37" i="11"/>
  <c r="BF37" i="11"/>
  <c r="V39" i="11"/>
  <c r="BF39" i="11"/>
  <c r="V41" i="11"/>
  <c r="BF41" i="11"/>
  <c r="V43" i="11"/>
  <c r="BG43" i="11" s="1"/>
  <c r="BF43" i="11"/>
  <c r="V45" i="11"/>
  <c r="BF45" i="11"/>
  <c r="V47" i="11"/>
  <c r="BF47" i="11"/>
  <c r="V49" i="11"/>
  <c r="BG49" i="11" s="1"/>
  <c r="BF49" i="11"/>
  <c r="V52" i="11"/>
  <c r="BF52" i="11"/>
  <c r="V54" i="11"/>
  <c r="BF54" i="11"/>
  <c r="V56" i="11"/>
  <c r="BF56" i="11"/>
  <c r="V58" i="11"/>
  <c r="BF58" i="11"/>
  <c r="V60" i="11"/>
  <c r="BF60" i="11"/>
  <c r="V62" i="11"/>
  <c r="BF62" i="11"/>
  <c r="V65" i="11"/>
  <c r="BF65" i="11"/>
  <c r="V67" i="11"/>
  <c r="BG67" i="11" s="1"/>
  <c r="BF67" i="11"/>
  <c r="V71" i="11"/>
  <c r="BF71" i="11"/>
  <c r="V73" i="11"/>
  <c r="BF73" i="11"/>
  <c r="V75" i="11"/>
  <c r="BF75" i="11"/>
  <c r="V77" i="11"/>
  <c r="BF77" i="11"/>
  <c r="W79" i="11"/>
  <c r="BH79" i="11" s="1"/>
  <c r="BF79" i="11"/>
  <c r="W81" i="11"/>
  <c r="BH81" i="11" s="1"/>
  <c r="BF81" i="11"/>
  <c r="W83" i="11"/>
  <c r="BH83" i="11" s="1"/>
  <c r="BF83" i="11"/>
  <c r="W85" i="11"/>
  <c r="BH85" i="11" s="1"/>
  <c r="BF85" i="11"/>
  <c r="W87" i="11"/>
  <c r="BH87" i="11" s="1"/>
  <c r="BF87" i="11"/>
  <c r="W89" i="11"/>
  <c r="BH89" i="11" s="1"/>
  <c r="W91" i="11"/>
  <c r="BH91" i="11" s="1"/>
  <c r="BF91" i="11"/>
  <c r="W93" i="11"/>
  <c r="AB95" i="11"/>
  <c r="W18" i="11"/>
  <c r="BH18" i="11" s="1"/>
  <c r="W20" i="11"/>
  <c r="W21" i="11"/>
  <c r="BH21" i="11" s="1"/>
  <c r="W22" i="11"/>
  <c r="W19" i="11"/>
  <c r="V210" i="11"/>
  <c r="X210" i="11" s="1"/>
  <c r="AC210" i="11" s="1"/>
  <c r="V200" i="11"/>
  <c r="V220" i="11"/>
  <c r="V2" i="11"/>
  <c r="V3" i="11"/>
  <c r="V4" i="11"/>
  <c r="V5" i="11"/>
  <c r="V6" i="11"/>
  <c r="V78" i="11"/>
  <c r="V79" i="11"/>
  <c r="V80" i="11"/>
  <c r="X80" i="11" s="1"/>
  <c r="V81" i="11"/>
  <c r="V82" i="11"/>
  <c r="V83" i="11"/>
  <c r="V84" i="11"/>
  <c r="X84" i="11" s="1"/>
  <c r="V85" i="11"/>
  <c r="V86" i="11"/>
  <c r="BG86" i="11" s="1"/>
  <c r="V87" i="11"/>
  <c r="V88" i="11"/>
  <c r="X88" i="11" s="1"/>
  <c r="V89" i="11"/>
  <c r="V90" i="11"/>
  <c r="BG90" i="11" s="1"/>
  <c r="V91" i="11"/>
  <c r="V92" i="11"/>
  <c r="BG92" i="11" s="1"/>
  <c r="V93" i="11"/>
  <c r="V94" i="11"/>
  <c r="BG94" i="11" s="1"/>
  <c r="V208" i="11"/>
  <c r="V212" i="11"/>
  <c r="V228" i="11"/>
  <c r="X228" i="11" s="1"/>
  <c r="AC228" i="11" s="1"/>
  <c r="V218" i="11"/>
  <c r="X218" i="11" s="1"/>
  <c r="AC218" i="11" s="1"/>
  <c r="V226" i="11"/>
  <c r="X226" i="11" s="1"/>
  <c r="AC226" i="11" s="1"/>
  <c r="V230" i="11"/>
  <c r="X230" i="11" s="1"/>
  <c r="AC230" i="11" s="1"/>
  <c r="AY2" i="11"/>
  <c r="AY3" i="11"/>
  <c r="BA3" i="11" s="1"/>
  <c r="AY4" i="11"/>
  <c r="AY5" i="11"/>
  <c r="BA5" i="11" s="1"/>
  <c r="AY6" i="11"/>
  <c r="AY7" i="11"/>
  <c r="BA7" i="11" s="1"/>
  <c r="AY8" i="11"/>
  <c r="AY9" i="11"/>
  <c r="BA9" i="11" s="1"/>
  <c r="BI9" i="11" s="1"/>
  <c r="AY10" i="11"/>
  <c r="AY11" i="11"/>
  <c r="BA11" i="11" s="1"/>
  <c r="AY12" i="11"/>
  <c r="AZ14" i="11"/>
  <c r="AZ17" i="11"/>
  <c r="BA17" i="11" s="1"/>
  <c r="AZ19" i="11"/>
  <c r="BA19" i="11" s="1"/>
  <c r="AY8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4" i="11"/>
  <c r="AY45" i="11"/>
  <c r="AY46" i="11"/>
  <c r="AY47" i="11"/>
  <c r="AY48" i="11"/>
  <c r="AY50" i="11"/>
  <c r="BG50" i="11" s="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BG64" i="11" s="1"/>
  <c r="AY65" i="11"/>
  <c r="AY68" i="11"/>
  <c r="BG68" i="11" s="1"/>
  <c r="AY69" i="11"/>
  <c r="BG69" i="11" s="1"/>
  <c r="AY70" i="11"/>
  <c r="AY71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107" i="11"/>
  <c r="AY88" i="11"/>
  <c r="AZ94" i="11"/>
  <c r="BA94" i="11" s="1"/>
  <c r="BE94" i="11" s="1"/>
  <c r="BD89" i="11"/>
  <c r="BF89" i="11" s="1"/>
  <c r="AZ90" i="11"/>
  <c r="V198" i="11"/>
  <c r="X198" i="11" s="1"/>
  <c r="AC198" i="11" s="1"/>
  <c r="V202" i="11"/>
  <c r="X202" i="11" s="1"/>
  <c r="AC202" i="11" s="1"/>
  <c r="W7" i="11"/>
  <c r="W8" i="11"/>
  <c r="W9" i="11"/>
  <c r="X9" i="11" s="1"/>
  <c r="W10" i="11"/>
  <c r="BH10" i="11" s="1"/>
  <c r="W11" i="11"/>
  <c r="W12" i="11"/>
  <c r="BH12" i="11" s="1"/>
  <c r="W13" i="11"/>
  <c r="W14" i="11"/>
  <c r="BH14" i="11" s="1"/>
  <c r="W15" i="11"/>
  <c r="W16" i="11"/>
  <c r="W17" i="11"/>
  <c r="X6" i="11"/>
  <c r="X12" i="11"/>
  <c r="X19" i="11"/>
  <c r="X78" i="11"/>
  <c r="X82" i="11"/>
  <c r="X86" i="11"/>
  <c r="BI86" i="11" s="1"/>
  <c r="X90" i="11"/>
  <c r="BA2" i="11"/>
  <c r="BA4" i="11"/>
  <c r="BA6" i="11"/>
  <c r="BA8" i="11"/>
  <c r="BA10" i="11"/>
  <c r="BA1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X38" i="11" s="1"/>
  <c r="W39" i="11"/>
  <c r="W40" i="11"/>
  <c r="W41" i="11"/>
  <c r="W42" i="11"/>
  <c r="W43" i="11"/>
  <c r="W44" i="11"/>
  <c r="W45" i="11"/>
  <c r="W46" i="11"/>
  <c r="W47" i="11"/>
  <c r="W48" i="11"/>
  <c r="X48" i="11" s="1"/>
  <c r="W49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5" i="11"/>
  <c r="W66" i="11"/>
  <c r="W67" i="11"/>
  <c r="W70" i="11"/>
  <c r="W71" i="11"/>
  <c r="W72" i="11"/>
  <c r="W73" i="11"/>
  <c r="W74" i="11"/>
  <c r="W75" i="11"/>
  <c r="W76" i="11"/>
  <c r="W77" i="11"/>
  <c r="W94" i="11"/>
  <c r="W95" i="11"/>
  <c r="BA14" i="11"/>
  <c r="AY20" i="11"/>
  <c r="AZ20" i="11"/>
  <c r="BA30" i="11"/>
  <c r="BA31" i="11"/>
  <c r="BA32" i="11"/>
  <c r="BA33" i="11"/>
  <c r="BA34" i="11"/>
  <c r="BA35" i="11"/>
  <c r="BA36" i="11"/>
  <c r="BA37" i="11"/>
  <c r="BA38" i="11"/>
  <c r="BI38" i="11" s="1"/>
  <c r="BA39" i="11"/>
  <c r="BA40" i="11"/>
  <c r="BA41" i="11"/>
  <c r="BA42" i="11"/>
  <c r="BA44" i="11"/>
  <c r="BA45" i="11"/>
  <c r="BA46" i="11"/>
  <c r="BA47" i="11"/>
  <c r="BA48" i="11"/>
  <c r="BA50" i="11"/>
  <c r="BI50" i="11" s="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I64" i="11" s="1"/>
  <c r="BA65" i="11"/>
  <c r="BA68" i="11"/>
  <c r="BI68" i="11" s="1"/>
  <c r="BA69" i="11"/>
  <c r="BI69" i="11" s="1"/>
  <c r="BA70" i="11"/>
  <c r="BA71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107" i="11"/>
  <c r="AZ22" i="11"/>
  <c r="BA22" i="11" s="1"/>
  <c r="AZ23" i="11"/>
  <c r="BA23" i="11" s="1"/>
  <c r="AZ24" i="11"/>
  <c r="BA24" i="11" s="1"/>
  <c r="AZ25" i="11"/>
  <c r="BA25" i="11" s="1"/>
  <c r="AZ26" i="11"/>
  <c r="BA26" i="11" s="1"/>
  <c r="AZ27" i="11"/>
  <c r="BA27" i="11" s="1"/>
  <c r="AZ28" i="11"/>
  <c r="BA28" i="11" s="1"/>
  <c r="AZ29" i="11"/>
  <c r="BA29" i="11" s="1"/>
  <c r="AZ88" i="11"/>
  <c r="BA88" i="11" s="1"/>
  <c r="BE88" i="11" s="1"/>
  <c r="BA90" i="11"/>
  <c r="BE90" i="11" s="1"/>
  <c r="BD90" i="11"/>
  <c r="BF90" i="11" s="1"/>
  <c r="AZ93" i="11"/>
  <c r="BA93" i="11" s="1"/>
  <c r="BE93" i="11" s="1"/>
  <c r="BD94" i="11"/>
  <c r="BF94" i="11" s="1"/>
  <c r="AZ95" i="11"/>
  <c r="BA95" i="11" s="1"/>
  <c r="BE95" i="11" s="1"/>
  <c r="X200" i="11"/>
  <c r="AC200" i="11" s="1"/>
  <c r="X208" i="11"/>
  <c r="AC208" i="11" s="1"/>
  <c r="X212" i="11"/>
  <c r="AC212" i="11" s="1"/>
  <c r="X220" i="11"/>
  <c r="AC220" i="11" s="1"/>
  <c r="W273" i="11"/>
  <c r="V273" i="11"/>
  <c r="W275" i="11"/>
  <c r="V275" i="11"/>
  <c r="BA89" i="11"/>
  <c r="BE89" i="11" s="1"/>
  <c r="BD93" i="11"/>
  <c r="BF93" i="11" s="1"/>
  <c r="BD95" i="11"/>
  <c r="BF95" i="11" s="1"/>
  <c r="V274" i="11"/>
  <c r="W274" i="11"/>
  <c r="W193" i="11"/>
  <c r="X193" i="11" s="1"/>
  <c r="W194" i="11"/>
  <c r="X194" i="11" s="1"/>
  <c r="W195" i="11"/>
  <c r="X195" i="11" s="1"/>
  <c r="W196" i="11"/>
  <c r="X196" i="11" s="1"/>
  <c r="W197" i="11"/>
  <c r="X197" i="11" s="1"/>
  <c r="AC197" i="11" s="1"/>
  <c r="W199" i="11"/>
  <c r="X199" i="11" s="1"/>
  <c r="AC199" i="11" s="1"/>
  <c r="W201" i="11"/>
  <c r="X201" i="11" s="1"/>
  <c r="AC201" i="11" s="1"/>
  <c r="W203" i="11"/>
  <c r="X203" i="11" s="1"/>
  <c r="W204" i="11"/>
  <c r="X204" i="11" s="1"/>
  <c r="W205" i="11"/>
  <c r="X205" i="11" s="1"/>
  <c r="W206" i="11"/>
  <c r="X206" i="11" s="1"/>
  <c r="W207" i="11"/>
  <c r="X207" i="11" s="1"/>
  <c r="AC207" i="11" s="1"/>
  <c r="W209" i="11"/>
  <c r="X209" i="11" s="1"/>
  <c r="AC209" i="11" s="1"/>
  <c r="W211" i="11"/>
  <c r="X211" i="11" s="1"/>
  <c r="AC211" i="11" s="1"/>
  <c r="W217" i="11"/>
  <c r="X217" i="11" s="1"/>
  <c r="AC217" i="11" s="1"/>
  <c r="W219" i="11"/>
  <c r="X219" i="11" s="1"/>
  <c r="AC219" i="11" s="1"/>
  <c r="W221" i="11"/>
  <c r="X221" i="11" s="1"/>
  <c r="AC221" i="11" s="1"/>
  <c r="W227" i="11"/>
  <c r="X227" i="11" s="1"/>
  <c r="AC227" i="11" s="1"/>
  <c r="W229" i="11"/>
  <c r="X229" i="11" s="1"/>
  <c r="AC229" i="11" s="1"/>
  <c r="W231" i="11"/>
  <c r="X231" i="11" s="1"/>
  <c r="AC231" i="11" s="1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S508" i="2"/>
  <c r="AS509" i="2"/>
  <c r="AS510" i="2"/>
  <c r="AS511" i="2"/>
  <c r="AS512" i="2"/>
  <c r="AS513" i="2"/>
  <c r="AS514" i="2"/>
  <c r="AS515" i="2"/>
  <c r="AS516" i="2"/>
  <c r="AS517" i="2"/>
  <c r="AS518" i="2"/>
  <c r="AS519" i="2"/>
  <c r="AS520" i="2"/>
  <c r="AS521" i="2"/>
  <c r="AS522" i="2"/>
  <c r="AS523" i="2"/>
  <c r="AS524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7" i="2"/>
  <c r="AS538" i="2"/>
  <c r="AS539" i="2"/>
  <c r="AS540" i="2"/>
  <c r="AS541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554" i="2"/>
  <c r="AS555" i="2"/>
  <c r="AS556" i="2"/>
  <c r="AS557" i="2"/>
  <c r="AS558" i="2"/>
  <c r="AS559" i="2"/>
  <c r="AS560" i="2"/>
  <c r="AS561" i="2"/>
  <c r="AS562" i="2"/>
  <c r="AS563" i="2"/>
  <c r="AS564" i="2"/>
  <c r="AS565" i="2"/>
  <c r="AS566" i="2"/>
  <c r="AS567" i="2"/>
  <c r="AS568" i="2"/>
  <c r="AS569" i="2"/>
  <c r="AS570" i="2"/>
  <c r="AS571" i="2"/>
  <c r="AS572" i="2"/>
  <c r="AS573" i="2"/>
  <c r="AS574" i="2"/>
  <c r="AS575" i="2"/>
  <c r="AS576" i="2"/>
  <c r="AS577" i="2"/>
  <c r="AS578" i="2"/>
  <c r="AS579" i="2"/>
  <c r="AS580" i="2"/>
  <c r="AS581" i="2"/>
  <c r="AS582" i="2"/>
  <c r="AS583" i="2"/>
  <c r="AS584" i="2"/>
  <c r="AS585" i="2"/>
  <c r="AS586" i="2"/>
  <c r="AS587" i="2"/>
  <c r="AS588" i="2"/>
  <c r="AS589" i="2"/>
  <c r="AS590" i="2"/>
  <c r="AS591" i="2"/>
  <c r="AS592" i="2"/>
  <c r="AS593" i="2"/>
  <c r="AS594" i="2"/>
  <c r="AS595" i="2"/>
  <c r="AS596" i="2"/>
  <c r="AS597" i="2"/>
  <c r="AS598" i="2"/>
  <c r="AS599" i="2"/>
  <c r="AS600" i="2"/>
  <c r="AS601" i="2"/>
  <c r="AS602" i="2"/>
  <c r="AS603" i="2"/>
  <c r="AS604" i="2"/>
  <c r="AS605" i="2"/>
  <c r="AS606" i="2"/>
  <c r="AS607" i="2"/>
  <c r="AS608" i="2"/>
  <c r="AS609" i="2"/>
  <c r="AS610" i="2"/>
  <c r="AS611" i="2"/>
  <c r="AS612" i="2"/>
  <c r="AS613" i="2"/>
  <c r="AS614" i="2"/>
  <c r="AS615" i="2"/>
  <c r="AS616" i="2"/>
  <c r="AS617" i="2"/>
  <c r="AS618" i="2"/>
  <c r="AS619" i="2"/>
  <c r="AS620" i="2"/>
  <c r="AS621" i="2"/>
  <c r="AS622" i="2"/>
  <c r="AS623" i="2"/>
  <c r="AS624" i="2"/>
  <c r="AS625" i="2"/>
  <c r="AS626" i="2"/>
  <c r="AS627" i="2"/>
  <c r="AS628" i="2"/>
  <c r="AS629" i="2"/>
  <c r="AS630" i="2"/>
  <c r="AS631" i="2"/>
  <c r="AS632" i="2"/>
  <c r="AS633" i="2"/>
  <c r="AS634" i="2"/>
  <c r="AS635" i="2"/>
  <c r="AS636" i="2"/>
  <c r="AS637" i="2"/>
  <c r="AS638" i="2"/>
  <c r="AS639" i="2"/>
  <c r="AS640" i="2"/>
  <c r="AS641" i="2"/>
  <c r="AS642" i="2"/>
  <c r="AS643" i="2"/>
  <c r="AS644" i="2"/>
  <c r="AS645" i="2"/>
  <c r="AS646" i="2"/>
  <c r="AS647" i="2"/>
  <c r="AS648" i="2"/>
  <c r="AS649" i="2"/>
  <c r="AS650" i="2"/>
  <c r="AS651" i="2"/>
  <c r="AS652" i="2"/>
  <c r="AS653" i="2"/>
  <c r="AS654" i="2"/>
  <c r="AS655" i="2"/>
  <c r="AS656" i="2"/>
  <c r="AS657" i="2"/>
  <c r="AS658" i="2"/>
  <c r="AS659" i="2"/>
  <c r="AS660" i="2"/>
  <c r="AS661" i="2"/>
  <c r="AS662" i="2"/>
  <c r="AS663" i="2"/>
  <c r="AS664" i="2"/>
  <c r="AS665" i="2"/>
  <c r="AS666" i="2"/>
  <c r="AS667" i="2"/>
  <c r="AS668" i="2"/>
  <c r="AS669" i="2"/>
  <c r="AS670" i="2"/>
  <c r="AS671" i="2"/>
  <c r="AS672" i="2"/>
  <c r="AS673" i="2"/>
  <c r="AS674" i="2"/>
  <c r="AS675" i="2"/>
  <c r="AS676" i="2"/>
  <c r="AS677" i="2"/>
  <c r="AS678" i="2"/>
  <c r="AS679" i="2"/>
  <c r="AS680" i="2"/>
  <c r="AS681" i="2"/>
  <c r="AS682" i="2"/>
  <c r="AS683" i="2"/>
  <c r="AS684" i="2"/>
  <c r="AS685" i="2"/>
  <c r="AS686" i="2"/>
  <c r="AS687" i="2"/>
  <c r="AS688" i="2"/>
  <c r="AS689" i="2"/>
  <c r="AS690" i="2"/>
  <c r="AS691" i="2"/>
  <c r="AS692" i="2"/>
  <c r="AS693" i="2"/>
  <c r="AS694" i="2"/>
  <c r="AS695" i="2"/>
  <c r="AS696" i="2"/>
  <c r="AS697" i="2"/>
  <c r="AS698" i="2"/>
  <c r="AS699" i="2"/>
  <c r="AS700" i="2"/>
  <c r="AS701" i="2"/>
  <c r="AS702" i="2"/>
  <c r="AS703" i="2"/>
  <c r="AS704" i="2"/>
  <c r="AS705" i="2"/>
  <c r="AS706" i="2"/>
  <c r="AS707" i="2"/>
  <c r="AS708" i="2"/>
  <c r="AS709" i="2"/>
  <c r="AS710" i="2"/>
  <c r="AS711" i="2"/>
  <c r="AS712" i="2"/>
  <c r="AS713" i="2"/>
  <c r="AS714" i="2"/>
  <c r="AS715" i="2"/>
  <c r="AS716" i="2"/>
  <c r="AS717" i="2"/>
  <c r="AS718" i="2"/>
  <c r="AS719" i="2"/>
  <c r="AS720" i="2"/>
  <c r="AS721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6" i="2"/>
  <c r="BI48" i="11" l="1"/>
  <c r="X92" i="11"/>
  <c r="BI92" i="11" s="1"/>
  <c r="X21" i="11"/>
  <c r="BI21" i="11" s="1"/>
  <c r="X14" i="11"/>
  <c r="BI14" i="11" s="1"/>
  <c r="X10" i="11"/>
  <c r="X18" i="11"/>
  <c r="BI18" i="11" s="1"/>
  <c r="BI10" i="11"/>
  <c r="X94" i="11"/>
  <c r="BH94" i="11"/>
  <c r="X76" i="11"/>
  <c r="BI76" i="11" s="1"/>
  <c r="BH76" i="11"/>
  <c r="X74" i="11"/>
  <c r="BI74" i="11" s="1"/>
  <c r="BH74" i="11"/>
  <c r="X72" i="11"/>
  <c r="BI72" i="11" s="1"/>
  <c r="BH72" i="11"/>
  <c r="X70" i="11"/>
  <c r="BI70" i="11" s="1"/>
  <c r="BH70" i="11"/>
  <c r="X66" i="11"/>
  <c r="BI66" i="11" s="1"/>
  <c r="BH66" i="11"/>
  <c r="X63" i="11"/>
  <c r="BI63" i="11" s="1"/>
  <c r="BH63" i="11"/>
  <c r="X61" i="11"/>
  <c r="BI61" i="11" s="1"/>
  <c r="BH61" i="11"/>
  <c r="X59" i="11"/>
  <c r="BI59" i="11" s="1"/>
  <c r="BH59" i="11"/>
  <c r="X57" i="11"/>
  <c r="BI57" i="11" s="1"/>
  <c r="BH57" i="11"/>
  <c r="X55" i="11"/>
  <c r="BI55" i="11" s="1"/>
  <c r="BH55" i="11"/>
  <c r="X53" i="11"/>
  <c r="BI53" i="11" s="1"/>
  <c r="BH53" i="11"/>
  <c r="X51" i="11"/>
  <c r="BI51" i="11" s="1"/>
  <c r="BH51" i="11"/>
  <c r="X46" i="11"/>
  <c r="BI46" i="11" s="1"/>
  <c r="BH46" i="11"/>
  <c r="X44" i="11"/>
  <c r="BI44" i="11" s="1"/>
  <c r="BH44" i="11"/>
  <c r="X42" i="11"/>
  <c r="BI42" i="11" s="1"/>
  <c r="BH42" i="11"/>
  <c r="X40" i="11"/>
  <c r="BI40" i="11" s="1"/>
  <c r="BH40" i="11"/>
  <c r="X36" i="11"/>
  <c r="BI36" i="11" s="1"/>
  <c r="BH36" i="11"/>
  <c r="X34" i="11"/>
  <c r="BI34" i="11" s="1"/>
  <c r="BH34" i="11"/>
  <c r="X32" i="11"/>
  <c r="BI32" i="11" s="1"/>
  <c r="BH32" i="11"/>
  <c r="X30" i="11"/>
  <c r="BI30" i="11" s="1"/>
  <c r="BH30" i="11"/>
  <c r="X28" i="11"/>
  <c r="BI28" i="11" s="1"/>
  <c r="BH28" i="11"/>
  <c r="X26" i="11"/>
  <c r="BI26" i="11" s="1"/>
  <c r="BH26" i="11"/>
  <c r="X24" i="11"/>
  <c r="BI24" i="11" s="1"/>
  <c r="BH24" i="11"/>
  <c r="BI90" i="11"/>
  <c r="BI82" i="11"/>
  <c r="BI78" i="11"/>
  <c r="BI19" i="11"/>
  <c r="BI12" i="11"/>
  <c r="BI6" i="11"/>
  <c r="X16" i="11"/>
  <c r="BI16" i="11" s="1"/>
  <c r="BH16" i="11"/>
  <c r="X8" i="11"/>
  <c r="BI8" i="11" s="1"/>
  <c r="BH8" i="11"/>
  <c r="BG88" i="11"/>
  <c r="BG84" i="11"/>
  <c r="BG82" i="11"/>
  <c r="BG80" i="11"/>
  <c r="BG78" i="11"/>
  <c r="BG6" i="11"/>
  <c r="X4" i="11"/>
  <c r="BI4" i="11" s="1"/>
  <c r="BG4" i="11"/>
  <c r="X2" i="11"/>
  <c r="BI2" i="11" s="1"/>
  <c r="BG2" i="11"/>
  <c r="BH19" i="11"/>
  <c r="BH38" i="11"/>
  <c r="X95" i="11"/>
  <c r="BH95" i="11"/>
  <c r="X77" i="11"/>
  <c r="BI77" i="11" s="1"/>
  <c r="BH77" i="11"/>
  <c r="X75" i="11"/>
  <c r="BI75" i="11" s="1"/>
  <c r="BH75" i="11"/>
  <c r="X73" i="11"/>
  <c r="BI73" i="11" s="1"/>
  <c r="BH73" i="11"/>
  <c r="X71" i="11"/>
  <c r="BI71" i="11" s="1"/>
  <c r="BH71" i="11"/>
  <c r="X67" i="11"/>
  <c r="BI67" i="11" s="1"/>
  <c r="BH67" i="11"/>
  <c r="X65" i="11"/>
  <c r="BI65" i="11" s="1"/>
  <c r="BH65" i="11"/>
  <c r="X62" i="11"/>
  <c r="BI62" i="11" s="1"/>
  <c r="BH62" i="11"/>
  <c r="X60" i="11"/>
  <c r="BI60" i="11" s="1"/>
  <c r="BH60" i="11"/>
  <c r="X58" i="11"/>
  <c r="BI58" i="11" s="1"/>
  <c r="BH58" i="11"/>
  <c r="X56" i="11"/>
  <c r="BI56" i="11" s="1"/>
  <c r="BH56" i="11"/>
  <c r="X54" i="11"/>
  <c r="BI54" i="11" s="1"/>
  <c r="BH54" i="11"/>
  <c r="X52" i="11"/>
  <c r="BI52" i="11" s="1"/>
  <c r="BH52" i="11"/>
  <c r="X49" i="11"/>
  <c r="BI49" i="11" s="1"/>
  <c r="BH49" i="11"/>
  <c r="X47" i="11"/>
  <c r="BI47" i="11" s="1"/>
  <c r="BH47" i="11"/>
  <c r="X45" i="11"/>
  <c r="BI45" i="11" s="1"/>
  <c r="BH45" i="11"/>
  <c r="X43" i="11"/>
  <c r="BI43" i="11" s="1"/>
  <c r="BH43" i="11"/>
  <c r="X41" i="11"/>
  <c r="BI41" i="11" s="1"/>
  <c r="BH41" i="11"/>
  <c r="X39" i="11"/>
  <c r="BI39" i="11" s="1"/>
  <c r="BH39" i="11"/>
  <c r="X37" i="11"/>
  <c r="BI37" i="11" s="1"/>
  <c r="BH37" i="11"/>
  <c r="X35" i="11"/>
  <c r="BI35" i="11" s="1"/>
  <c r="BH35" i="11"/>
  <c r="X33" i="11"/>
  <c r="BI33" i="11" s="1"/>
  <c r="BH33" i="11"/>
  <c r="X31" i="11"/>
  <c r="BI31" i="11" s="1"/>
  <c r="BH31" i="11"/>
  <c r="X29" i="11"/>
  <c r="BI29" i="11" s="1"/>
  <c r="BH29" i="11"/>
  <c r="X27" i="11"/>
  <c r="BI27" i="11" s="1"/>
  <c r="BH27" i="11"/>
  <c r="X25" i="11"/>
  <c r="BI25" i="11" s="1"/>
  <c r="BH25" i="11"/>
  <c r="X23" i="11"/>
  <c r="BI23" i="11" s="1"/>
  <c r="BH23" i="11"/>
  <c r="BI88" i="11"/>
  <c r="BI84" i="11"/>
  <c r="BI80" i="11"/>
  <c r="X17" i="11"/>
  <c r="BI17" i="11" s="1"/>
  <c r="BH17" i="11"/>
  <c r="X15" i="11"/>
  <c r="BI15" i="11" s="1"/>
  <c r="BH15" i="11"/>
  <c r="X13" i="11"/>
  <c r="BI13" i="11" s="1"/>
  <c r="BH13" i="11"/>
  <c r="X11" i="11"/>
  <c r="BI11" i="11" s="1"/>
  <c r="BH11" i="11"/>
  <c r="X7" i="11"/>
  <c r="BI7" i="11" s="1"/>
  <c r="BH7" i="11"/>
  <c r="X93" i="11"/>
  <c r="BI93" i="11" s="1"/>
  <c r="BG93" i="11"/>
  <c r="X91" i="11"/>
  <c r="BI91" i="11" s="1"/>
  <c r="BG91" i="11"/>
  <c r="X89" i="11"/>
  <c r="BI89" i="11" s="1"/>
  <c r="BG89" i="11"/>
  <c r="X87" i="11"/>
  <c r="BI87" i="11" s="1"/>
  <c r="BG87" i="11"/>
  <c r="X85" i="11"/>
  <c r="BI85" i="11" s="1"/>
  <c r="BG85" i="11"/>
  <c r="X83" i="11"/>
  <c r="BI83" i="11" s="1"/>
  <c r="BG83" i="11"/>
  <c r="X81" i="11"/>
  <c r="BI81" i="11" s="1"/>
  <c r="BG81" i="11"/>
  <c r="X79" i="11"/>
  <c r="BI79" i="11" s="1"/>
  <c r="BG79" i="11"/>
  <c r="X5" i="11"/>
  <c r="BI5" i="11" s="1"/>
  <c r="BG5" i="11"/>
  <c r="X3" i="11"/>
  <c r="BI3" i="11" s="1"/>
  <c r="BG3" i="11"/>
  <c r="X22" i="11"/>
  <c r="BI22" i="11" s="1"/>
  <c r="BH22" i="11"/>
  <c r="X20" i="11"/>
  <c r="BH20" i="11"/>
  <c r="BH48" i="11"/>
  <c r="BH93" i="11"/>
  <c r="BG77" i="11"/>
  <c r="BG75" i="11"/>
  <c r="BG73" i="11"/>
  <c r="BG71" i="11"/>
  <c r="BG65" i="11"/>
  <c r="BG62" i="11"/>
  <c r="BG60" i="11"/>
  <c r="BG58" i="11"/>
  <c r="BG56" i="11"/>
  <c r="BG54" i="11"/>
  <c r="BG52" i="11"/>
  <c r="BG47" i="11"/>
  <c r="BG45" i="11"/>
  <c r="BG41" i="11"/>
  <c r="BG39" i="11"/>
  <c r="BG37" i="11"/>
  <c r="BG35" i="11"/>
  <c r="BG33" i="11"/>
  <c r="BG31" i="11"/>
  <c r="BG11" i="11"/>
  <c r="BG9" i="11"/>
  <c r="BG7" i="11"/>
  <c r="BH9" i="11"/>
  <c r="BH90" i="11"/>
  <c r="BH88" i="11"/>
  <c r="BG76" i="11"/>
  <c r="BG74" i="11"/>
  <c r="BG70" i="11"/>
  <c r="BG63" i="11"/>
  <c r="BG61" i="11"/>
  <c r="BG59" i="11"/>
  <c r="BG57" i="11"/>
  <c r="BG55" i="11"/>
  <c r="BG53" i="11"/>
  <c r="BG51" i="11"/>
  <c r="BG48" i="11"/>
  <c r="BG46" i="11"/>
  <c r="BG44" i="11"/>
  <c r="BG42" i="11"/>
  <c r="BG40" i="11"/>
  <c r="BG38" i="11"/>
  <c r="BG36" i="11"/>
  <c r="BG34" i="11"/>
  <c r="BG32" i="11"/>
  <c r="BG30" i="11"/>
  <c r="BG20" i="11"/>
  <c r="BG12" i="11"/>
  <c r="BG10" i="11"/>
  <c r="BG8" i="11"/>
  <c r="X274" i="11"/>
  <c r="BA20" i="11"/>
  <c r="X275" i="11"/>
  <c r="X273" i="1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2" i="9"/>
  <c r="BI20" i="11" l="1"/>
  <c r="AC95" i="11"/>
  <c r="BI95" i="11"/>
  <c r="AC94" i="11"/>
  <c r="BI94" i="11"/>
  <c r="U179" i="6"/>
  <c r="U180" i="6"/>
  <c r="U181" i="6"/>
  <c r="U182" i="6"/>
  <c r="U183" i="6"/>
  <c r="U184" i="6"/>
  <c r="AE89" i="7"/>
  <c r="DT98" i="4" l="1"/>
  <c r="DT99" i="4"/>
  <c r="DT100" i="4"/>
  <c r="DT101" i="4"/>
  <c r="DT102" i="4"/>
  <c r="DT103" i="4"/>
  <c r="DT104" i="4"/>
  <c r="DT105" i="4"/>
  <c r="DT106" i="4"/>
  <c r="DT107" i="4"/>
  <c r="DT108" i="4"/>
  <c r="DT109" i="4"/>
  <c r="DT110" i="4"/>
  <c r="DT111" i="4"/>
  <c r="DT112" i="4"/>
  <c r="DT113" i="4"/>
  <c r="DT114" i="4"/>
  <c r="DT115" i="4"/>
  <c r="DT116" i="4"/>
  <c r="DT117" i="4"/>
  <c r="DT118" i="4"/>
  <c r="DT119" i="4"/>
  <c r="DT120" i="4"/>
  <c r="DT121" i="4"/>
  <c r="DT122" i="4"/>
  <c r="DT123" i="4"/>
  <c r="DT124" i="4"/>
  <c r="DT125" i="4"/>
  <c r="DT126" i="4"/>
  <c r="DT127" i="4"/>
  <c r="DT128" i="4"/>
  <c r="DT129" i="4"/>
  <c r="DT130" i="4"/>
  <c r="DT131" i="4"/>
  <c r="DT132" i="4"/>
  <c r="DT133" i="4"/>
  <c r="DT134" i="4"/>
  <c r="DT135" i="4"/>
  <c r="DT136" i="4"/>
  <c r="DT137" i="4"/>
  <c r="DT138" i="4"/>
  <c r="DT139" i="4"/>
  <c r="DT140" i="4"/>
  <c r="DT141" i="4"/>
  <c r="DT142" i="4"/>
  <c r="DT143" i="4"/>
  <c r="DT144" i="4"/>
  <c r="DT145" i="4"/>
  <c r="DT146" i="4"/>
  <c r="DT147" i="4"/>
  <c r="DT148" i="4"/>
  <c r="DT149" i="4"/>
  <c r="DT150" i="4"/>
  <c r="DT151" i="4"/>
  <c r="DT152" i="4"/>
  <c r="DT153" i="4"/>
  <c r="DT154" i="4"/>
  <c r="DT155" i="4"/>
  <c r="DT156" i="4"/>
  <c r="DT157" i="4"/>
  <c r="DT158" i="4"/>
  <c r="DT159" i="4"/>
  <c r="DT160" i="4"/>
  <c r="DT161" i="4"/>
  <c r="DT162" i="4"/>
  <c r="DT163" i="4"/>
  <c r="DT164" i="4"/>
  <c r="DT165" i="4"/>
  <c r="DT166" i="4"/>
  <c r="DT167" i="4"/>
  <c r="DT168" i="4"/>
  <c r="DT169" i="4"/>
  <c r="DT170" i="4"/>
  <c r="DT171" i="4"/>
  <c r="DT172" i="4"/>
  <c r="DT173" i="4"/>
  <c r="DT174" i="4"/>
  <c r="DT175" i="4"/>
  <c r="DT176" i="4"/>
  <c r="DT177" i="4"/>
  <c r="DT178" i="4"/>
  <c r="DT179" i="4"/>
  <c r="DT180" i="4"/>
  <c r="DT181" i="4"/>
  <c r="DT182" i="4"/>
  <c r="DT183" i="4"/>
  <c r="DT184" i="4"/>
  <c r="DT185" i="4"/>
  <c r="DT186" i="4"/>
  <c r="DT97" i="4"/>
  <c r="DF198" i="4"/>
  <c r="DF199" i="4"/>
  <c r="DF200" i="4"/>
  <c r="DG200" i="4" s="1"/>
  <c r="DG205" i="4"/>
  <c r="DG204" i="4"/>
  <c r="DG202" i="4"/>
  <c r="DG203" i="4"/>
  <c r="DG201" i="4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503" i="2"/>
  <c r="AB502" i="2"/>
  <c r="AF502" i="2"/>
  <c r="AF50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19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661" i="2"/>
  <c r="Z662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AB443" i="2" s="1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387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28" i="2"/>
  <c r="Z329" i="2"/>
  <c r="Z330" i="2"/>
  <c r="Z331" i="2"/>
  <c r="Z332" i="2"/>
  <c r="Z333" i="2"/>
  <c r="Z334" i="2"/>
  <c r="Z335" i="2"/>
  <c r="Z336" i="2"/>
  <c r="Z337" i="2"/>
  <c r="Z33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04" i="2"/>
  <c r="Z305" i="2"/>
  <c r="Z306" i="2"/>
  <c r="Z307" i="2"/>
  <c r="Z308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49" i="2"/>
  <c r="Z250" i="2"/>
  <c r="Z240" i="2"/>
  <c r="Z241" i="2"/>
  <c r="Z242" i="2"/>
  <c r="Z243" i="2"/>
  <c r="Z244" i="2"/>
  <c r="Z245" i="2"/>
  <c r="Z246" i="2"/>
  <c r="Z247" i="2"/>
  <c r="Z248" i="2"/>
  <c r="Z237" i="2"/>
  <c r="Z238" i="2"/>
  <c r="Z239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194" i="2"/>
  <c r="Z195" i="2"/>
  <c r="Z196" i="2"/>
  <c r="Z197" i="2"/>
  <c r="Z198" i="2"/>
  <c r="Z193" i="2"/>
  <c r="Z189" i="2"/>
  <c r="Z190" i="2"/>
  <c r="Z191" i="2"/>
  <c r="Z192" i="2"/>
  <c r="Z178" i="2"/>
  <c r="Z179" i="2"/>
  <c r="Z180" i="2"/>
  <c r="Z181" i="2"/>
  <c r="Z182" i="2"/>
  <c r="Z183" i="2"/>
  <c r="Z184" i="2"/>
  <c r="Z185" i="2"/>
  <c r="Z186" i="2"/>
  <c r="Z187" i="2"/>
  <c r="Z188" i="2"/>
  <c r="DS98" i="4" l="1"/>
  <c r="DS99" i="4"/>
  <c r="DS100" i="4"/>
  <c r="DS101" i="4"/>
  <c r="DS102" i="4"/>
  <c r="DS103" i="4"/>
  <c r="DS104" i="4"/>
  <c r="DS105" i="4"/>
  <c r="DS106" i="4"/>
  <c r="DS107" i="4"/>
  <c r="DS108" i="4"/>
  <c r="DS109" i="4"/>
  <c r="DS110" i="4"/>
  <c r="DS111" i="4"/>
  <c r="DS112" i="4"/>
  <c r="DS113" i="4"/>
  <c r="DS114" i="4"/>
  <c r="DS115" i="4"/>
  <c r="DS116" i="4"/>
  <c r="DS117" i="4"/>
  <c r="DS118" i="4"/>
  <c r="DS119" i="4"/>
  <c r="DS120" i="4"/>
  <c r="DS121" i="4"/>
  <c r="DS122" i="4"/>
  <c r="DS123" i="4"/>
  <c r="DS124" i="4"/>
  <c r="DS125" i="4"/>
  <c r="DS126" i="4"/>
  <c r="DS127" i="4"/>
  <c r="DS128" i="4"/>
  <c r="DS129" i="4"/>
  <c r="DS130" i="4"/>
  <c r="DS131" i="4"/>
  <c r="DS132" i="4"/>
  <c r="DS133" i="4"/>
  <c r="DS134" i="4"/>
  <c r="DS135" i="4"/>
  <c r="DS136" i="4"/>
  <c r="DS137" i="4"/>
  <c r="DS138" i="4"/>
  <c r="DS139" i="4"/>
  <c r="DS140" i="4"/>
  <c r="DS141" i="4"/>
  <c r="DS142" i="4"/>
  <c r="DS143" i="4"/>
  <c r="DS144" i="4"/>
  <c r="DS145" i="4"/>
  <c r="DS146" i="4"/>
  <c r="DS147" i="4"/>
  <c r="DS148" i="4"/>
  <c r="DS149" i="4"/>
  <c r="DS150" i="4"/>
  <c r="DS151" i="4"/>
  <c r="DS152" i="4"/>
  <c r="DS153" i="4"/>
  <c r="DS154" i="4"/>
  <c r="DS155" i="4"/>
  <c r="DS156" i="4"/>
  <c r="DS157" i="4"/>
  <c r="DS158" i="4"/>
  <c r="DS159" i="4"/>
  <c r="DS160" i="4"/>
  <c r="DS161" i="4"/>
  <c r="DS162" i="4"/>
  <c r="DS163" i="4"/>
  <c r="DS164" i="4"/>
  <c r="DS165" i="4"/>
  <c r="DS166" i="4"/>
  <c r="DS167" i="4"/>
  <c r="DS168" i="4"/>
  <c r="DS169" i="4"/>
  <c r="DS170" i="4"/>
  <c r="DS171" i="4"/>
  <c r="DS172" i="4"/>
  <c r="DS173" i="4"/>
  <c r="DS174" i="4"/>
  <c r="DS175" i="4"/>
  <c r="DS176" i="4"/>
  <c r="DS177" i="4"/>
  <c r="DS178" i="4"/>
  <c r="DS179" i="4"/>
  <c r="DS180" i="4"/>
  <c r="DS181" i="4"/>
  <c r="DS182" i="4"/>
  <c r="DS183" i="4"/>
  <c r="DS184" i="4"/>
  <c r="DS185" i="4"/>
  <c r="DS186" i="4"/>
  <c r="DS97" i="4"/>
  <c r="DF194" i="4" l="1"/>
  <c r="DG194" i="4" s="1"/>
  <c r="DF195" i="4"/>
  <c r="DG195" i="4" s="1"/>
  <c r="DF196" i="4"/>
  <c r="DG196" i="4" s="1"/>
  <c r="DF197" i="4"/>
  <c r="DG197" i="4" s="1"/>
  <c r="DG198" i="4"/>
  <c r="DG199" i="4"/>
  <c r="V161" i="7" l="1"/>
  <c r="W161" i="7" s="1"/>
  <c r="Y161" i="7" s="1"/>
  <c r="X161" i="7"/>
  <c r="V162" i="7"/>
  <c r="W162" i="7" s="1"/>
  <c r="Y162" i="7" s="1"/>
  <c r="X162" i="7"/>
  <c r="V163" i="7"/>
  <c r="W163" i="7" s="1"/>
  <c r="Y163" i="7" s="1"/>
  <c r="X163" i="7"/>
  <c r="V164" i="7"/>
  <c r="W164" i="7" s="1"/>
  <c r="Y164" i="7" s="1"/>
  <c r="X164" i="7"/>
  <c r="V165" i="7"/>
  <c r="W165" i="7" s="1"/>
  <c r="Y165" i="7" s="1"/>
  <c r="X165" i="7"/>
  <c r="V166" i="7"/>
  <c r="W166" i="7" s="1"/>
  <c r="Y166" i="7" s="1"/>
  <c r="X166" i="7"/>
  <c r="V167" i="7"/>
  <c r="W167" i="7" s="1"/>
  <c r="Y167" i="7" s="1"/>
  <c r="X167" i="7"/>
  <c r="V168" i="7"/>
  <c r="W168" i="7" s="1"/>
  <c r="Y168" i="7" s="1"/>
  <c r="X168" i="7"/>
  <c r="V169" i="7"/>
  <c r="W169" i="7" s="1"/>
  <c r="Y169" i="7" s="1"/>
  <c r="X169" i="7"/>
  <c r="V170" i="7"/>
  <c r="W170" i="7" s="1"/>
  <c r="Y170" i="7" s="1"/>
  <c r="X170" i="7"/>
  <c r="V171" i="7"/>
  <c r="W171" i="7" s="1"/>
  <c r="Y171" i="7" s="1"/>
  <c r="X171" i="7"/>
  <c r="V172" i="7"/>
  <c r="W172" i="7" s="1"/>
  <c r="Y172" i="7" s="1"/>
  <c r="X172" i="7"/>
  <c r="V173" i="7"/>
  <c r="W173" i="7" s="1"/>
  <c r="Y173" i="7" s="1"/>
  <c r="X173" i="7"/>
  <c r="V174" i="7"/>
  <c r="W174" i="7" s="1"/>
  <c r="Y174" i="7" s="1"/>
  <c r="X174" i="7"/>
  <c r="V175" i="7"/>
  <c r="W175" i="7" s="1"/>
  <c r="Y175" i="7" s="1"/>
  <c r="X175" i="7"/>
  <c r="V176" i="7"/>
  <c r="W176" i="7" s="1"/>
  <c r="Y176" i="7" s="1"/>
  <c r="X176" i="7"/>
  <c r="V177" i="7"/>
  <c r="W177" i="7" s="1"/>
  <c r="Y177" i="7" s="1"/>
  <c r="X177" i="7"/>
  <c r="V74" i="7"/>
  <c r="W74" i="7"/>
  <c r="X74" i="7"/>
  <c r="Y74" i="7"/>
  <c r="V75" i="7"/>
  <c r="W75" i="7"/>
  <c r="X75" i="7"/>
  <c r="Y75" i="7"/>
  <c r="V76" i="7"/>
  <c r="W76" i="7"/>
  <c r="X76" i="7"/>
  <c r="Y76" i="7"/>
  <c r="V77" i="7"/>
  <c r="W77" i="7"/>
  <c r="X77" i="7"/>
  <c r="Y77" i="7"/>
  <c r="V78" i="7"/>
  <c r="W78" i="7"/>
  <c r="X78" i="7"/>
  <c r="Y78" i="7"/>
  <c r="V79" i="7"/>
  <c r="W79" i="7"/>
  <c r="X79" i="7"/>
  <c r="Y79" i="7"/>
  <c r="V80" i="7"/>
  <c r="W80" i="7"/>
  <c r="X80" i="7"/>
  <c r="Y80" i="7"/>
  <c r="V81" i="7"/>
  <c r="W81" i="7"/>
  <c r="X81" i="7"/>
  <c r="Y81" i="7"/>
  <c r="V82" i="7"/>
  <c r="W82" i="7"/>
  <c r="X82" i="7"/>
  <c r="Y82" i="7"/>
  <c r="V83" i="7"/>
  <c r="W83" i="7"/>
  <c r="X83" i="7"/>
  <c r="Y83" i="7"/>
  <c r="V84" i="7"/>
  <c r="W84" i="7"/>
  <c r="X84" i="7"/>
  <c r="Y84" i="7"/>
  <c r="V85" i="7"/>
  <c r="W85" i="7" s="1"/>
  <c r="V86" i="7"/>
  <c r="W86" i="7" s="1"/>
  <c r="V87" i="7"/>
  <c r="W87" i="7"/>
  <c r="X87" i="7"/>
  <c r="Y87" i="7"/>
  <c r="V88" i="7"/>
  <c r="W88" i="7"/>
  <c r="X88" i="7"/>
  <c r="Y88" i="7"/>
  <c r="V89" i="7"/>
  <c r="W89" i="7"/>
  <c r="X89" i="7"/>
  <c r="Y89" i="7"/>
  <c r="AQ259" i="2"/>
  <c r="AR259" i="2"/>
  <c r="AQ260" i="2"/>
  <c r="AR260" i="2"/>
  <c r="AQ261" i="2"/>
  <c r="AR261" i="2"/>
  <c r="AQ262" i="2"/>
  <c r="AR262" i="2"/>
  <c r="AQ263" i="2"/>
  <c r="AR263" i="2"/>
  <c r="AQ264" i="2"/>
  <c r="AR264" i="2"/>
  <c r="AQ265" i="2"/>
  <c r="AR265" i="2"/>
  <c r="AQ266" i="2"/>
  <c r="AR266" i="2"/>
  <c r="AQ267" i="2"/>
  <c r="AR267" i="2"/>
  <c r="AQ268" i="2"/>
  <c r="AR268" i="2"/>
  <c r="AQ269" i="2"/>
  <c r="AR269" i="2"/>
  <c r="AQ270" i="2"/>
  <c r="AR270" i="2"/>
  <c r="AQ271" i="2"/>
  <c r="AR271" i="2"/>
  <c r="AQ272" i="2"/>
  <c r="AR272" i="2"/>
  <c r="AQ273" i="2"/>
  <c r="AR273" i="2"/>
  <c r="AQ274" i="2"/>
  <c r="AR274" i="2"/>
  <c r="AQ275" i="2"/>
  <c r="AR275" i="2"/>
  <c r="AQ276" i="2"/>
  <c r="AR276" i="2"/>
  <c r="AQ277" i="2"/>
  <c r="AR277" i="2"/>
  <c r="AQ278" i="2"/>
  <c r="AR278" i="2"/>
  <c r="AQ279" i="2"/>
  <c r="AR279" i="2"/>
  <c r="AQ280" i="2"/>
  <c r="AR280" i="2"/>
  <c r="AQ281" i="2"/>
  <c r="AR281" i="2"/>
  <c r="AQ282" i="2"/>
  <c r="AR282" i="2"/>
  <c r="AQ283" i="2"/>
  <c r="AR283" i="2"/>
  <c r="AQ284" i="2"/>
  <c r="AR284" i="2"/>
  <c r="AQ285" i="2"/>
  <c r="AR285" i="2"/>
  <c r="AQ286" i="2"/>
  <c r="AR286" i="2"/>
  <c r="AQ287" i="2"/>
  <c r="AR287" i="2"/>
  <c r="AQ288" i="2"/>
  <c r="AR288" i="2"/>
  <c r="AQ289" i="2"/>
  <c r="AR289" i="2"/>
  <c r="AQ290" i="2"/>
  <c r="AR290" i="2"/>
  <c r="AQ291" i="2"/>
  <c r="AR291" i="2"/>
  <c r="AQ292" i="2"/>
  <c r="AR292" i="2"/>
  <c r="AQ293" i="2"/>
  <c r="AR293" i="2"/>
  <c r="AQ294" i="2"/>
  <c r="AR294" i="2"/>
  <c r="AQ295" i="2"/>
  <c r="AR295" i="2"/>
  <c r="AQ296" i="2"/>
  <c r="AR296" i="2"/>
  <c r="AQ297" i="2"/>
  <c r="AR297" i="2"/>
  <c r="AQ298" i="2"/>
  <c r="AR298" i="2"/>
  <c r="AQ299" i="2"/>
  <c r="AR299" i="2"/>
  <c r="AQ300" i="2"/>
  <c r="AR300" i="2"/>
  <c r="AQ301" i="2"/>
  <c r="AR301" i="2"/>
  <c r="AQ302" i="2"/>
  <c r="AR302" i="2"/>
  <c r="AQ303" i="2"/>
  <c r="AR303" i="2"/>
  <c r="AQ304" i="2"/>
  <c r="AR304" i="2"/>
  <c r="AQ305" i="2"/>
  <c r="AR305" i="2"/>
  <c r="AQ306" i="2"/>
  <c r="AR306" i="2"/>
  <c r="AQ307" i="2"/>
  <c r="AR307" i="2"/>
  <c r="AQ308" i="2"/>
  <c r="AR308" i="2"/>
  <c r="AQ309" i="2"/>
  <c r="AR309" i="2"/>
  <c r="AQ310" i="2"/>
  <c r="AR310" i="2"/>
  <c r="AQ311" i="2"/>
  <c r="AR311" i="2"/>
  <c r="AQ312" i="2"/>
  <c r="AR312" i="2"/>
  <c r="AQ313" i="2"/>
  <c r="AR313" i="2"/>
  <c r="AQ314" i="2"/>
  <c r="AR314" i="2"/>
  <c r="AQ315" i="2"/>
  <c r="AR315" i="2"/>
  <c r="AR316" i="2"/>
  <c r="AR317" i="2"/>
  <c r="AR318" i="2"/>
  <c r="AR319" i="2"/>
  <c r="AS320" i="2"/>
  <c r="AR320" i="2"/>
  <c r="AS321" i="2"/>
  <c r="AR321" i="2"/>
  <c r="AS322" i="2"/>
  <c r="AR322" i="2"/>
  <c r="AS323" i="2"/>
  <c r="AR323" i="2"/>
  <c r="AS324" i="2"/>
  <c r="AR324" i="2"/>
  <c r="AS325" i="2"/>
  <c r="AR325" i="2"/>
  <c r="AS326" i="2"/>
  <c r="AR326" i="2"/>
  <c r="AS327" i="2"/>
  <c r="AR327" i="2"/>
  <c r="AS328" i="2"/>
  <c r="AR328" i="2"/>
  <c r="AS329" i="2"/>
  <c r="AR329" i="2"/>
  <c r="AS330" i="2"/>
  <c r="AR330" i="2"/>
  <c r="AS331" i="2"/>
  <c r="AR331" i="2"/>
  <c r="AS332" i="2"/>
  <c r="AR332" i="2"/>
  <c r="AS333" i="2"/>
  <c r="AR333" i="2"/>
  <c r="AS334" i="2"/>
  <c r="AR334" i="2"/>
  <c r="AS335" i="2"/>
  <c r="AR335" i="2"/>
  <c r="AS336" i="2"/>
  <c r="AR336" i="2"/>
  <c r="AS337" i="2"/>
  <c r="AR337" i="2"/>
  <c r="AS338" i="2"/>
  <c r="AR338" i="2"/>
  <c r="AS339" i="2"/>
  <c r="AR339" i="2"/>
  <c r="AS340" i="2"/>
  <c r="AR340" i="2"/>
  <c r="AS341" i="2"/>
  <c r="AR341" i="2"/>
  <c r="AS342" i="2"/>
  <c r="AR342" i="2"/>
  <c r="AS343" i="2"/>
  <c r="AR343" i="2"/>
  <c r="AS344" i="2"/>
  <c r="AR344" i="2"/>
  <c r="AS345" i="2"/>
  <c r="AR345" i="2"/>
  <c r="AS346" i="2"/>
  <c r="AR346" i="2"/>
  <c r="AS347" i="2"/>
  <c r="AR347" i="2"/>
  <c r="AS348" i="2"/>
  <c r="AR348" i="2"/>
  <c r="AS349" i="2"/>
  <c r="AR349" i="2"/>
  <c r="AS350" i="2"/>
  <c r="AR350" i="2"/>
  <c r="AS351" i="2"/>
  <c r="AR351" i="2"/>
  <c r="AS352" i="2"/>
  <c r="AR352" i="2"/>
  <c r="AS353" i="2"/>
  <c r="AR353" i="2"/>
  <c r="AS354" i="2"/>
  <c r="AR354" i="2"/>
  <c r="AS355" i="2"/>
  <c r="AR355" i="2"/>
  <c r="AS356" i="2"/>
  <c r="AR356" i="2"/>
  <c r="AS357" i="2"/>
  <c r="AR357" i="2"/>
  <c r="AS358" i="2"/>
  <c r="AR358" i="2"/>
  <c r="AS359" i="2"/>
  <c r="AR359" i="2"/>
  <c r="AS360" i="2"/>
  <c r="AR360" i="2"/>
  <c r="AS361" i="2"/>
  <c r="AR361" i="2"/>
  <c r="AS362" i="2"/>
  <c r="AR362" i="2"/>
  <c r="AS363" i="2"/>
  <c r="AR363" i="2"/>
  <c r="AS364" i="2"/>
  <c r="AR364" i="2"/>
  <c r="AS365" i="2"/>
  <c r="AR365" i="2"/>
  <c r="AS366" i="2"/>
  <c r="AR366" i="2"/>
  <c r="AS367" i="2"/>
  <c r="AR367" i="2"/>
  <c r="AS368" i="2"/>
  <c r="AR368" i="2"/>
  <c r="AS369" i="2"/>
  <c r="AR369" i="2"/>
  <c r="AS370" i="2"/>
  <c r="AR370" i="2"/>
  <c r="AS371" i="2"/>
  <c r="AR371" i="2"/>
  <c r="AS372" i="2"/>
  <c r="AR372" i="2"/>
  <c r="AS373" i="2"/>
  <c r="AR373" i="2"/>
  <c r="AS374" i="2"/>
  <c r="AR374" i="2"/>
  <c r="AS375" i="2"/>
  <c r="AR375" i="2"/>
  <c r="AS376" i="2"/>
  <c r="AR376" i="2"/>
  <c r="AS377" i="2"/>
  <c r="AR377" i="2"/>
  <c r="AS378" i="2"/>
  <c r="AR378" i="2"/>
  <c r="AS379" i="2"/>
  <c r="AR379" i="2"/>
  <c r="AS380" i="2"/>
  <c r="AR380" i="2"/>
  <c r="AS381" i="2"/>
  <c r="AR381" i="2"/>
  <c r="AS382" i="2"/>
  <c r="AR382" i="2"/>
  <c r="AS383" i="2"/>
  <c r="AR383" i="2"/>
  <c r="AS384" i="2"/>
  <c r="AR384" i="2"/>
  <c r="AS385" i="2"/>
  <c r="AR385" i="2"/>
  <c r="AS386" i="2"/>
  <c r="AR386" i="2"/>
  <c r="AS387" i="2"/>
  <c r="AR387" i="2"/>
  <c r="AS388" i="2"/>
  <c r="AR388" i="2"/>
  <c r="AS389" i="2"/>
  <c r="AR389" i="2"/>
  <c r="AS390" i="2"/>
  <c r="AR390" i="2"/>
  <c r="AS391" i="2"/>
  <c r="AR391" i="2"/>
  <c r="AS392" i="2"/>
  <c r="AR392" i="2"/>
  <c r="AS393" i="2"/>
  <c r="AR393" i="2"/>
  <c r="AS394" i="2"/>
  <c r="AR394" i="2"/>
  <c r="AS395" i="2"/>
  <c r="AR395" i="2"/>
  <c r="AS396" i="2"/>
  <c r="AR396" i="2"/>
  <c r="AS397" i="2"/>
  <c r="AR397" i="2"/>
  <c r="AS398" i="2"/>
  <c r="AR398" i="2"/>
  <c r="AS399" i="2"/>
  <c r="AR399" i="2"/>
  <c r="AS400" i="2"/>
  <c r="AR400" i="2"/>
  <c r="AS401" i="2"/>
  <c r="AR401" i="2"/>
  <c r="AS402" i="2"/>
  <c r="AR402" i="2"/>
  <c r="AS403" i="2"/>
  <c r="AR403" i="2"/>
  <c r="AS404" i="2"/>
  <c r="AR404" i="2"/>
  <c r="AS405" i="2"/>
  <c r="AR405" i="2"/>
  <c r="AS406" i="2"/>
  <c r="AR406" i="2"/>
  <c r="AS407" i="2"/>
  <c r="AR407" i="2"/>
  <c r="AS408" i="2"/>
  <c r="AR408" i="2"/>
  <c r="AS409" i="2"/>
  <c r="AR409" i="2"/>
  <c r="AS410" i="2"/>
  <c r="AR410" i="2"/>
  <c r="AS411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S443" i="2" s="1"/>
  <c r="AR444" i="2"/>
  <c r="AS444" i="2" s="1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R566" i="2"/>
  <c r="AR567" i="2"/>
  <c r="AR568" i="2"/>
  <c r="AR569" i="2"/>
  <c r="AR570" i="2"/>
  <c r="AR571" i="2"/>
  <c r="AR572" i="2"/>
  <c r="AR573" i="2"/>
  <c r="AR574" i="2"/>
  <c r="AR575" i="2"/>
  <c r="AR576" i="2"/>
  <c r="AR577" i="2"/>
  <c r="AR578" i="2"/>
  <c r="AR579" i="2"/>
  <c r="AR580" i="2"/>
  <c r="AR581" i="2"/>
  <c r="AR582" i="2"/>
  <c r="AR583" i="2"/>
  <c r="AR584" i="2"/>
  <c r="AR585" i="2"/>
  <c r="AR586" i="2"/>
  <c r="AR587" i="2"/>
  <c r="AR588" i="2"/>
  <c r="AR589" i="2"/>
  <c r="AR590" i="2"/>
  <c r="AR591" i="2"/>
  <c r="AR592" i="2"/>
  <c r="AR593" i="2"/>
  <c r="AR594" i="2"/>
  <c r="AR595" i="2"/>
  <c r="AR596" i="2"/>
  <c r="AR597" i="2"/>
  <c r="AR598" i="2"/>
  <c r="AR599" i="2"/>
  <c r="AR600" i="2"/>
  <c r="AR601" i="2"/>
  <c r="AR602" i="2"/>
  <c r="AR603" i="2"/>
  <c r="AR604" i="2"/>
  <c r="AR605" i="2"/>
  <c r="AR606" i="2"/>
  <c r="AR607" i="2"/>
  <c r="AR608" i="2"/>
  <c r="AR609" i="2"/>
  <c r="AR610" i="2"/>
  <c r="AR611" i="2"/>
  <c r="AR612" i="2"/>
  <c r="AR613" i="2"/>
  <c r="AR614" i="2"/>
  <c r="AR615" i="2"/>
  <c r="AR616" i="2"/>
  <c r="AR617" i="2"/>
  <c r="AR618" i="2"/>
  <c r="AR619" i="2"/>
  <c r="AR620" i="2"/>
  <c r="AR621" i="2"/>
  <c r="AR622" i="2"/>
  <c r="AR623" i="2"/>
  <c r="AR624" i="2"/>
  <c r="AR625" i="2"/>
  <c r="AR626" i="2"/>
  <c r="AR627" i="2"/>
  <c r="AR628" i="2"/>
  <c r="AR629" i="2"/>
  <c r="AR630" i="2"/>
  <c r="AR631" i="2"/>
  <c r="AR632" i="2"/>
  <c r="AR633" i="2"/>
  <c r="AR634" i="2"/>
  <c r="AR635" i="2"/>
  <c r="AR636" i="2"/>
  <c r="AR637" i="2"/>
  <c r="AR638" i="2"/>
  <c r="AR639" i="2"/>
  <c r="AR640" i="2"/>
  <c r="AR641" i="2"/>
  <c r="AR642" i="2"/>
  <c r="AR643" i="2"/>
  <c r="AR644" i="2"/>
  <c r="AR645" i="2"/>
  <c r="AR646" i="2"/>
  <c r="AR647" i="2"/>
  <c r="AR648" i="2"/>
  <c r="AR649" i="2"/>
  <c r="AR650" i="2"/>
  <c r="AR651" i="2"/>
  <c r="AR652" i="2"/>
  <c r="AR653" i="2"/>
  <c r="AR654" i="2"/>
  <c r="AR655" i="2"/>
  <c r="AR656" i="2"/>
  <c r="AR657" i="2"/>
  <c r="AR658" i="2"/>
  <c r="AR659" i="2"/>
  <c r="AR660" i="2"/>
  <c r="AR661" i="2"/>
  <c r="AR662" i="2"/>
  <c r="AR663" i="2"/>
  <c r="AR664" i="2"/>
  <c r="AR665" i="2"/>
  <c r="AR666" i="2"/>
  <c r="AR667" i="2"/>
  <c r="AR668" i="2"/>
  <c r="AR669" i="2"/>
  <c r="AR670" i="2"/>
  <c r="AR671" i="2"/>
  <c r="AR672" i="2"/>
  <c r="AR673" i="2"/>
  <c r="AR674" i="2"/>
  <c r="AR675" i="2"/>
  <c r="AR676" i="2"/>
  <c r="AR677" i="2"/>
  <c r="AR678" i="2"/>
  <c r="AR679" i="2"/>
  <c r="AR680" i="2"/>
  <c r="AR681" i="2"/>
  <c r="AR682" i="2"/>
  <c r="AR683" i="2"/>
  <c r="AR684" i="2"/>
  <c r="AR685" i="2"/>
  <c r="AR686" i="2"/>
  <c r="AR687" i="2"/>
  <c r="AR688" i="2"/>
  <c r="AR689" i="2"/>
  <c r="AR690" i="2"/>
  <c r="AR691" i="2"/>
  <c r="AR692" i="2"/>
  <c r="AR693" i="2"/>
  <c r="AR694" i="2"/>
  <c r="AR695" i="2"/>
  <c r="AR696" i="2"/>
  <c r="AR697" i="2"/>
  <c r="AR698" i="2"/>
  <c r="AR699" i="2"/>
  <c r="AR700" i="2"/>
  <c r="AR701" i="2"/>
  <c r="AR702" i="2"/>
  <c r="AR703" i="2"/>
  <c r="AR704" i="2"/>
  <c r="AR705" i="2"/>
  <c r="AR706" i="2"/>
  <c r="AR707" i="2"/>
  <c r="AR708" i="2"/>
  <c r="AR709" i="2"/>
  <c r="AR710" i="2"/>
  <c r="AR711" i="2"/>
  <c r="AR712" i="2"/>
  <c r="AR713" i="2"/>
  <c r="AR714" i="2"/>
  <c r="AR715" i="2"/>
  <c r="AR716" i="2"/>
  <c r="AR717" i="2"/>
  <c r="AR718" i="2"/>
  <c r="AR719" i="2"/>
  <c r="AR720" i="2"/>
  <c r="AR721" i="2"/>
  <c r="AQ247" i="2"/>
  <c r="AR247" i="2"/>
  <c r="AQ248" i="2"/>
  <c r="AR248" i="2"/>
  <c r="AQ249" i="2"/>
  <c r="AR249" i="2"/>
  <c r="AQ250" i="2"/>
  <c r="AR250" i="2"/>
  <c r="AQ251" i="2"/>
  <c r="AR251" i="2"/>
  <c r="AQ252" i="2"/>
  <c r="AR252" i="2"/>
  <c r="AQ253" i="2"/>
  <c r="AR253" i="2"/>
  <c r="AQ254" i="2"/>
  <c r="AR254" i="2"/>
  <c r="AQ255" i="2"/>
  <c r="AR255" i="2"/>
  <c r="AQ256" i="2"/>
  <c r="AR256" i="2"/>
  <c r="AQ257" i="2"/>
  <c r="AR257" i="2"/>
  <c r="AQ258" i="2"/>
  <c r="AR258" i="2"/>
  <c r="AQ244" i="2"/>
  <c r="AR244" i="2"/>
  <c r="AQ245" i="2"/>
  <c r="AR245" i="2"/>
  <c r="AQ246" i="2"/>
  <c r="AR246" i="2"/>
  <c r="AQ7" i="2"/>
  <c r="AR7" i="2"/>
  <c r="AQ8" i="2"/>
  <c r="AR8" i="2"/>
  <c r="AQ9" i="2"/>
  <c r="AR9" i="2"/>
  <c r="AQ10" i="2"/>
  <c r="AR10" i="2"/>
  <c r="AQ11" i="2"/>
  <c r="AR11" i="2"/>
  <c r="AQ12" i="2"/>
  <c r="AR12" i="2"/>
  <c r="AQ13" i="2"/>
  <c r="AR13" i="2"/>
  <c r="AQ14" i="2"/>
  <c r="AR14" i="2"/>
  <c r="AQ15" i="2"/>
  <c r="AR15" i="2"/>
  <c r="AQ16" i="2"/>
  <c r="AR16" i="2"/>
  <c r="AQ17" i="2"/>
  <c r="AR17" i="2"/>
  <c r="AQ18" i="2"/>
  <c r="AR18" i="2"/>
  <c r="AQ19" i="2"/>
  <c r="AR19" i="2"/>
  <c r="AQ20" i="2"/>
  <c r="AR20" i="2"/>
  <c r="AQ21" i="2"/>
  <c r="AR21" i="2"/>
  <c r="AQ22" i="2"/>
  <c r="AR22" i="2"/>
  <c r="AQ23" i="2"/>
  <c r="AR23" i="2"/>
  <c r="AQ24" i="2"/>
  <c r="AR24" i="2"/>
  <c r="AQ25" i="2"/>
  <c r="AR25" i="2"/>
  <c r="AQ26" i="2"/>
  <c r="AR26" i="2"/>
  <c r="AQ27" i="2"/>
  <c r="AR27" i="2"/>
  <c r="AQ28" i="2"/>
  <c r="AR28" i="2"/>
  <c r="AQ29" i="2"/>
  <c r="AR29" i="2"/>
  <c r="AQ30" i="2"/>
  <c r="AR30" i="2"/>
  <c r="AQ31" i="2"/>
  <c r="AR31" i="2"/>
  <c r="AQ32" i="2"/>
  <c r="AR32" i="2"/>
  <c r="AQ33" i="2"/>
  <c r="AR33" i="2"/>
  <c r="AQ34" i="2"/>
  <c r="AR34" i="2"/>
  <c r="AQ35" i="2"/>
  <c r="AR35" i="2"/>
  <c r="AQ36" i="2"/>
  <c r="AR36" i="2"/>
  <c r="AQ37" i="2"/>
  <c r="AR37" i="2"/>
  <c r="AQ38" i="2"/>
  <c r="AR38" i="2"/>
  <c r="AQ39" i="2"/>
  <c r="AR39" i="2"/>
  <c r="AQ40" i="2"/>
  <c r="AR40" i="2"/>
  <c r="AQ41" i="2"/>
  <c r="AR41" i="2"/>
  <c r="AQ42" i="2"/>
  <c r="AR42" i="2"/>
  <c r="AQ43" i="2"/>
  <c r="AR43" i="2"/>
  <c r="AQ44" i="2"/>
  <c r="AR44" i="2"/>
  <c r="AQ45" i="2"/>
  <c r="AR45" i="2"/>
  <c r="AQ46" i="2"/>
  <c r="AR46" i="2"/>
  <c r="AQ47" i="2"/>
  <c r="AR47" i="2"/>
  <c r="AQ48" i="2"/>
  <c r="AR48" i="2"/>
  <c r="AQ49" i="2"/>
  <c r="AR49" i="2"/>
  <c r="AQ50" i="2"/>
  <c r="AR50" i="2"/>
  <c r="AQ51" i="2"/>
  <c r="AR51" i="2"/>
  <c r="AQ52" i="2"/>
  <c r="AR52" i="2"/>
  <c r="AQ53" i="2"/>
  <c r="AR53" i="2"/>
  <c r="AQ54" i="2"/>
  <c r="AR54" i="2"/>
  <c r="AQ55" i="2"/>
  <c r="AR55" i="2"/>
  <c r="AQ56" i="2"/>
  <c r="AR56" i="2"/>
  <c r="AQ57" i="2"/>
  <c r="AR57" i="2"/>
  <c r="AQ58" i="2"/>
  <c r="AR58" i="2"/>
  <c r="AQ59" i="2"/>
  <c r="AR59" i="2"/>
  <c r="AQ60" i="2"/>
  <c r="AR60" i="2"/>
  <c r="AQ61" i="2"/>
  <c r="AR61" i="2"/>
  <c r="AQ62" i="2"/>
  <c r="AR62" i="2"/>
  <c r="AQ63" i="2"/>
  <c r="AR63" i="2"/>
  <c r="AQ64" i="2"/>
  <c r="AR64" i="2"/>
  <c r="AQ65" i="2"/>
  <c r="AR65" i="2"/>
  <c r="AQ66" i="2"/>
  <c r="AR66" i="2"/>
  <c r="AQ67" i="2"/>
  <c r="AR67" i="2"/>
  <c r="AQ68" i="2"/>
  <c r="AR68" i="2"/>
  <c r="AQ69" i="2"/>
  <c r="AR69" i="2"/>
  <c r="AQ70" i="2"/>
  <c r="AR70" i="2"/>
  <c r="AQ71" i="2"/>
  <c r="AR71" i="2"/>
  <c r="AQ72" i="2"/>
  <c r="AR72" i="2"/>
  <c r="AQ73" i="2"/>
  <c r="AR73" i="2"/>
  <c r="AQ74" i="2"/>
  <c r="AR74" i="2"/>
  <c r="AQ75" i="2"/>
  <c r="AR75" i="2"/>
  <c r="AQ76" i="2"/>
  <c r="AR76" i="2"/>
  <c r="AQ77" i="2"/>
  <c r="AR77" i="2"/>
  <c r="AQ78" i="2"/>
  <c r="AR78" i="2"/>
  <c r="AQ79" i="2"/>
  <c r="AR79" i="2"/>
  <c r="AQ80" i="2"/>
  <c r="AR80" i="2"/>
  <c r="AQ81" i="2"/>
  <c r="AR81" i="2"/>
  <c r="AQ82" i="2"/>
  <c r="AR82" i="2"/>
  <c r="AQ83" i="2"/>
  <c r="AR83" i="2"/>
  <c r="AQ84" i="2"/>
  <c r="AR84" i="2"/>
  <c r="AQ85" i="2"/>
  <c r="AR85" i="2"/>
  <c r="AQ86" i="2"/>
  <c r="AR86" i="2"/>
  <c r="AQ87" i="2"/>
  <c r="AR87" i="2"/>
  <c r="AQ88" i="2"/>
  <c r="AR88" i="2"/>
  <c r="AQ89" i="2"/>
  <c r="AR89" i="2"/>
  <c r="AQ90" i="2"/>
  <c r="AR90" i="2"/>
  <c r="AQ91" i="2"/>
  <c r="AR91" i="2"/>
  <c r="AQ92" i="2"/>
  <c r="AR92" i="2"/>
  <c r="AQ93" i="2"/>
  <c r="AR93" i="2"/>
  <c r="AQ94" i="2"/>
  <c r="AR94" i="2"/>
  <c r="AQ95" i="2"/>
  <c r="AR95" i="2"/>
  <c r="AQ96" i="2"/>
  <c r="AR96" i="2"/>
  <c r="AQ97" i="2"/>
  <c r="AR97" i="2"/>
  <c r="AQ98" i="2"/>
  <c r="AR98" i="2"/>
  <c r="AQ99" i="2"/>
  <c r="AR99" i="2"/>
  <c r="AQ100" i="2"/>
  <c r="AR100" i="2"/>
  <c r="AQ101" i="2"/>
  <c r="AR101" i="2"/>
  <c r="AQ102" i="2"/>
  <c r="AR102" i="2"/>
  <c r="AQ103" i="2"/>
  <c r="AR103" i="2"/>
  <c r="AQ104" i="2"/>
  <c r="AR104" i="2"/>
  <c r="AQ105" i="2"/>
  <c r="AR105" i="2"/>
  <c r="AQ106" i="2"/>
  <c r="AR106" i="2"/>
  <c r="AQ107" i="2"/>
  <c r="AR107" i="2"/>
  <c r="AQ108" i="2"/>
  <c r="AR108" i="2"/>
  <c r="AQ109" i="2"/>
  <c r="AR109" i="2"/>
  <c r="AQ110" i="2"/>
  <c r="AR110" i="2"/>
  <c r="AQ111" i="2"/>
  <c r="AR111" i="2"/>
  <c r="AQ112" i="2"/>
  <c r="AR112" i="2"/>
  <c r="AQ113" i="2"/>
  <c r="AR113" i="2"/>
  <c r="AQ114" i="2"/>
  <c r="AR114" i="2"/>
  <c r="AQ115" i="2"/>
  <c r="AR115" i="2"/>
  <c r="AQ116" i="2"/>
  <c r="AR116" i="2"/>
  <c r="AQ117" i="2"/>
  <c r="AR117" i="2"/>
  <c r="AQ118" i="2"/>
  <c r="AR118" i="2"/>
  <c r="AQ119" i="2"/>
  <c r="AR119" i="2"/>
  <c r="AQ120" i="2"/>
  <c r="AR120" i="2"/>
  <c r="AQ121" i="2"/>
  <c r="AR121" i="2"/>
  <c r="AQ122" i="2"/>
  <c r="AR122" i="2"/>
  <c r="AQ123" i="2"/>
  <c r="AR123" i="2"/>
  <c r="AQ124" i="2"/>
  <c r="AR124" i="2"/>
  <c r="AQ125" i="2"/>
  <c r="AR125" i="2"/>
  <c r="AQ126" i="2"/>
  <c r="AR126" i="2"/>
  <c r="AQ127" i="2"/>
  <c r="AR127" i="2"/>
  <c r="AQ128" i="2"/>
  <c r="AR128" i="2"/>
  <c r="AQ129" i="2"/>
  <c r="AR129" i="2"/>
  <c r="AQ130" i="2"/>
  <c r="AR130" i="2"/>
  <c r="AQ131" i="2"/>
  <c r="AR131" i="2"/>
  <c r="AQ132" i="2"/>
  <c r="AR132" i="2"/>
  <c r="AQ133" i="2"/>
  <c r="AR133" i="2"/>
  <c r="AQ134" i="2"/>
  <c r="AR134" i="2"/>
  <c r="AQ135" i="2"/>
  <c r="AR135" i="2"/>
  <c r="AQ136" i="2"/>
  <c r="AR136" i="2"/>
  <c r="AQ137" i="2"/>
  <c r="AR137" i="2"/>
  <c r="AQ138" i="2"/>
  <c r="AR138" i="2"/>
  <c r="AQ139" i="2"/>
  <c r="AR139" i="2"/>
  <c r="AQ140" i="2"/>
  <c r="AR140" i="2"/>
  <c r="AQ141" i="2"/>
  <c r="AR141" i="2"/>
  <c r="AQ142" i="2"/>
  <c r="AR142" i="2"/>
  <c r="AQ143" i="2"/>
  <c r="AR143" i="2"/>
  <c r="AQ144" i="2"/>
  <c r="AR144" i="2"/>
  <c r="AQ145" i="2"/>
  <c r="AR145" i="2"/>
  <c r="AQ146" i="2"/>
  <c r="AR146" i="2"/>
  <c r="AQ147" i="2"/>
  <c r="AR147" i="2"/>
  <c r="AQ148" i="2"/>
  <c r="AR148" i="2"/>
  <c r="AQ149" i="2"/>
  <c r="AR149" i="2"/>
  <c r="AQ150" i="2"/>
  <c r="AR150" i="2"/>
  <c r="AQ151" i="2"/>
  <c r="AR151" i="2"/>
  <c r="AQ152" i="2"/>
  <c r="AR152" i="2"/>
  <c r="AQ153" i="2"/>
  <c r="AR153" i="2"/>
  <c r="AQ154" i="2"/>
  <c r="AR154" i="2"/>
  <c r="AQ155" i="2"/>
  <c r="AR155" i="2"/>
  <c r="AQ156" i="2"/>
  <c r="AR156" i="2"/>
  <c r="AQ157" i="2"/>
  <c r="AR157" i="2"/>
  <c r="AQ158" i="2"/>
  <c r="AR158" i="2"/>
  <c r="AQ159" i="2"/>
  <c r="AR159" i="2"/>
  <c r="AQ160" i="2"/>
  <c r="AR160" i="2"/>
  <c r="AQ161" i="2"/>
  <c r="AR161" i="2"/>
  <c r="AQ162" i="2"/>
  <c r="AR162" i="2"/>
  <c r="AQ163" i="2"/>
  <c r="AR163" i="2"/>
  <c r="AQ164" i="2"/>
  <c r="AR164" i="2"/>
  <c r="AQ165" i="2"/>
  <c r="AR165" i="2"/>
  <c r="AQ166" i="2"/>
  <c r="AR166" i="2"/>
  <c r="AQ167" i="2"/>
  <c r="AR167" i="2"/>
  <c r="AQ168" i="2"/>
  <c r="AR168" i="2"/>
  <c r="AQ169" i="2"/>
  <c r="AR169" i="2"/>
  <c r="AQ170" i="2"/>
  <c r="AR170" i="2"/>
  <c r="AQ171" i="2"/>
  <c r="AR171" i="2"/>
  <c r="AQ172" i="2"/>
  <c r="AR172" i="2"/>
  <c r="AQ173" i="2"/>
  <c r="AR173" i="2"/>
  <c r="AQ174" i="2"/>
  <c r="AR174" i="2"/>
  <c r="AQ175" i="2"/>
  <c r="AR175" i="2"/>
  <c r="AQ176" i="2"/>
  <c r="AR176" i="2"/>
  <c r="AQ177" i="2"/>
  <c r="AR177" i="2"/>
  <c r="AQ178" i="2"/>
  <c r="AR178" i="2"/>
  <c r="AQ179" i="2"/>
  <c r="AR179" i="2"/>
  <c r="AQ180" i="2"/>
  <c r="AR180" i="2"/>
  <c r="AQ181" i="2"/>
  <c r="AR181" i="2"/>
  <c r="AQ182" i="2"/>
  <c r="AR182" i="2"/>
  <c r="AQ183" i="2"/>
  <c r="AR183" i="2"/>
  <c r="AQ184" i="2"/>
  <c r="AR184" i="2"/>
  <c r="AQ185" i="2"/>
  <c r="AR185" i="2"/>
  <c r="AQ186" i="2"/>
  <c r="AR186" i="2"/>
  <c r="AQ187" i="2"/>
  <c r="AR187" i="2"/>
  <c r="AQ188" i="2"/>
  <c r="AR188" i="2"/>
  <c r="AQ189" i="2"/>
  <c r="AR189" i="2"/>
  <c r="AQ190" i="2"/>
  <c r="AR190" i="2"/>
  <c r="AQ191" i="2"/>
  <c r="AR191" i="2"/>
  <c r="AQ192" i="2"/>
  <c r="AR192" i="2"/>
  <c r="AQ193" i="2"/>
  <c r="AR193" i="2"/>
  <c r="AQ194" i="2"/>
  <c r="AR194" i="2"/>
  <c r="AQ195" i="2"/>
  <c r="AR195" i="2"/>
  <c r="AQ196" i="2"/>
  <c r="AR196" i="2"/>
  <c r="AQ197" i="2"/>
  <c r="AR197" i="2"/>
  <c r="AQ198" i="2"/>
  <c r="AR198" i="2"/>
  <c r="AQ199" i="2"/>
  <c r="AR199" i="2"/>
  <c r="AQ200" i="2"/>
  <c r="AR200" i="2"/>
  <c r="AQ201" i="2"/>
  <c r="AR201" i="2"/>
  <c r="AQ202" i="2"/>
  <c r="AR202" i="2"/>
  <c r="AQ203" i="2"/>
  <c r="AR203" i="2"/>
  <c r="AQ204" i="2"/>
  <c r="AR204" i="2"/>
  <c r="AQ205" i="2"/>
  <c r="AR205" i="2"/>
  <c r="AQ206" i="2"/>
  <c r="AR206" i="2"/>
  <c r="AQ207" i="2"/>
  <c r="AR207" i="2"/>
  <c r="AQ208" i="2"/>
  <c r="AR208" i="2"/>
  <c r="AQ209" i="2"/>
  <c r="AR209" i="2"/>
  <c r="AQ210" i="2"/>
  <c r="AR210" i="2"/>
  <c r="AQ211" i="2"/>
  <c r="AR211" i="2"/>
  <c r="AQ212" i="2"/>
  <c r="AR212" i="2"/>
  <c r="AQ213" i="2"/>
  <c r="AR213" i="2"/>
  <c r="AQ214" i="2"/>
  <c r="AR214" i="2"/>
  <c r="AQ215" i="2"/>
  <c r="AR215" i="2"/>
  <c r="AQ216" i="2"/>
  <c r="AR216" i="2"/>
  <c r="AQ217" i="2"/>
  <c r="AR217" i="2"/>
  <c r="AQ218" i="2"/>
  <c r="AR218" i="2"/>
  <c r="AQ219" i="2"/>
  <c r="AR219" i="2"/>
  <c r="AQ220" i="2"/>
  <c r="AR220" i="2"/>
  <c r="AQ221" i="2"/>
  <c r="AR221" i="2"/>
  <c r="AQ222" i="2"/>
  <c r="AR222" i="2"/>
  <c r="AQ223" i="2"/>
  <c r="AR223" i="2"/>
  <c r="AQ224" i="2"/>
  <c r="AR224" i="2"/>
  <c r="AQ225" i="2"/>
  <c r="AR225" i="2"/>
  <c r="AQ226" i="2"/>
  <c r="AR226" i="2"/>
  <c r="AQ227" i="2"/>
  <c r="AR227" i="2"/>
  <c r="AQ228" i="2"/>
  <c r="AR228" i="2"/>
  <c r="AQ229" i="2"/>
  <c r="AR229" i="2"/>
  <c r="AQ230" i="2"/>
  <c r="AR230" i="2"/>
  <c r="AQ231" i="2"/>
  <c r="AR231" i="2"/>
  <c r="AQ232" i="2"/>
  <c r="AR232" i="2"/>
  <c r="AQ233" i="2"/>
  <c r="AR233" i="2"/>
  <c r="AQ234" i="2"/>
  <c r="AR234" i="2"/>
  <c r="AQ235" i="2"/>
  <c r="AR235" i="2"/>
  <c r="AQ236" i="2"/>
  <c r="AR236" i="2"/>
  <c r="AQ237" i="2"/>
  <c r="AR237" i="2"/>
  <c r="AQ238" i="2"/>
  <c r="AR238" i="2"/>
  <c r="AQ239" i="2"/>
  <c r="AR239" i="2"/>
  <c r="AQ240" i="2"/>
  <c r="AR240" i="2"/>
  <c r="AQ241" i="2"/>
  <c r="AR241" i="2"/>
  <c r="AQ242" i="2"/>
  <c r="AR242" i="2"/>
  <c r="AQ243" i="2"/>
  <c r="AR243" i="2"/>
  <c r="AR6" i="2"/>
  <c r="AQ6" i="2"/>
  <c r="AL244" i="2"/>
  <c r="AM244" i="2"/>
  <c r="AO244" i="2"/>
  <c r="AL245" i="2"/>
  <c r="AM245" i="2"/>
  <c r="AO245" i="2"/>
  <c r="AL246" i="2"/>
  <c r="AM246" i="2"/>
  <c r="AO246" i="2"/>
  <c r="AL247" i="2"/>
  <c r="AM247" i="2"/>
  <c r="AO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O502" i="2" s="1"/>
  <c r="AL503" i="2"/>
  <c r="AO503" i="2" s="1"/>
  <c r="AL504" i="2"/>
  <c r="AO504" i="2" s="1"/>
  <c r="AL505" i="2"/>
  <c r="AO505" i="2" s="1"/>
  <c r="AL506" i="2"/>
  <c r="AO506" i="2" s="1"/>
  <c r="AL507" i="2"/>
  <c r="AO507" i="2" s="1"/>
  <c r="AL508" i="2"/>
  <c r="AO508" i="2" s="1"/>
  <c r="AL509" i="2"/>
  <c r="AO509" i="2" s="1"/>
  <c r="AL510" i="2"/>
  <c r="AO510" i="2" s="1"/>
  <c r="AL511" i="2"/>
  <c r="AO511" i="2" s="1"/>
  <c r="AL512" i="2"/>
  <c r="AO512" i="2" s="1"/>
  <c r="AL513" i="2"/>
  <c r="AO513" i="2" s="1"/>
  <c r="AL514" i="2"/>
  <c r="AO514" i="2" s="1"/>
  <c r="AL515" i="2"/>
  <c r="AO515" i="2" s="1"/>
  <c r="AL516" i="2"/>
  <c r="AO516" i="2" s="1"/>
  <c r="AL517" i="2"/>
  <c r="AO517" i="2" s="1"/>
  <c r="AL518" i="2"/>
  <c r="AO518" i="2" s="1"/>
  <c r="AL519" i="2"/>
  <c r="AO519" i="2" s="1"/>
  <c r="AL520" i="2"/>
  <c r="AO520" i="2" s="1"/>
  <c r="AL521" i="2"/>
  <c r="AO521" i="2" s="1"/>
  <c r="AL522" i="2"/>
  <c r="AO522" i="2" s="1"/>
  <c r="AL523" i="2"/>
  <c r="AO523" i="2" s="1"/>
  <c r="AL524" i="2"/>
  <c r="AO524" i="2" s="1"/>
  <c r="AL525" i="2"/>
  <c r="AO525" i="2" s="1"/>
  <c r="AL526" i="2"/>
  <c r="AO526" i="2" s="1"/>
  <c r="AL527" i="2"/>
  <c r="AO527" i="2" s="1"/>
  <c r="AL528" i="2"/>
  <c r="AO528" i="2" s="1"/>
  <c r="AL529" i="2"/>
  <c r="AO529" i="2" s="1"/>
  <c r="AL530" i="2"/>
  <c r="AO530" i="2" s="1"/>
  <c r="AL531" i="2"/>
  <c r="AO531" i="2" s="1"/>
  <c r="AL532" i="2"/>
  <c r="AO532" i="2" s="1"/>
  <c r="AL533" i="2"/>
  <c r="AO533" i="2" s="1"/>
  <c r="AL534" i="2"/>
  <c r="AO534" i="2" s="1"/>
  <c r="AL535" i="2"/>
  <c r="AO535" i="2" s="1"/>
  <c r="AL536" i="2"/>
  <c r="AO536" i="2" s="1"/>
  <c r="AL537" i="2"/>
  <c r="AO537" i="2" s="1"/>
  <c r="AL538" i="2"/>
  <c r="AO538" i="2" s="1"/>
  <c r="AL539" i="2"/>
  <c r="AO539" i="2" s="1"/>
  <c r="AL540" i="2"/>
  <c r="AO540" i="2" s="1"/>
  <c r="AL541" i="2"/>
  <c r="AO541" i="2" s="1"/>
  <c r="AL542" i="2"/>
  <c r="AO542" i="2" s="1"/>
  <c r="AL543" i="2"/>
  <c r="AO543" i="2" s="1"/>
  <c r="AL544" i="2"/>
  <c r="AO544" i="2" s="1"/>
  <c r="AL545" i="2"/>
  <c r="AO545" i="2" s="1"/>
  <c r="AL546" i="2"/>
  <c r="AO546" i="2" s="1"/>
  <c r="AL547" i="2"/>
  <c r="AO547" i="2" s="1"/>
  <c r="AL548" i="2"/>
  <c r="AO548" i="2" s="1"/>
  <c r="AL549" i="2"/>
  <c r="AO549" i="2" s="1"/>
  <c r="AL550" i="2"/>
  <c r="AO550" i="2" s="1"/>
  <c r="AL551" i="2"/>
  <c r="AO551" i="2" s="1"/>
  <c r="AL552" i="2"/>
  <c r="AO552" i="2" s="1"/>
  <c r="AL553" i="2"/>
  <c r="AO553" i="2" s="1"/>
  <c r="AL554" i="2"/>
  <c r="AO554" i="2" s="1"/>
  <c r="AL555" i="2"/>
  <c r="AO555" i="2" s="1"/>
  <c r="AL556" i="2"/>
  <c r="AO556" i="2" s="1"/>
  <c r="AL557" i="2"/>
  <c r="AO557" i="2" s="1"/>
  <c r="AL558" i="2"/>
  <c r="AO558" i="2" s="1"/>
  <c r="AL559" i="2"/>
  <c r="AO559" i="2" s="1"/>
  <c r="AL560" i="2"/>
  <c r="AO560" i="2" s="1"/>
  <c r="AL561" i="2"/>
  <c r="AO561" i="2" s="1"/>
  <c r="AL562" i="2"/>
  <c r="AO562" i="2" s="1"/>
  <c r="AL563" i="2"/>
  <c r="AO563" i="2" s="1"/>
  <c r="AL564" i="2"/>
  <c r="AO564" i="2" s="1"/>
  <c r="AL565" i="2"/>
  <c r="AO565" i="2" s="1"/>
  <c r="AL566" i="2"/>
  <c r="AO566" i="2" s="1"/>
  <c r="AL567" i="2"/>
  <c r="AO567" i="2" s="1"/>
  <c r="AL568" i="2"/>
  <c r="AO568" i="2" s="1"/>
  <c r="AL569" i="2"/>
  <c r="AO569" i="2" s="1"/>
  <c r="AL570" i="2"/>
  <c r="AO570" i="2" s="1"/>
  <c r="AL571" i="2"/>
  <c r="AO571" i="2" s="1"/>
  <c r="AL572" i="2"/>
  <c r="AO572" i="2" s="1"/>
  <c r="AL573" i="2"/>
  <c r="AO573" i="2" s="1"/>
  <c r="AL574" i="2"/>
  <c r="AO574" i="2" s="1"/>
  <c r="AL575" i="2"/>
  <c r="AO575" i="2" s="1"/>
  <c r="AL576" i="2"/>
  <c r="AO576" i="2" s="1"/>
  <c r="AL577" i="2"/>
  <c r="AO577" i="2" s="1"/>
  <c r="AL578" i="2"/>
  <c r="AO578" i="2" s="1"/>
  <c r="AL579" i="2"/>
  <c r="AO579" i="2" s="1"/>
  <c r="AL580" i="2"/>
  <c r="AO580" i="2" s="1"/>
  <c r="T307" i="2"/>
  <c r="AL307" i="2" s="1"/>
  <c r="T308" i="2"/>
  <c r="AL308" i="2" s="1"/>
  <c r="T303" i="2"/>
  <c r="AL303" i="2" s="1"/>
  <c r="T304" i="2"/>
  <c r="AL304" i="2" s="1"/>
  <c r="T305" i="2"/>
  <c r="AL305" i="2" s="1"/>
  <c r="T306" i="2"/>
  <c r="AL306" i="2" s="1"/>
  <c r="T695" i="2"/>
  <c r="AL695" i="2" s="1"/>
  <c r="T696" i="2"/>
  <c r="AL696" i="2" s="1"/>
  <c r="T697" i="2"/>
  <c r="AL697" i="2" s="1"/>
  <c r="T698" i="2"/>
  <c r="AL698" i="2" s="1"/>
  <c r="T699" i="2"/>
  <c r="AL699" i="2" s="1"/>
  <c r="T700" i="2"/>
  <c r="AL700" i="2" s="1"/>
  <c r="T701" i="2"/>
  <c r="AL701" i="2" s="1"/>
  <c r="T702" i="2"/>
  <c r="AL702" i="2" s="1"/>
  <c r="T703" i="2"/>
  <c r="AL703" i="2" s="1"/>
  <c r="T704" i="2"/>
  <c r="AL704" i="2" s="1"/>
  <c r="T705" i="2"/>
  <c r="AL705" i="2" s="1"/>
  <c r="T706" i="2"/>
  <c r="AL706" i="2" s="1"/>
  <c r="T707" i="2"/>
  <c r="AL707" i="2" s="1"/>
  <c r="T708" i="2"/>
  <c r="AL708" i="2" s="1"/>
  <c r="T709" i="2"/>
  <c r="AL709" i="2" s="1"/>
  <c r="T710" i="2"/>
  <c r="AL710" i="2" s="1"/>
  <c r="T711" i="2"/>
  <c r="AL711" i="2" s="1"/>
  <c r="T712" i="2"/>
  <c r="AL712" i="2" s="1"/>
  <c r="T713" i="2"/>
  <c r="AL713" i="2" s="1"/>
  <c r="T714" i="2"/>
  <c r="AL714" i="2" s="1"/>
  <c r="T715" i="2"/>
  <c r="AL715" i="2" s="1"/>
  <c r="T716" i="2"/>
  <c r="AL716" i="2" s="1"/>
  <c r="T717" i="2"/>
  <c r="AL717" i="2" s="1"/>
  <c r="T718" i="2"/>
  <c r="AL718" i="2" s="1"/>
  <c r="T719" i="2"/>
  <c r="AL719" i="2" s="1"/>
  <c r="T720" i="2"/>
  <c r="AL720" i="2" s="1"/>
  <c r="T721" i="2"/>
  <c r="AL721" i="2" s="1"/>
  <c r="T662" i="2"/>
  <c r="AL662" i="2" s="1"/>
  <c r="AO662" i="2" s="1"/>
  <c r="T663" i="2"/>
  <c r="AL663" i="2" s="1"/>
  <c r="AO663" i="2" s="1"/>
  <c r="T664" i="2"/>
  <c r="AL664" i="2" s="1"/>
  <c r="AO664" i="2" s="1"/>
  <c r="T665" i="2"/>
  <c r="AL665" i="2" s="1"/>
  <c r="AO665" i="2" s="1"/>
  <c r="T666" i="2"/>
  <c r="AL666" i="2" s="1"/>
  <c r="T667" i="2"/>
  <c r="AL667" i="2" s="1"/>
  <c r="AO667" i="2" s="1"/>
  <c r="T668" i="2"/>
  <c r="AL668" i="2" s="1"/>
  <c r="AO668" i="2" s="1"/>
  <c r="T669" i="2"/>
  <c r="AL669" i="2" s="1"/>
  <c r="AO669" i="2" s="1"/>
  <c r="T670" i="2"/>
  <c r="AL670" i="2" s="1"/>
  <c r="AO670" i="2" s="1"/>
  <c r="T671" i="2"/>
  <c r="AL671" i="2" s="1"/>
  <c r="AO671" i="2" s="1"/>
  <c r="T672" i="2"/>
  <c r="AL672" i="2" s="1"/>
  <c r="AO672" i="2" s="1"/>
  <c r="T673" i="2"/>
  <c r="AL673" i="2" s="1"/>
  <c r="AO673" i="2" s="1"/>
  <c r="T674" i="2"/>
  <c r="AL674" i="2" s="1"/>
  <c r="AO674" i="2" s="1"/>
  <c r="T675" i="2"/>
  <c r="AL675" i="2" s="1"/>
  <c r="AO675" i="2" s="1"/>
  <c r="T676" i="2"/>
  <c r="AL676" i="2" s="1"/>
  <c r="AO676" i="2" s="1"/>
  <c r="T677" i="2"/>
  <c r="AL677" i="2" s="1"/>
  <c r="AO677" i="2" s="1"/>
  <c r="T678" i="2"/>
  <c r="AL678" i="2" s="1"/>
  <c r="T679" i="2"/>
  <c r="AL679" i="2" s="1"/>
  <c r="T680" i="2"/>
  <c r="AL680" i="2" s="1"/>
  <c r="T681" i="2"/>
  <c r="AL681" i="2" s="1"/>
  <c r="T682" i="2"/>
  <c r="AL682" i="2" s="1"/>
  <c r="T683" i="2"/>
  <c r="AL683" i="2" s="1"/>
  <c r="T684" i="2"/>
  <c r="AL684" i="2" s="1"/>
  <c r="T685" i="2"/>
  <c r="AL685" i="2" s="1"/>
  <c r="T686" i="2"/>
  <c r="AL686" i="2" s="1"/>
  <c r="T687" i="2"/>
  <c r="AL687" i="2" s="1"/>
  <c r="T688" i="2"/>
  <c r="AL688" i="2" s="1"/>
  <c r="T689" i="2"/>
  <c r="AL689" i="2" s="1"/>
  <c r="T690" i="2"/>
  <c r="AL690" i="2" s="1"/>
  <c r="T691" i="2"/>
  <c r="AL691" i="2" s="1"/>
  <c r="T692" i="2"/>
  <c r="AL692" i="2" s="1"/>
  <c r="T693" i="2"/>
  <c r="AL693" i="2" s="1"/>
  <c r="T694" i="2"/>
  <c r="AL694" i="2" s="1"/>
  <c r="T661" i="2"/>
  <c r="AL661" i="2" s="1"/>
  <c r="AO661" i="2" s="1"/>
  <c r="T615" i="2"/>
  <c r="AL615" i="2" s="1"/>
  <c r="AO615" i="2" s="1"/>
  <c r="T616" i="2"/>
  <c r="AL616" i="2" s="1"/>
  <c r="AO616" i="2" s="1"/>
  <c r="T617" i="2"/>
  <c r="AL617" i="2" s="1"/>
  <c r="AO617" i="2" s="1"/>
  <c r="T618" i="2"/>
  <c r="AL618" i="2" s="1"/>
  <c r="AO618" i="2" s="1"/>
  <c r="T619" i="2"/>
  <c r="AL619" i="2" s="1"/>
  <c r="AO619" i="2" s="1"/>
  <c r="T620" i="2"/>
  <c r="AL620" i="2" s="1"/>
  <c r="AO620" i="2" s="1"/>
  <c r="T621" i="2"/>
  <c r="AL621" i="2" s="1"/>
  <c r="AO621" i="2" s="1"/>
  <c r="T622" i="2"/>
  <c r="AL622" i="2" s="1"/>
  <c r="AO622" i="2" s="1"/>
  <c r="T623" i="2"/>
  <c r="AL623" i="2" s="1"/>
  <c r="AO623" i="2" s="1"/>
  <c r="T624" i="2"/>
  <c r="AL624" i="2" s="1"/>
  <c r="AO624" i="2" s="1"/>
  <c r="T625" i="2"/>
  <c r="AL625" i="2" s="1"/>
  <c r="AO625" i="2" s="1"/>
  <c r="T626" i="2"/>
  <c r="AL626" i="2" s="1"/>
  <c r="AO626" i="2" s="1"/>
  <c r="T627" i="2"/>
  <c r="AL627" i="2" s="1"/>
  <c r="AO627" i="2" s="1"/>
  <c r="T628" i="2"/>
  <c r="AL628" i="2" s="1"/>
  <c r="AO628" i="2" s="1"/>
  <c r="T629" i="2"/>
  <c r="AL629" i="2" s="1"/>
  <c r="AO629" i="2" s="1"/>
  <c r="T630" i="2"/>
  <c r="AL630" i="2" s="1"/>
  <c r="AO630" i="2" s="1"/>
  <c r="T631" i="2"/>
  <c r="AL631" i="2" s="1"/>
  <c r="AO631" i="2" s="1"/>
  <c r="T632" i="2"/>
  <c r="AL632" i="2" s="1"/>
  <c r="AO632" i="2" s="1"/>
  <c r="T633" i="2"/>
  <c r="AL633" i="2" s="1"/>
  <c r="AO633" i="2" s="1"/>
  <c r="T634" i="2"/>
  <c r="AL634" i="2" s="1"/>
  <c r="AO634" i="2" s="1"/>
  <c r="T635" i="2"/>
  <c r="AL635" i="2" s="1"/>
  <c r="AO635" i="2" s="1"/>
  <c r="T636" i="2"/>
  <c r="AL636" i="2" s="1"/>
  <c r="AO636" i="2" s="1"/>
  <c r="T637" i="2"/>
  <c r="AL637" i="2" s="1"/>
  <c r="AO637" i="2" s="1"/>
  <c r="T638" i="2"/>
  <c r="AL638" i="2" s="1"/>
  <c r="AO638" i="2" s="1"/>
  <c r="T639" i="2"/>
  <c r="AL639" i="2" s="1"/>
  <c r="AO639" i="2" s="1"/>
  <c r="T640" i="2"/>
  <c r="AL640" i="2" s="1"/>
  <c r="AO640" i="2" s="1"/>
  <c r="T641" i="2"/>
  <c r="AL641" i="2" s="1"/>
  <c r="AO641" i="2" s="1"/>
  <c r="T642" i="2"/>
  <c r="AL642" i="2" s="1"/>
  <c r="AO642" i="2" s="1"/>
  <c r="T643" i="2"/>
  <c r="AL643" i="2" s="1"/>
  <c r="AO643" i="2" s="1"/>
  <c r="T644" i="2"/>
  <c r="AL644" i="2" s="1"/>
  <c r="AO644" i="2" s="1"/>
  <c r="T645" i="2"/>
  <c r="AL645" i="2" s="1"/>
  <c r="AO645" i="2" s="1"/>
  <c r="T646" i="2"/>
  <c r="AL646" i="2" s="1"/>
  <c r="AO646" i="2" s="1"/>
  <c r="T647" i="2"/>
  <c r="AL647" i="2" s="1"/>
  <c r="AO647" i="2" s="1"/>
  <c r="T648" i="2"/>
  <c r="AL648" i="2" s="1"/>
  <c r="AO648" i="2" s="1"/>
  <c r="T649" i="2"/>
  <c r="AL649" i="2" s="1"/>
  <c r="AO649" i="2" s="1"/>
  <c r="T650" i="2"/>
  <c r="AL650" i="2" s="1"/>
  <c r="AO650" i="2" s="1"/>
  <c r="T651" i="2"/>
  <c r="AL651" i="2" s="1"/>
  <c r="AO651" i="2" s="1"/>
  <c r="T652" i="2"/>
  <c r="AL652" i="2" s="1"/>
  <c r="AO652" i="2" s="1"/>
  <c r="T653" i="2"/>
  <c r="AL653" i="2" s="1"/>
  <c r="AO653" i="2" s="1"/>
  <c r="T654" i="2"/>
  <c r="AL654" i="2" s="1"/>
  <c r="AO654" i="2" s="1"/>
  <c r="T655" i="2"/>
  <c r="AL655" i="2" s="1"/>
  <c r="AO655" i="2" s="1"/>
  <c r="T656" i="2"/>
  <c r="AL656" i="2" s="1"/>
  <c r="AO656" i="2" s="1"/>
  <c r="T657" i="2"/>
  <c r="AL657" i="2" s="1"/>
  <c r="AO657" i="2" s="1"/>
  <c r="T658" i="2"/>
  <c r="AL658" i="2" s="1"/>
  <c r="AO658" i="2" s="1"/>
  <c r="T659" i="2"/>
  <c r="AL659" i="2" s="1"/>
  <c r="AO659" i="2" s="1"/>
  <c r="T660" i="2"/>
  <c r="AL660" i="2" s="1"/>
  <c r="AO660" i="2" s="1"/>
  <c r="T582" i="2"/>
  <c r="AL582" i="2" s="1"/>
  <c r="AO582" i="2" s="1"/>
  <c r="T583" i="2"/>
  <c r="AL583" i="2" s="1"/>
  <c r="AO583" i="2" s="1"/>
  <c r="T584" i="2"/>
  <c r="AL584" i="2" s="1"/>
  <c r="AO584" i="2" s="1"/>
  <c r="T585" i="2"/>
  <c r="AL585" i="2" s="1"/>
  <c r="AO585" i="2" s="1"/>
  <c r="T586" i="2"/>
  <c r="AL586" i="2" s="1"/>
  <c r="AO586" i="2" s="1"/>
  <c r="T587" i="2"/>
  <c r="AL587" i="2" s="1"/>
  <c r="AO587" i="2" s="1"/>
  <c r="T588" i="2"/>
  <c r="AL588" i="2" s="1"/>
  <c r="AO588" i="2" s="1"/>
  <c r="T589" i="2"/>
  <c r="AL589" i="2" s="1"/>
  <c r="AO589" i="2" s="1"/>
  <c r="T590" i="2"/>
  <c r="AL590" i="2" s="1"/>
  <c r="AO590" i="2" s="1"/>
  <c r="T591" i="2"/>
  <c r="AL591" i="2" s="1"/>
  <c r="AO591" i="2" s="1"/>
  <c r="T592" i="2"/>
  <c r="AL592" i="2" s="1"/>
  <c r="AO592" i="2" s="1"/>
  <c r="T593" i="2"/>
  <c r="AL593" i="2" s="1"/>
  <c r="AO593" i="2" s="1"/>
  <c r="T594" i="2"/>
  <c r="AL594" i="2" s="1"/>
  <c r="AO594" i="2" s="1"/>
  <c r="T595" i="2"/>
  <c r="AL595" i="2" s="1"/>
  <c r="AO595" i="2" s="1"/>
  <c r="T596" i="2"/>
  <c r="AL596" i="2" s="1"/>
  <c r="AO596" i="2" s="1"/>
  <c r="T597" i="2"/>
  <c r="AL597" i="2" s="1"/>
  <c r="AO597" i="2" s="1"/>
  <c r="T598" i="2"/>
  <c r="AL598" i="2" s="1"/>
  <c r="AO598" i="2" s="1"/>
  <c r="T599" i="2"/>
  <c r="AL599" i="2" s="1"/>
  <c r="AO599" i="2" s="1"/>
  <c r="T600" i="2"/>
  <c r="AL600" i="2" s="1"/>
  <c r="AO600" i="2" s="1"/>
  <c r="T601" i="2"/>
  <c r="AL601" i="2" s="1"/>
  <c r="AO601" i="2" s="1"/>
  <c r="T602" i="2"/>
  <c r="AL602" i="2" s="1"/>
  <c r="AO602" i="2" s="1"/>
  <c r="T603" i="2"/>
  <c r="AL603" i="2" s="1"/>
  <c r="AO603" i="2" s="1"/>
  <c r="T604" i="2"/>
  <c r="AL604" i="2" s="1"/>
  <c r="AO604" i="2" s="1"/>
  <c r="T605" i="2"/>
  <c r="AL605" i="2" s="1"/>
  <c r="AO605" i="2" s="1"/>
  <c r="T606" i="2"/>
  <c r="AL606" i="2" s="1"/>
  <c r="AO606" i="2" s="1"/>
  <c r="T607" i="2"/>
  <c r="AL607" i="2" s="1"/>
  <c r="AO607" i="2" s="1"/>
  <c r="T608" i="2"/>
  <c r="AL608" i="2" s="1"/>
  <c r="AO608" i="2" s="1"/>
  <c r="T609" i="2"/>
  <c r="AL609" i="2" s="1"/>
  <c r="AO609" i="2" s="1"/>
  <c r="T610" i="2"/>
  <c r="AL610" i="2" s="1"/>
  <c r="AO610" i="2" s="1"/>
  <c r="T611" i="2"/>
  <c r="AL611" i="2" s="1"/>
  <c r="AO611" i="2" s="1"/>
  <c r="T612" i="2"/>
  <c r="AL612" i="2" s="1"/>
  <c r="AO612" i="2" s="1"/>
  <c r="T613" i="2"/>
  <c r="AL613" i="2" s="1"/>
  <c r="AO613" i="2" s="1"/>
  <c r="T614" i="2"/>
  <c r="AL614" i="2" s="1"/>
  <c r="AO614" i="2" s="1"/>
  <c r="T391" i="2"/>
  <c r="AL391" i="2" s="1"/>
  <c r="T392" i="2"/>
  <c r="AL392" i="2" s="1"/>
  <c r="T393" i="2"/>
  <c r="AL393" i="2" s="1"/>
  <c r="T394" i="2"/>
  <c r="AL394" i="2" s="1"/>
  <c r="T395" i="2"/>
  <c r="AL395" i="2" s="1"/>
  <c r="T396" i="2"/>
  <c r="AL396" i="2" s="1"/>
  <c r="T397" i="2"/>
  <c r="AL397" i="2" s="1"/>
  <c r="T398" i="2"/>
  <c r="AL398" i="2" s="1"/>
  <c r="T399" i="2"/>
  <c r="AL399" i="2" s="1"/>
  <c r="T400" i="2"/>
  <c r="AL400" i="2" s="1"/>
  <c r="T401" i="2"/>
  <c r="AL401" i="2" s="1"/>
  <c r="T402" i="2"/>
  <c r="AL402" i="2" s="1"/>
  <c r="T403" i="2"/>
  <c r="AL403" i="2" s="1"/>
  <c r="T404" i="2"/>
  <c r="AL404" i="2" s="1"/>
  <c r="T405" i="2"/>
  <c r="AL405" i="2" s="1"/>
  <c r="T406" i="2"/>
  <c r="AL406" i="2" s="1"/>
  <c r="T407" i="2"/>
  <c r="AL407" i="2" s="1"/>
  <c r="T408" i="2"/>
  <c r="AL408" i="2" s="1"/>
  <c r="T409" i="2"/>
  <c r="AL409" i="2" s="1"/>
  <c r="T410" i="2"/>
  <c r="AL410" i="2" s="1"/>
  <c r="T411" i="2"/>
  <c r="AL411" i="2" s="1"/>
  <c r="T336" i="2"/>
  <c r="AL336" i="2" s="1"/>
  <c r="T337" i="2"/>
  <c r="AL337" i="2" s="1"/>
  <c r="T338" i="2"/>
  <c r="AL338" i="2" s="1"/>
  <c r="T339" i="2"/>
  <c r="AL339" i="2" s="1"/>
  <c r="T340" i="2"/>
  <c r="AL340" i="2" s="1"/>
  <c r="T341" i="2"/>
  <c r="AL341" i="2" s="1"/>
  <c r="T342" i="2"/>
  <c r="AL342" i="2" s="1"/>
  <c r="T343" i="2"/>
  <c r="AL343" i="2" s="1"/>
  <c r="T344" i="2"/>
  <c r="AL344" i="2" s="1"/>
  <c r="T345" i="2"/>
  <c r="AL345" i="2" s="1"/>
  <c r="T346" i="2"/>
  <c r="AL346" i="2" s="1"/>
  <c r="T347" i="2"/>
  <c r="AL347" i="2" s="1"/>
  <c r="T348" i="2"/>
  <c r="AL348" i="2" s="1"/>
  <c r="T349" i="2"/>
  <c r="AL349" i="2" s="1"/>
  <c r="T350" i="2"/>
  <c r="AL350" i="2" s="1"/>
  <c r="T351" i="2"/>
  <c r="AL351" i="2" s="1"/>
  <c r="T352" i="2"/>
  <c r="AL352" i="2" s="1"/>
  <c r="T353" i="2"/>
  <c r="AL353" i="2" s="1"/>
  <c r="T354" i="2"/>
  <c r="AL354" i="2" s="1"/>
  <c r="T355" i="2"/>
  <c r="AL355" i="2" s="1"/>
  <c r="T356" i="2"/>
  <c r="AL356" i="2" s="1"/>
  <c r="T357" i="2"/>
  <c r="AL357" i="2" s="1"/>
  <c r="T358" i="2"/>
  <c r="AL358" i="2" s="1"/>
  <c r="T359" i="2"/>
  <c r="AL359" i="2" s="1"/>
  <c r="T360" i="2"/>
  <c r="AL360" i="2" s="1"/>
  <c r="T361" i="2"/>
  <c r="AL361" i="2" s="1"/>
  <c r="T362" i="2"/>
  <c r="AL362" i="2" s="1"/>
  <c r="T363" i="2"/>
  <c r="AL363" i="2" s="1"/>
  <c r="T364" i="2"/>
  <c r="AL364" i="2" s="1"/>
  <c r="T365" i="2"/>
  <c r="AL365" i="2" s="1"/>
  <c r="T366" i="2"/>
  <c r="AL366" i="2" s="1"/>
  <c r="T367" i="2"/>
  <c r="AL367" i="2" s="1"/>
  <c r="T368" i="2"/>
  <c r="AL368" i="2" s="1"/>
  <c r="T369" i="2"/>
  <c r="AL369" i="2" s="1"/>
  <c r="T370" i="2"/>
  <c r="AL370" i="2" s="1"/>
  <c r="T371" i="2"/>
  <c r="AL371" i="2" s="1"/>
  <c r="T372" i="2"/>
  <c r="AL372" i="2" s="1"/>
  <c r="T373" i="2"/>
  <c r="AL373" i="2" s="1"/>
  <c r="T374" i="2"/>
  <c r="AL374" i="2" s="1"/>
  <c r="T375" i="2"/>
  <c r="AL375" i="2" s="1"/>
  <c r="T376" i="2"/>
  <c r="AL376" i="2" s="1"/>
  <c r="T377" i="2"/>
  <c r="AL377" i="2" s="1"/>
  <c r="T378" i="2"/>
  <c r="AL378" i="2" s="1"/>
  <c r="T379" i="2"/>
  <c r="AL379" i="2" s="1"/>
  <c r="T380" i="2"/>
  <c r="AL380" i="2" s="1"/>
  <c r="T381" i="2"/>
  <c r="AL381" i="2" s="1"/>
  <c r="T382" i="2"/>
  <c r="AL382" i="2" s="1"/>
  <c r="T383" i="2"/>
  <c r="AL383" i="2" s="1"/>
  <c r="T384" i="2"/>
  <c r="AL384" i="2" s="1"/>
  <c r="T385" i="2"/>
  <c r="AL385" i="2" s="1"/>
  <c r="T386" i="2"/>
  <c r="AL386" i="2" s="1"/>
  <c r="T387" i="2"/>
  <c r="AL387" i="2" s="1"/>
  <c r="AO387" i="2" s="1"/>
  <c r="T388" i="2"/>
  <c r="AL388" i="2" s="1"/>
  <c r="T389" i="2"/>
  <c r="AL389" i="2" s="1"/>
  <c r="T390" i="2"/>
  <c r="AL390" i="2" s="1"/>
  <c r="T321" i="2"/>
  <c r="AL321" i="2" s="1"/>
  <c r="T322" i="2"/>
  <c r="AL322" i="2" s="1"/>
  <c r="T323" i="2"/>
  <c r="AL323" i="2" s="1"/>
  <c r="T324" i="2"/>
  <c r="AL324" i="2" s="1"/>
  <c r="T325" i="2"/>
  <c r="AL325" i="2" s="1"/>
  <c r="T326" i="2"/>
  <c r="AL326" i="2" s="1"/>
  <c r="T327" i="2"/>
  <c r="AL327" i="2" s="1"/>
  <c r="T328" i="2"/>
  <c r="AL328" i="2" s="1"/>
  <c r="T329" i="2"/>
  <c r="AL329" i="2" s="1"/>
  <c r="T330" i="2"/>
  <c r="AL330" i="2" s="1"/>
  <c r="T331" i="2"/>
  <c r="AL331" i="2" s="1"/>
  <c r="T332" i="2"/>
  <c r="AL332" i="2" s="1"/>
  <c r="T333" i="2"/>
  <c r="AL333" i="2" s="1"/>
  <c r="T334" i="2"/>
  <c r="AL334" i="2" s="1"/>
  <c r="T335" i="2"/>
  <c r="AL335" i="2" s="1"/>
  <c r="T320" i="2"/>
  <c r="AL320" i="2" s="1"/>
  <c r="T319" i="2"/>
  <c r="AL319" i="2" s="1"/>
  <c r="T318" i="2"/>
  <c r="AL318" i="2" s="1"/>
  <c r="T317" i="2"/>
  <c r="AL317" i="2" s="1"/>
  <c r="T316" i="2"/>
  <c r="AL316" i="2" s="1"/>
  <c r="T315" i="2"/>
  <c r="AL315" i="2" s="1"/>
  <c r="T314" i="2"/>
  <c r="AL314" i="2" s="1"/>
  <c r="T313" i="2"/>
  <c r="AL313" i="2" s="1"/>
  <c r="T312" i="2"/>
  <c r="AL312" i="2" s="1"/>
  <c r="T311" i="2"/>
  <c r="AL311" i="2" s="1"/>
  <c r="T310" i="2"/>
  <c r="AL310" i="2" s="1"/>
  <c r="T309" i="2"/>
  <c r="AL309" i="2" s="1"/>
  <c r="T302" i="2"/>
  <c r="AL302" i="2" s="1"/>
  <c r="T288" i="2"/>
  <c r="AL288" i="2" s="1"/>
  <c r="T289" i="2"/>
  <c r="AL289" i="2" s="1"/>
  <c r="T290" i="2"/>
  <c r="AL290" i="2" s="1"/>
  <c r="T291" i="2"/>
  <c r="AL291" i="2" s="1"/>
  <c r="T292" i="2"/>
  <c r="AL292" i="2" s="1"/>
  <c r="T293" i="2"/>
  <c r="AL293" i="2" s="1"/>
  <c r="T294" i="2"/>
  <c r="AL294" i="2" s="1"/>
  <c r="T295" i="2"/>
  <c r="AL295" i="2" s="1"/>
  <c r="T296" i="2"/>
  <c r="AL296" i="2" s="1"/>
  <c r="T297" i="2"/>
  <c r="AL297" i="2" s="1"/>
  <c r="T298" i="2"/>
  <c r="AL298" i="2" s="1"/>
  <c r="T299" i="2"/>
  <c r="AL299" i="2" s="1"/>
  <c r="T300" i="2"/>
  <c r="AL300" i="2" s="1"/>
  <c r="T301" i="2"/>
  <c r="AL301" i="2" s="1"/>
  <c r="T270" i="2"/>
  <c r="AL270" i="2" s="1"/>
  <c r="T271" i="2"/>
  <c r="AL271" i="2" s="1"/>
  <c r="T272" i="2"/>
  <c r="AL272" i="2" s="1"/>
  <c r="T273" i="2"/>
  <c r="AL273" i="2" s="1"/>
  <c r="T274" i="2"/>
  <c r="AL274" i="2" s="1"/>
  <c r="T275" i="2"/>
  <c r="AL275" i="2" s="1"/>
  <c r="T276" i="2"/>
  <c r="AL276" i="2" s="1"/>
  <c r="T277" i="2"/>
  <c r="AL277" i="2" s="1"/>
  <c r="T278" i="2"/>
  <c r="AL278" i="2" s="1"/>
  <c r="T279" i="2"/>
  <c r="AL279" i="2" s="1"/>
  <c r="T280" i="2"/>
  <c r="AL280" i="2" s="1"/>
  <c r="T281" i="2"/>
  <c r="AL281" i="2" s="1"/>
  <c r="T282" i="2"/>
  <c r="AL282" i="2" s="1"/>
  <c r="T283" i="2"/>
  <c r="AL283" i="2" s="1"/>
  <c r="T284" i="2"/>
  <c r="AL284" i="2" s="1"/>
  <c r="T285" i="2"/>
  <c r="AL285" i="2" s="1"/>
  <c r="T286" i="2"/>
  <c r="AL286" i="2" s="1"/>
  <c r="T287" i="2"/>
  <c r="AL287" i="2" s="1"/>
  <c r="T258" i="2"/>
  <c r="AL258" i="2" s="1"/>
  <c r="T259" i="2"/>
  <c r="AL259" i="2" s="1"/>
  <c r="T260" i="2"/>
  <c r="AL260" i="2" s="1"/>
  <c r="T261" i="2"/>
  <c r="AL261" i="2" s="1"/>
  <c r="T262" i="2"/>
  <c r="AL262" i="2" s="1"/>
  <c r="T263" i="2"/>
  <c r="AL263" i="2" s="1"/>
  <c r="T264" i="2"/>
  <c r="AL264" i="2" s="1"/>
  <c r="T265" i="2"/>
  <c r="AL265" i="2" s="1"/>
  <c r="T266" i="2"/>
  <c r="AL266" i="2" s="1"/>
  <c r="T267" i="2"/>
  <c r="AL267" i="2" s="1"/>
  <c r="T268" i="2"/>
  <c r="AL268" i="2" s="1"/>
  <c r="T269" i="2"/>
  <c r="AL269" i="2" s="1"/>
  <c r="T256" i="2"/>
  <c r="AL256" i="2" s="1"/>
  <c r="T257" i="2"/>
  <c r="AL257" i="2" s="1"/>
  <c r="T249" i="2"/>
  <c r="AL249" i="2" s="1"/>
  <c r="T250" i="2"/>
  <c r="AL250" i="2" s="1"/>
  <c r="T251" i="2"/>
  <c r="AL251" i="2" s="1"/>
  <c r="T252" i="2"/>
  <c r="AL252" i="2" s="1"/>
  <c r="T253" i="2"/>
  <c r="AL253" i="2" s="1"/>
  <c r="T254" i="2"/>
  <c r="AL254" i="2" s="1"/>
  <c r="T255" i="2"/>
  <c r="AL255" i="2" s="1"/>
  <c r="T248" i="2"/>
  <c r="AL248" i="2" s="1"/>
  <c r="T7" i="2"/>
  <c r="AL7" i="2" s="1"/>
  <c r="AO7" i="2" s="1"/>
  <c r="T8" i="2"/>
  <c r="AL8" i="2" s="1"/>
  <c r="AO8" i="2" s="1"/>
  <c r="T9" i="2"/>
  <c r="AL9" i="2" s="1"/>
  <c r="AO9" i="2" s="1"/>
  <c r="T10" i="2"/>
  <c r="AL10" i="2" s="1"/>
  <c r="AO10" i="2" s="1"/>
  <c r="T11" i="2"/>
  <c r="AL11" i="2" s="1"/>
  <c r="AO11" i="2" s="1"/>
  <c r="T12" i="2"/>
  <c r="AL12" i="2" s="1"/>
  <c r="AO12" i="2" s="1"/>
  <c r="T13" i="2"/>
  <c r="AL13" i="2" s="1"/>
  <c r="AO13" i="2" s="1"/>
  <c r="T14" i="2"/>
  <c r="AL14" i="2" s="1"/>
  <c r="AO14" i="2" s="1"/>
  <c r="T15" i="2"/>
  <c r="AL15" i="2" s="1"/>
  <c r="AO15" i="2" s="1"/>
  <c r="T16" i="2"/>
  <c r="AL16" i="2" s="1"/>
  <c r="AO16" i="2" s="1"/>
  <c r="T17" i="2"/>
  <c r="AL17" i="2" s="1"/>
  <c r="AO17" i="2" s="1"/>
  <c r="T18" i="2"/>
  <c r="AL18" i="2" s="1"/>
  <c r="AO18" i="2" s="1"/>
  <c r="T19" i="2"/>
  <c r="AL19" i="2" s="1"/>
  <c r="AO19" i="2" s="1"/>
  <c r="T20" i="2"/>
  <c r="AL20" i="2" s="1"/>
  <c r="AO20" i="2" s="1"/>
  <c r="T21" i="2"/>
  <c r="AL21" i="2" s="1"/>
  <c r="AO21" i="2" s="1"/>
  <c r="T22" i="2"/>
  <c r="AL22" i="2" s="1"/>
  <c r="AO22" i="2" s="1"/>
  <c r="T23" i="2"/>
  <c r="AL23" i="2" s="1"/>
  <c r="AO23" i="2" s="1"/>
  <c r="T24" i="2"/>
  <c r="AL24" i="2" s="1"/>
  <c r="AO24" i="2" s="1"/>
  <c r="T25" i="2"/>
  <c r="AL25" i="2" s="1"/>
  <c r="AO25" i="2" s="1"/>
  <c r="T26" i="2"/>
  <c r="AL26" i="2" s="1"/>
  <c r="AO26" i="2" s="1"/>
  <c r="T27" i="2"/>
  <c r="AL27" i="2" s="1"/>
  <c r="AO27" i="2" s="1"/>
  <c r="T28" i="2"/>
  <c r="AL28" i="2" s="1"/>
  <c r="AO28" i="2" s="1"/>
  <c r="T29" i="2"/>
  <c r="AL29" i="2" s="1"/>
  <c r="AO29" i="2" s="1"/>
  <c r="T30" i="2"/>
  <c r="AL30" i="2" s="1"/>
  <c r="AO30" i="2" s="1"/>
  <c r="T31" i="2"/>
  <c r="AL31" i="2" s="1"/>
  <c r="AO31" i="2" s="1"/>
  <c r="T32" i="2"/>
  <c r="AL32" i="2" s="1"/>
  <c r="AO32" i="2" s="1"/>
  <c r="T33" i="2"/>
  <c r="AL33" i="2" s="1"/>
  <c r="AO33" i="2" s="1"/>
  <c r="T34" i="2"/>
  <c r="AL34" i="2" s="1"/>
  <c r="AO34" i="2" s="1"/>
  <c r="T35" i="2"/>
  <c r="AL35" i="2" s="1"/>
  <c r="AO35" i="2" s="1"/>
  <c r="T36" i="2"/>
  <c r="AL36" i="2" s="1"/>
  <c r="AO36" i="2" s="1"/>
  <c r="T37" i="2"/>
  <c r="AL37" i="2" s="1"/>
  <c r="AO37" i="2" s="1"/>
  <c r="T38" i="2"/>
  <c r="AL38" i="2" s="1"/>
  <c r="AO38" i="2" s="1"/>
  <c r="T39" i="2"/>
  <c r="AL39" i="2" s="1"/>
  <c r="AO39" i="2" s="1"/>
  <c r="T40" i="2"/>
  <c r="AL40" i="2" s="1"/>
  <c r="AO40" i="2" s="1"/>
  <c r="T41" i="2"/>
  <c r="AL41" i="2" s="1"/>
  <c r="AO41" i="2" s="1"/>
  <c r="T42" i="2"/>
  <c r="AL42" i="2" s="1"/>
  <c r="AO42" i="2" s="1"/>
  <c r="T43" i="2"/>
  <c r="AL43" i="2" s="1"/>
  <c r="AO43" i="2" s="1"/>
  <c r="AL44" i="2"/>
  <c r="AO44" i="2" s="1"/>
  <c r="T45" i="2"/>
  <c r="AL45" i="2" s="1"/>
  <c r="AO45" i="2" s="1"/>
  <c r="T46" i="2"/>
  <c r="AL46" i="2" s="1"/>
  <c r="AO46" i="2" s="1"/>
  <c r="T47" i="2"/>
  <c r="AL47" i="2" s="1"/>
  <c r="AO47" i="2" s="1"/>
  <c r="T48" i="2"/>
  <c r="AL48" i="2" s="1"/>
  <c r="AO48" i="2" s="1"/>
  <c r="T49" i="2"/>
  <c r="AL49" i="2" s="1"/>
  <c r="AO49" i="2" s="1"/>
  <c r="T50" i="2"/>
  <c r="AL50" i="2" s="1"/>
  <c r="AO50" i="2" s="1"/>
  <c r="T51" i="2"/>
  <c r="AL51" i="2" s="1"/>
  <c r="AO51" i="2" s="1"/>
  <c r="T52" i="2"/>
  <c r="AL52" i="2" s="1"/>
  <c r="AO52" i="2" s="1"/>
  <c r="T53" i="2"/>
  <c r="AL53" i="2" s="1"/>
  <c r="AO53" i="2" s="1"/>
  <c r="T54" i="2"/>
  <c r="AL54" i="2" s="1"/>
  <c r="AO54" i="2" s="1"/>
  <c r="T55" i="2"/>
  <c r="AL55" i="2" s="1"/>
  <c r="AO55" i="2" s="1"/>
  <c r="T56" i="2"/>
  <c r="AL56" i="2" s="1"/>
  <c r="AO56" i="2" s="1"/>
  <c r="T57" i="2"/>
  <c r="AL57" i="2" s="1"/>
  <c r="AO57" i="2" s="1"/>
  <c r="T58" i="2"/>
  <c r="AL58" i="2" s="1"/>
  <c r="AO58" i="2" s="1"/>
  <c r="T59" i="2"/>
  <c r="AL59" i="2" s="1"/>
  <c r="AO59" i="2" s="1"/>
  <c r="T60" i="2"/>
  <c r="AL60" i="2" s="1"/>
  <c r="AO60" i="2" s="1"/>
  <c r="T61" i="2"/>
  <c r="AL61" i="2" s="1"/>
  <c r="AO61" i="2" s="1"/>
  <c r="T62" i="2"/>
  <c r="AL62" i="2" s="1"/>
  <c r="AO62" i="2" s="1"/>
  <c r="T63" i="2"/>
  <c r="AL63" i="2" s="1"/>
  <c r="AO63" i="2" s="1"/>
  <c r="T64" i="2"/>
  <c r="AL64" i="2" s="1"/>
  <c r="AO64" i="2" s="1"/>
  <c r="T65" i="2"/>
  <c r="AL65" i="2" s="1"/>
  <c r="AO65" i="2" s="1"/>
  <c r="T66" i="2"/>
  <c r="AL66" i="2" s="1"/>
  <c r="AO66" i="2" s="1"/>
  <c r="T67" i="2"/>
  <c r="AL67" i="2" s="1"/>
  <c r="AO67" i="2" s="1"/>
  <c r="T68" i="2"/>
  <c r="AL68" i="2" s="1"/>
  <c r="AO68" i="2" s="1"/>
  <c r="T69" i="2"/>
  <c r="AL69" i="2" s="1"/>
  <c r="AO69" i="2" s="1"/>
  <c r="T70" i="2"/>
  <c r="AL70" i="2" s="1"/>
  <c r="AO70" i="2" s="1"/>
  <c r="T71" i="2"/>
  <c r="AL71" i="2" s="1"/>
  <c r="AO71" i="2" s="1"/>
  <c r="T72" i="2"/>
  <c r="AL72" i="2" s="1"/>
  <c r="AO72" i="2" s="1"/>
  <c r="T73" i="2"/>
  <c r="AL73" i="2" s="1"/>
  <c r="AO73" i="2" s="1"/>
  <c r="T74" i="2"/>
  <c r="AL74" i="2" s="1"/>
  <c r="AO74" i="2" s="1"/>
  <c r="T75" i="2"/>
  <c r="AL75" i="2" s="1"/>
  <c r="AO75" i="2" s="1"/>
  <c r="T76" i="2"/>
  <c r="AL76" i="2" s="1"/>
  <c r="AO76" i="2" s="1"/>
  <c r="T77" i="2"/>
  <c r="AL77" i="2" s="1"/>
  <c r="AO77" i="2" s="1"/>
  <c r="T78" i="2"/>
  <c r="AL78" i="2" s="1"/>
  <c r="AO78" i="2" s="1"/>
  <c r="T79" i="2"/>
  <c r="AL79" i="2" s="1"/>
  <c r="AO79" i="2" s="1"/>
  <c r="T80" i="2"/>
  <c r="AL80" i="2" s="1"/>
  <c r="AO80" i="2" s="1"/>
  <c r="T81" i="2"/>
  <c r="AL81" i="2" s="1"/>
  <c r="AO81" i="2" s="1"/>
  <c r="T82" i="2"/>
  <c r="AL82" i="2" s="1"/>
  <c r="AO82" i="2" s="1"/>
  <c r="T83" i="2"/>
  <c r="AL83" i="2" s="1"/>
  <c r="AO83" i="2" s="1"/>
  <c r="T84" i="2"/>
  <c r="AL84" i="2" s="1"/>
  <c r="AO84" i="2" s="1"/>
  <c r="T85" i="2"/>
  <c r="AL85" i="2" s="1"/>
  <c r="AO85" i="2" s="1"/>
  <c r="T86" i="2"/>
  <c r="AL86" i="2" s="1"/>
  <c r="AO86" i="2" s="1"/>
  <c r="T87" i="2"/>
  <c r="AL87" i="2" s="1"/>
  <c r="AO87" i="2" s="1"/>
  <c r="T88" i="2"/>
  <c r="AL88" i="2" s="1"/>
  <c r="AO88" i="2" s="1"/>
  <c r="T89" i="2"/>
  <c r="AL89" i="2" s="1"/>
  <c r="AO89" i="2" s="1"/>
  <c r="T90" i="2"/>
  <c r="AL90" i="2" s="1"/>
  <c r="AO90" i="2" s="1"/>
  <c r="T91" i="2"/>
  <c r="AL91" i="2" s="1"/>
  <c r="AO91" i="2" s="1"/>
  <c r="T92" i="2"/>
  <c r="AL92" i="2" s="1"/>
  <c r="AO92" i="2" s="1"/>
  <c r="T93" i="2"/>
  <c r="AL93" i="2" s="1"/>
  <c r="AO93" i="2" s="1"/>
  <c r="T94" i="2"/>
  <c r="AL94" i="2" s="1"/>
  <c r="AO94" i="2" s="1"/>
  <c r="T95" i="2"/>
  <c r="AL95" i="2" s="1"/>
  <c r="AO95" i="2" s="1"/>
  <c r="T96" i="2"/>
  <c r="AL96" i="2" s="1"/>
  <c r="AO96" i="2" s="1"/>
  <c r="T97" i="2"/>
  <c r="AL97" i="2" s="1"/>
  <c r="AO97" i="2" s="1"/>
  <c r="T98" i="2"/>
  <c r="AL98" i="2" s="1"/>
  <c r="AO98" i="2" s="1"/>
  <c r="T99" i="2"/>
  <c r="AL99" i="2" s="1"/>
  <c r="AO99" i="2" s="1"/>
  <c r="T100" i="2"/>
  <c r="AL100" i="2" s="1"/>
  <c r="AO100" i="2" s="1"/>
  <c r="T101" i="2"/>
  <c r="AL101" i="2" s="1"/>
  <c r="AO101" i="2" s="1"/>
  <c r="T102" i="2"/>
  <c r="AL102" i="2" s="1"/>
  <c r="AO102" i="2" s="1"/>
  <c r="T103" i="2"/>
  <c r="AL103" i="2" s="1"/>
  <c r="AO103" i="2" s="1"/>
  <c r="T104" i="2"/>
  <c r="AL104" i="2" s="1"/>
  <c r="AO104" i="2" s="1"/>
  <c r="T105" i="2"/>
  <c r="AL105" i="2" s="1"/>
  <c r="AO105" i="2" s="1"/>
  <c r="T106" i="2"/>
  <c r="AL106" i="2" s="1"/>
  <c r="AO106" i="2" s="1"/>
  <c r="T107" i="2"/>
  <c r="AL107" i="2" s="1"/>
  <c r="AO107" i="2" s="1"/>
  <c r="T108" i="2"/>
  <c r="AL108" i="2" s="1"/>
  <c r="AO108" i="2" s="1"/>
  <c r="T109" i="2"/>
  <c r="AL109" i="2" s="1"/>
  <c r="AO109" i="2" s="1"/>
  <c r="T110" i="2"/>
  <c r="AL110" i="2" s="1"/>
  <c r="AO110" i="2" s="1"/>
  <c r="T111" i="2"/>
  <c r="AL111" i="2" s="1"/>
  <c r="AO111" i="2" s="1"/>
  <c r="T112" i="2"/>
  <c r="AL112" i="2" s="1"/>
  <c r="AO112" i="2" s="1"/>
  <c r="T113" i="2"/>
  <c r="AL113" i="2" s="1"/>
  <c r="AO113" i="2" s="1"/>
  <c r="T114" i="2"/>
  <c r="AL114" i="2" s="1"/>
  <c r="AO114" i="2" s="1"/>
  <c r="T115" i="2"/>
  <c r="AL115" i="2" s="1"/>
  <c r="AO115" i="2" s="1"/>
  <c r="T116" i="2"/>
  <c r="AL116" i="2" s="1"/>
  <c r="AO116" i="2" s="1"/>
  <c r="T117" i="2"/>
  <c r="AL117" i="2" s="1"/>
  <c r="AO117" i="2" s="1"/>
  <c r="T118" i="2"/>
  <c r="AL118" i="2" s="1"/>
  <c r="AO118" i="2" s="1"/>
  <c r="T119" i="2"/>
  <c r="AL119" i="2" s="1"/>
  <c r="AO119" i="2" s="1"/>
  <c r="T120" i="2"/>
  <c r="AL120" i="2" s="1"/>
  <c r="AO120" i="2" s="1"/>
  <c r="T121" i="2"/>
  <c r="AL121" i="2" s="1"/>
  <c r="AO121" i="2" s="1"/>
  <c r="T122" i="2"/>
  <c r="AL122" i="2" s="1"/>
  <c r="AO122" i="2" s="1"/>
  <c r="T123" i="2"/>
  <c r="AL123" i="2" s="1"/>
  <c r="AO123" i="2" s="1"/>
  <c r="T124" i="2"/>
  <c r="AL124" i="2" s="1"/>
  <c r="AO124" i="2" s="1"/>
  <c r="T125" i="2"/>
  <c r="AL125" i="2" s="1"/>
  <c r="AO125" i="2" s="1"/>
  <c r="T126" i="2"/>
  <c r="AL126" i="2" s="1"/>
  <c r="AO126" i="2" s="1"/>
  <c r="T127" i="2"/>
  <c r="AL127" i="2" s="1"/>
  <c r="AO127" i="2" s="1"/>
  <c r="T128" i="2"/>
  <c r="AL128" i="2" s="1"/>
  <c r="AO128" i="2" s="1"/>
  <c r="T129" i="2"/>
  <c r="AL129" i="2" s="1"/>
  <c r="AO129" i="2" s="1"/>
  <c r="T130" i="2"/>
  <c r="AL130" i="2" s="1"/>
  <c r="AO130" i="2" s="1"/>
  <c r="T131" i="2"/>
  <c r="AL131" i="2" s="1"/>
  <c r="AO131" i="2" s="1"/>
  <c r="T132" i="2"/>
  <c r="AL132" i="2" s="1"/>
  <c r="AO132" i="2" s="1"/>
  <c r="T133" i="2"/>
  <c r="AL133" i="2" s="1"/>
  <c r="AO133" i="2" s="1"/>
  <c r="T134" i="2"/>
  <c r="AL134" i="2" s="1"/>
  <c r="AO134" i="2" s="1"/>
  <c r="T135" i="2"/>
  <c r="AL135" i="2" s="1"/>
  <c r="AO135" i="2" s="1"/>
  <c r="T136" i="2"/>
  <c r="AL136" i="2" s="1"/>
  <c r="AO136" i="2" s="1"/>
  <c r="T137" i="2"/>
  <c r="AL137" i="2" s="1"/>
  <c r="AO137" i="2" s="1"/>
  <c r="T138" i="2"/>
  <c r="AL138" i="2" s="1"/>
  <c r="AO138" i="2" s="1"/>
  <c r="T139" i="2"/>
  <c r="AL139" i="2" s="1"/>
  <c r="AO139" i="2" s="1"/>
  <c r="T140" i="2"/>
  <c r="AL140" i="2" s="1"/>
  <c r="AO140" i="2" s="1"/>
  <c r="T141" i="2"/>
  <c r="AL141" i="2" s="1"/>
  <c r="AO141" i="2" s="1"/>
  <c r="T142" i="2"/>
  <c r="AL142" i="2" s="1"/>
  <c r="AO142" i="2" s="1"/>
  <c r="T143" i="2"/>
  <c r="AL143" i="2" s="1"/>
  <c r="AO143" i="2" s="1"/>
  <c r="T144" i="2"/>
  <c r="AL144" i="2" s="1"/>
  <c r="AO144" i="2" s="1"/>
  <c r="T145" i="2"/>
  <c r="AL145" i="2" s="1"/>
  <c r="AO145" i="2" s="1"/>
  <c r="T146" i="2"/>
  <c r="AL146" i="2" s="1"/>
  <c r="AO146" i="2" s="1"/>
  <c r="T147" i="2"/>
  <c r="AL147" i="2" s="1"/>
  <c r="AO147" i="2" s="1"/>
  <c r="T148" i="2"/>
  <c r="AL148" i="2" s="1"/>
  <c r="AO148" i="2" s="1"/>
  <c r="T149" i="2"/>
  <c r="AL149" i="2" s="1"/>
  <c r="AO149" i="2" s="1"/>
  <c r="T150" i="2"/>
  <c r="AL150" i="2" s="1"/>
  <c r="AO150" i="2" s="1"/>
  <c r="T151" i="2"/>
  <c r="AL151" i="2" s="1"/>
  <c r="AO151" i="2" s="1"/>
  <c r="T152" i="2"/>
  <c r="AL152" i="2" s="1"/>
  <c r="AO152" i="2" s="1"/>
  <c r="T153" i="2"/>
  <c r="AL153" i="2" s="1"/>
  <c r="AO153" i="2" s="1"/>
  <c r="T154" i="2"/>
  <c r="AL154" i="2" s="1"/>
  <c r="AO154" i="2" s="1"/>
  <c r="T155" i="2"/>
  <c r="AL155" i="2" s="1"/>
  <c r="AO155" i="2" s="1"/>
  <c r="T156" i="2"/>
  <c r="AL156" i="2" s="1"/>
  <c r="AO156" i="2" s="1"/>
  <c r="T157" i="2"/>
  <c r="AL157" i="2" s="1"/>
  <c r="AO157" i="2" s="1"/>
  <c r="T158" i="2"/>
  <c r="AL158" i="2" s="1"/>
  <c r="AO158" i="2" s="1"/>
  <c r="T159" i="2"/>
  <c r="AL159" i="2" s="1"/>
  <c r="AO159" i="2" s="1"/>
  <c r="T160" i="2"/>
  <c r="AL160" i="2" s="1"/>
  <c r="AO160" i="2" s="1"/>
  <c r="T161" i="2"/>
  <c r="AL161" i="2" s="1"/>
  <c r="AO161" i="2" s="1"/>
  <c r="T162" i="2"/>
  <c r="AL162" i="2" s="1"/>
  <c r="AO162" i="2" s="1"/>
  <c r="T163" i="2"/>
  <c r="AL163" i="2" s="1"/>
  <c r="AO163" i="2" s="1"/>
  <c r="T164" i="2"/>
  <c r="AL164" i="2" s="1"/>
  <c r="AO164" i="2" s="1"/>
  <c r="T165" i="2"/>
  <c r="AL165" i="2" s="1"/>
  <c r="AO165" i="2" s="1"/>
  <c r="T166" i="2"/>
  <c r="AL166" i="2" s="1"/>
  <c r="AO166" i="2" s="1"/>
  <c r="T167" i="2"/>
  <c r="AL167" i="2" s="1"/>
  <c r="AO167" i="2" s="1"/>
  <c r="T168" i="2"/>
  <c r="AL168" i="2" s="1"/>
  <c r="AO168" i="2" s="1"/>
  <c r="T169" i="2"/>
  <c r="AL169" i="2" s="1"/>
  <c r="AO169" i="2" s="1"/>
  <c r="T170" i="2"/>
  <c r="AL170" i="2" s="1"/>
  <c r="AO170" i="2" s="1"/>
  <c r="T171" i="2"/>
  <c r="AL171" i="2" s="1"/>
  <c r="AO171" i="2" s="1"/>
  <c r="T172" i="2"/>
  <c r="AL172" i="2" s="1"/>
  <c r="AO172" i="2" s="1"/>
  <c r="T173" i="2"/>
  <c r="AL173" i="2" s="1"/>
  <c r="AO173" i="2" s="1"/>
  <c r="T174" i="2"/>
  <c r="AL174" i="2" s="1"/>
  <c r="AO174" i="2" s="1"/>
  <c r="T175" i="2"/>
  <c r="AL175" i="2" s="1"/>
  <c r="AO175" i="2" s="1"/>
  <c r="T176" i="2"/>
  <c r="AL176" i="2" s="1"/>
  <c r="AO176" i="2" s="1"/>
  <c r="T177" i="2"/>
  <c r="AL177" i="2" s="1"/>
  <c r="AO177" i="2" s="1"/>
  <c r="T178" i="2"/>
  <c r="AL178" i="2" s="1"/>
  <c r="AO178" i="2" s="1"/>
  <c r="T179" i="2"/>
  <c r="AL179" i="2" s="1"/>
  <c r="AO179" i="2" s="1"/>
  <c r="T180" i="2"/>
  <c r="AL180" i="2" s="1"/>
  <c r="AO180" i="2" s="1"/>
  <c r="T181" i="2"/>
  <c r="AL181" i="2" s="1"/>
  <c r="AO181" i="2" s="1"/>
  <c r="T182" i="2"/>
  <c r="AL182" i="2" s="1"/>
  <c r="AO182" i="2" s="1"/>
  <c r="T183" i="2"/>
  <c r="AL183" i="2" s="1"/>
  <c r="AO183" i="2" s="1"/>
  <c r="T184" i="2"/>
  <c r="AL184" i="2" s="1"/>
  <c r="AO184" i="2" s="1"/>
  <c r="T185" i="2"/>
  <c r="AL185" i="2" s="1"/>
  <c r="AO185" i="2" s="1"/>
  <c r="T186" i="2"/>
  <c r="AL186" i="2" s="1"/>
  <c r="AO186" i="2" s="1"/>
  <c r="T187" i="2"/>
  <c r="AL187" i="2" s="1"/>
  <c r="AO187" i="2" s="1"/>
  <c r="T188" i="2"/>
  <c r="AL188" i="2" s="1"/>
  <c r="AO188" i="2" s="1"/>
  <c r="T189" i="2"/>
  <c r="AL189" i="2" s="1"/>
  <c r="AO189" i="2" s="1"/>
  <c r="T190" i="2"/>
  <c r="AL190" i="2" s="1"/>
  <c r="AO190" i="2" s="1"/>
  <c r="T191" i="2"/>
  <c r="AL191" i="2" s="1"/>
  <c r="AO191" i="2" s="1"/>
  <c r="T192" i="2"/>
  <c r="AL192" i="2" s="1"/>
  <c r="AO192" i="2" s="1"/>
  <c r="T193" i="2"/>
  <c r="AL193" i="2" s="1"/>
  <c r="AO193" i="2" s="1"/>
  <c r="T194" i="2"/>
  <c r="AL194" i="2" s="1"/>
  <c r="AO194" i="2" s="1"/>
  <c r="T195" i="2"/>
  <c r="AL195" i="2" s="1"/>
  <c r="AO195" i="2" s="1"/>
  <c r="T196" i="2"/>
  <c r="AL196" i="2" s="1"/>
  <c r="AO196" i="2" s="1"/>
  <c r="T197" i="2"/>
  <c r="AL197" i="2" s="1"/>
  <c r="AO197" i="2" s="1"/>
  <c r="T198" i="2"/>
  <c r="AL198" i="2" s="1"/>
  <c r="AO198" i="2" s="1"/>
  <c r="T199" i="2"/>
  <c r="AL199" i="2" s="1"/>
  <c r="AO199" i="2" s="1"/>
  <c r="T200" i="2"/>
  <c r="AL200" i="2" s="1"/>
  <c r="AO200" i="2" s="1"/>
  <c r="T201" i="2"/>
  <c r="AL201" i="2" s="1"/>
  <c r="AO201" i="2" s="1"/>
  <c r="T202" i="2"/>
  <c r="AL202" i="2" s="1"/>
  <c r="AO202" i="2" s="1"/>
  <c r="T203" i="2"/>
  <c r="AL203" i="2" s="1"/>
  <c r="AO203" i="2" s="1"/>
  <c r="T204" i="2"/>
  <c r="AL204" i="2" s="1"/>
  <c r="AO204" i="2" s="1"/>
  <c r="T205" i="2"/>
  <c r="AL205" i="2" s="1"/>
  <c r="AO205" i="2" s="1"/>
  <c r="T206" i="2"/>
  <c r="AL206" i="2" s="1"/>
  <c r="AO206" i="2" s="1"/>
  <c r="T207" i="2"/>
  <c r="AL207" i="2" s="1"/>
  <c r="AO207" i="2" s="1"/>
  <c r="T208" i="2"/>
  <c r="AL208" i="2" s="1"/>
  <c r="AO208" i="2" s="1"/>
  <c r="T209" i="2"/>
  <c r="AL209" i="2" s="1"/>
  <c r="AO209" i="2" s="1"/>
  <c r="T210" i="2"/>
  <c r="AL210" i="2" s="1"/>
  <c r="AO210" i="2" s="1"/>
  <c r="T211" i="2"/>
  <c r="AL211" i="2" s="1"/>
  <c r="AO211" i="2" s="1"/>
  <c r="T212" i="2"/>
  <c r="AL212" i="2" s="1"/>
  <c r="AO212" i="2" s="1"/>
  <c r="T213" i="2"/>
  <c r="AL213" i="2" s="1"/>
  <c r="AO213" i="2" s="1"/>
  <c r="T214" i="2"/>
  <c r="AL214" i="2" s="1"/>
  <c r="AO214" i="2" s="1"/>
  <c r="T215" i="2"/>
  <c r="AL215" i="2" s="1"/>
  <c r="AO215" i="2" s="1"/>
  <c r="T216" i="2"/>
  <c r="AL216" i="2" s="1"/>
  <c r="AO216" i="2" s="1"/>
  <c r="T217" i="2"/>
  <c r="AL217" i="2" s="1"/>
  <c r="AO217" i="2" s="1"/>
  <c r="T218" i="2"/>
  <c r="AL218" i="2" s="1"/>
  <c r="AO218" i="2" s="1"/>
  <c r="T219" i="2"/>
  <c r="AL219" i="2" s="1"/>
  <c r="AO219" i="2" s="1"/>
  <c r="T220" i="2"/>
  <c r="AL220" i="2" s="1"/>
  <c r="AO220" i="2" s="1"/>
  <c r="T221" i="2"/>
  <c r="AL221" i="2" s="1"/>
  <c r="AO221" i="2" s="1"/>
  <c r="T222" i="2"/>
  <c r="AL222" i="2" s="1"/>
  <c r="AO222" i="2" s="1"/>
  <c r="T223" i="2"/>
  <c r="AL223" i="2" s="1"/>
  <c r="AO223" i="2" s="1"/>
  <c r="T224" i="2"/>
  <c r="AL224" i="2" s="1"/>
  <c r="AO224" i="2" s="1"/>
  <c r="T225" i="2"/>
  <c r="AL225" i="2" s="1"/>
  <c r="AO225" i="2" s="1"/>
  <c r="T226" i="2"/>
  <c r="AL226" i="2" s="1"/>
  <c r="AO226" i="2" s="1"/>
  <c r="T227" i="2"/>
  <c r="AL227" i="2" s="1"/>
  <c r="AO227" i="2" s="1"/>
  <c r="T228" i="2"/>
  <c r="AL228" i="2" s="1"/>
  <c r="AO228" i="2" s="1"/>
  <c r="T229" i="2"/>
  <c r="AL229" i="2" s="1"/>
  <c r="AO229" i="2" s="1"/>
  <c r="T230" i="2"/>
  <c r="AL230" i="2" s="1"/>
  <c r="AO230" i="2" s="1"/>
  <c r="T231" i="2"/>
  <c r="AL231" i="2" s="1"/>
  <c r="AO231" i="2" s="1"/>
  <c r="T232" i="2"/>
  <c r="AL232" i="2" s="1"/>
  <c r="AO232" i="2" s="1"/>
  <c r="T233" i="2"/>
  <c r="AL233" i="2" s="1"/>
  <c r="AO233" i="2" s="1"/>
  <c r="T234" i="2"/>
  <c r="AL234" i="2" s="1"/>
  <c r="AO234" i="2" s="1"/>
  <c r="T235" i="2"/>
  <c r="AL235" i="2" s="1"/>
  <c r="AO235" i="2" s="1"/>
  <c r="T236" i="2"/>
  <c r="AL236" i="2" s="1"/>
  <c r="AO236" i="2" s="1"/>
  <c r="T237" i="2"/>
  <c r="AL237" i="2" s="1"/>
  <c r="AO237" i="2" s="1"/>
  <c r="T238" i="2"/>
  <c r="AL238" i="2" s="1"/>
  <c r="AO238" i="2" s="1"/>
  <c r="T239" i="2"/>
  <c r="AL239" i="2" s="1"/>
  <c r="AO239" i="2" s="1"/>
  <c r="T240" i="2"/>
  <c r="AL240" i="2" s="1"/>
  <c r="AO240" i="2" s="1"/>
  <c r="T241" i="2"/>
  <c r="AL241" i="2" s="1"/>
  <c r="AO241" i="2" s="1"/>
  <c r="T242" i="2"/>
  <c r="AL242" i="2" s="1"/>
  <c r="T243" i="2"/>
  <c r="AL243" i="2" s="1"/>
  <c r="T6" i="2"/>
  <c r="AL6" i="2" s="1"/>
  <c r="AO6" i="2" s="1"/>
  <c r="X86" i="7" l="1"/>
  <c r="Y86" i="7" s="1"/>
  <c r="X85" i="7"/>
  <c r="Y85" i="7"/>
  <c r="AP247" i="2"/>
  <c r="AP244" i="2"/>
  <c r="AP245" i="2"/>
  <c r="AS319" i="2"/>
  <c r="AP246" i="2"/>
  <c r="AP248" i="2"/>
  <c r="AO248" i="2"/>
  <c r="AP254" i="2"/>
  <c r="AO254" i="2"/>
  <c r="AP252" i="2"/>
  <c r="AO252" i="2"/>
  <c r="AP250" i="2"/>
  <c r="AO250" i="2"/>
  <c r="AP257" i="2"/>
  <c r="AO257" i="2"/>
  <c r="AP269" i="2"/>
  <c r="AO269" i="2"/>
  <c r="AP267" i="2"/>
  <c r="AO267" i="2"/>
  <c r="AP265" i="2"/>
  <c r="AO265" i="2"/>
  <c r="AP263" i="2"/>
  <c r="AO263" i="2"/>
  <c r="AP261" i="2"/>
  <c r="AO261" i="2"/>
  <c r="AP259" i="2"/>
  <c r="AO259" i="2"/>
  <c r="AP287" i="2"/>
  <c r="AO287" i="2"/>
  <c r="AP285" i="2"/>
  <c r="AO285" i="2"/>
  <c r="AP283" i="2"/>
  <c r="AO283" i="2"/>
  <c r="AP281" i="2"/>
  <c r="AO281" i="2"/>
  <c r="AP279" i="2"/>
  <c r="AO279" i="2"/>
  <c r="AP277" i="2"/>
  <c r="AO277" i="2"/>
  <c r="AP275" i="2"/>
  <c r="AO275" i="2"/>
  <c r="AP273" i="2"/>
  <c r="AO273" i="2"/>
  <c r="AP271" i="2"/>
  <c r="AO271" i="2"/>
  <c r="AP301" i="2"/>
  <c r="AO301" i="2"/>
  <c r="AP299" i="2"/>
  <c r="AO299" i="2"/>
  <c r="AP297" i="2"/>
  <c r="AO297" i="2"/>
  <c r="AP295" i="2"/>
  <c r="AO295" i="2"/>
  <c r="AP293" i="2"/>
  <c r="AO293" i="2"/>
  <c r="AP291" i="2"/>
  <c r="AO291" i="2"/>
  <c r="AP289" i="2"/>
  <c r="AO289" i="2"/>
  <c r="AP302" i="2"/>
  <c r="AO302" i="2"/>
  <c r="AP310" i="2"/>
  <c r="AO310" i="2"/>
  <c r="AP312" i="2"/>
  <c r="AO312" i="2"/>
  <c r="AP314" i="2"/>
  <c r="AO314" i="2"/>
  <c r="AP316" i="2"/>
  <c r="AO316" i="2"/>
  <c r="AP318" i="2"/>
  <c r="AO318" i="2"/>
  <c r="AP320" i="2"/>
  <c r="AO320" i="2"/>
  <c r="AP334" i="2"/>
  <c r="AO334" i="2"/>
  <c r="AP332" i="2"/>
  <c r="AO332" i="2"/>
  <c r="AP330" i="2"/>
  <c r="AO330" i="2"/>
  <c r="AP328" i="2"/>
  <c r="AO328" i="2"/>
  <c r="AP326" i="2"/>
  <c r="AO326" i="2"/>
  <c r="AP324" i="2"/>
  <c r="AO324" i="2"/>
  <c r="AP322" i="2"/>
  <c r="AO322" i="2"/>
  <c r="AP390" i="2"/>
  <c r="AO390" i="2"/>
  <c r="AP388" i="2"/>
  <c r="AO388" i="2"/>
  <c r="AP386" i="2"/>
  <c r="AO386" i="2"/>
  <c r="AP384" i="2"/>
  <c r="AO384" i="2"/>
  <c r="AP382" i="2"/>
  <c r="AO382" i="2"/>
  <c r="AP380" i="2"/>
  <c r="AO380" i="2"/>
  <c r="AP378" i="2"/>
  <c r="AO378" i="2"/>
  <c r="AP376" i="2"/>
  <c r="AO376" i="2"/>
  <c r="AP374" i="2"/>
  <c r="AO374" i="2"/>
  <c r="AP372" i="2"/>
  <c r="AO372" i="2"/>
  <c r="AP370" i="2"/>
  <c r="AO370" i="2"/>
  <c r="AP368" i="2"/>
  <c r="AO368" i="2"/>
  <c r="AP366" i="2"/>
  <c r="AO366" i="2"/>
  <c r="AP364" i="2"/>
  <c r="AO364" i="2"/>
  <c r="AP362" i="2"/>
  <c r="AO362" i="2"/>
  <c r="AP360" i="2"/>
  <c r="AO360" i="2"/>
  <c r="AP358" i="2"/>
  <c r="AO358" i="2"/>
  <c r="AP356" i="2"/>
  <c r="AO356" i="2"/>
  <c r="AP354" i="2"/>
  <c r="AO354" i="2"/>
  <c r="AP352" i="2"/>
  <c r="AO352" i="2"/>
  <c r="AP350" i="2"/>
  <c r="AO350" i="2"/>
  <c r="AP348" i="2"/>
  <c r="AO348" i="2"/>
  <c r="AP346" i="2"/>
  <c r="AO346" i="2"/>
  <c r="AP344" i="2"/>
  <c r="AO344" i="2"/>
  <c r="AP342" i="2"/>
  <c r="AO342" i="2"/>
  <c r="AP340" i="2"/>
  <c r="AO340" i="2"/>
  <c r="AP338" i="2"/>
  <c r="AO338" i="2"/>
  <c r="AP336" i="2"/>
  <c r="AO336" i="2"/>
  <c r="AP410" i="2"/>
  <c r="AO410" i="2"/>
  <c r="AP408" i="2"/>
  <c r="AO408" i="2"/>
  <c r="AP406" i="2"/>
  <c r="AO406" i="2"/>
  <c r="AP404" i="2"/>
  <c r="AO404" i="2"/>
  <c r="AP402" i="2"/>
  <c r="AO402" i="2"/>
  <c r="AP400" i="2"/>
  <c r="AO400" i="2"/>
  <c r="AP398" i="2"/>
  <c r="AO398" i="2"/>
  <c r="AP396" i="2"/>
  <c r="AO396" i="2"/>
  <c r="AP394" i="2"/>
  <c r="AO394" i="2"/>
  <c r="AP392" i="2"/>
  <c r="AO392" i="2"/>
  <c r="AO694" i="2"/>
  <c r="AO692" i="2"/>
  <c r="AO690" i="2"/>
  <c r="AO688" i="2"/>
  <c r="AO686" i="2"/>
  <c r="AO684" i="2"/>
  <c r="AO682" i="2"/>
  <c r="AO680" i="2"/>
  <c r="AO678" i="2"/>
  <c r="AO666" i="2"/>
  <c r="AO720" i="2"/>
  <c r="AO718" i="2"/>
  <c r="AO716" i="2"/>
  <c r="AO714" i="2"/>
  <c r="AO712" i="2"/>
  <c r="AO710" i="2"/>
  <c r="AO708" i="2"/>
  <c r="AO706" i="2"/>
  <c r="AO704" i="2"/>
  <c r="AO702" i="2"/>
  <c r="AO700" i="2"/>
  <c r="AO698" i="2"/>
  <c r="AO696" i="2"/>
  <c r="AP306" i="2"/>
  <c r="AO306" i="2"/>
  <c r="AP304" i="2"/>
  <c r="AO304" i="2"/>
  <c r="AP308" i="2"/>
  <c r="AO308" i="2"/>
  <c r="AP255" i="2"/>
  <c r="AO255" i="2"/>
  <c r="AP253" i="2"/>
  <c r="AO253" i="2"/>
  <c r="AP251" i="2"/>
  <c r="AO251" i="2"/>
  <c r="AP249" i="2"/>
  <c r="AO249" i="2"/>
  <c r="AP256" i="2"/>
  <c r="AO256" i="2"/>
  <c r="AP268" i="2"/>
  <c r="AO268" i="2"/>
  <c r="AP266" i="2"/>
  <c r="AO266" i="2"/>
  <c r="AP264" i="2"/>
  <c r="AO264" i="2"/>
  <c r="AP262" i="2"/>
  <c r="AO262" i="2"/>
  <c r="AP260" i="2"/>
  <c r="AO260" i="2"/>
  <c r="AP258" i="2"/>
  <c r="AO258" i="2"/>
  <c r="AP286" i="2"/>
  <c r="AO286" i="2"/>
  <c r="AP284" i="2"/>
  <c r="AO284" i="2"/>
  <c r="AP282" i="2"/>
  <c r="AO282" i="2"/>
  <c r="AP280" i="2"/>
  <c r="AO280" i="2"/>
  <c r="AP278" i="2"/>
  <c r="AO278" i="2"/>
  <c r="AP276" i="2"/>
  <c r="AO276" i="2"/>
  <c r="AP274" i="2"/>
  <c r="AO274" i="2"/>
  <c r="AP272" i="2"/>
  <c r="AO272" i="2"/>
  <c r="AP270" i="2"/>
  <c r="AO270" i="2"/>
  <c r="AP300" i="2"/>
  <c r="AO300" i="2"/>
  <c r="AP298" i="2"/>
  <c r="AO298" i="2"/>
  <c r="AP296" i="2"/>
  <c r="AO296" i="2"/>
  <c r="AP294" i="2"/>
  <c r="AO294" i="2"/>
  <c r="AP292" i="2"/>
  <c r="AO292" i="2"/>
  <c r="AP290" i="2"/>
  <c r="AO290" i="2"/>
  <c r="AP288" i="2"/>
  <c r="AO288" i="2"/>
  <c r="AP309" i="2"/>
  <c r="AO309" i="2"/>
  <c r="AP311" i="2"/>
  <c r="AO311" i="2"/>
  <c r="AP313" i="2"/>
  <c r="AO313" i="2"/>
  <c r="AP315" i="2"/>
  <c r="AO315" i="2"/>
  <c r="AP317" i="2"/>
  <c r="AO317" i="2"/>
  <c r="AP319" i="2"/>
  <c r="AO319" i="2"/>
  <c r="AP335" i="2"/>
  <c r="AO335" i="2"/>
  <c r="AP333" i="2"/>
  <c r="AO333" i="2"/>
  <c r="AP331" i="2"/>
  <c r="AO331" i="2"/>
  <c r="AP329" i="2"/>
  <c r="AO329" i="2"/>
  <c r="AP327" i="2"/>
  <c r="AO327" i="2"/>
  <c r="AP325" i="2"/>
  <c r="AO325" i="2"/>
  <c r="AP323" i="2"/>
  <c r="AO323" i="2"/>
  <c r="AP321" i="2"/>
  <c r="AO321" i="2"/>
  <c r="AP389" i="2"/>
  <c r="AO389" i="2"/>
  <c r="AP385" i="2"/>
  <c r="AO385" i="2"/>
  <c r="AP383" i="2"/>
  <c r="AO383" i="2"/>
  <c r="AP381" i="2"/>
  <c r="AO381" i="2"/>
  <c r="AP379" i="2"/>
  <c r="AO379" i="2"/>
  <c r="AP377" i="2"/>
  <c r="AO377" i="2"/>
  <c r="AP375" i="2"/>
  <c r="AO375" i="2"/>
  <c r="AP373" i="2"/>
  <c r="AO373" i="2"/>
  <c r="AP371" i="2"/>
  <c r="AO371" i="2"/>
  <c r="AP369" i="2"/>
  <c r="AO369" i="2"/>
  <c r="AP367" i="2"/>
  <c r="AO367" i="2"/>
  <c r="AP365" i="2"/>
  <c r="AO365" i="2"/>
  <c r="AP363" i="2"/>
  <c r="AO363" i="2"/>
  <c r="AP361" i="2"/>
  <c r="AO361" i="2"/>
  <c r="AP359" i="2"/>
  <c r="AO359" i="2"/>
  <c r="AP357" i="2"/>
  <c r="AO357" i="2"/>
  <c r="AP355" i="2"/>
  <c r="AO355" i="2"/>
  <c r="AP353" i="2"/>
  <c r="AO353" i="2"/>
  <c r="AP351" i="2"/>
  <c r="AO351" i="2"/>
  <c r="AP349" i="2"/>
  <c r="AO349" i="2"/>
  <c r="AP347" i="2"/>
  <c r="AO347" i="2"/>
  <c r="AP345" i="2"/>
  <c r="AO345" i="2"/>
  <c r="AP343" i="2"/>
  <c r="AO343" i="2"/>
  <c r="AP341" i="2"/>
  <c r="AO341" i="2"/>
  <c r="AP339" i="2"/>
  <c r="AO339" i="2"/>
  <c r="AP337" i="2"/>
  <c r="AO337" i="2"/>
  <c r="AP411" i="2"/>
  <c r="AO411" i="2"/>
  <c r="AP409" i="2"/>
  <c r="AO409" i="2"/>
  <c r="AP407" i="2"/>
  <c r="AO407" i="2"/>
  <c r="AP405" i="2"/>
  <c r="AO405" i="2"/>
  <c r="AP403" i="2"/>
  <c r="AO403" i="2"/>
  <c r="AP401" i="2"/>
  <c r="AO401" i="2"/>
  <c r="AP399" i="2"/>
  <c r="AO399" i="2"/>
  <c r="AP397" i="2"/>
  <c r="AO397" i="2"/>
  <c r="AP395" i="2"/>
  <c r="AO395" i="2"/>
  <c r="AP393" i="2"/>
  <c r="AO393" i="2"/>
  <c r="AP391" i="2"/>
  <c r="AO391" i="2"/>
  <c r="AO693" i="2"/>
  <c r="AO691" i="2"/>
  <c r="AO689" i="2"/>
  <c r="AO687" i="2"/>
  <c r="AO685" i="2"/>
  <c r="AO683" i="2"/>
  <c r="AO681" i="2"/>
  <c r="AO679" i="2"/>
  <c r="AO721" i="2"/>
  <c r="AO719" i="2"/>
  <c r="AO717" i="2"/>
  <c r="AO715" i="2"/>
  <c r="AO713" i="2"/>
  <c r="AO711" i="2"/>
  <c r="AO709" i="2"/>
  <c r="AO707" i="2"/>
  <c r="AO705" i="2"/>
  <c r="AO703" i="2"/>
  <c r="AO701" i="2"/>
  <c r="AO699" i="2"/>
  <c r="AO697" i="2"/>
  <c r="AO695" i="2"/>
  <c r="AP305" i="2"/>
  <c r="AO305" i="2"/>
  <c r="AP303" i="2"/>
  <c r="AO303" i="2"/>
  <c r="AP307" i="2"/>
  <c r="AO307" i="2"/>
  <c r="AP387" i="2"/>
  <c r="AM721" i="2"/>
  <c r="AP721" i="2" s="1"/>
  <c r="AM720" i="2"/>
  <c r="AP720" i="2" s="1"/>
  <c r="AM719" i="2"/>
  <c r="AP719" i="2" s="1"/>
  <c r="AM718" i="2"/>
  <c r="AP718" i="2" s="1"/>
  <c r="AM717" i="2"/>
  <c r="AP717" i="2" s="1"/>
  <c r="AM716" i="2"/>
  <c r="AP716" i="2" s="1"/>
  <c r="AM715" i="2"/>
  <c r="AP715" i="2" s="1"/>
  <c r="AM714" i="2"/>
  <c r="AP714" i="2" s="1"/>
  <c r="AM713" i="2"/>
  <c r="AP713" i="2" s="1"/>
  <c r="AM712" i="2"/>
  <c r="AP712" i="2" s="1"/>
  <c r="AM711" i="2"/>
  <c r="AP711" i="2" s="1"/>
  <c r="AM710" i="2"/>
  <c r="AP710" i="2" s="1"/>
  <c r="AM709" i="2"/>
  <c r="AP709" i="2" s="1"/>
  <c r="AM708" i="2"/>
  <c r="AP708" i="2" s="1"/>
  <c r="AM707" i="2"/>
  <c r="AP707" i="2" s="1"/>
  <c r="AM706" i="2"/>
  <c r="AP706" i="2" s="1"/>
  <c r="AM705" i="2"/>
  <c r="AP705" i="2" s="1"/>
  <c r="AM704" i="2"/>
  <c r="AP704" i="2" s="1"/>
  <c r="AM703" i="2"/>
  <c r="AP703" i="2" s="1"/>
  <c r="AM702" i="2"/>
  <c r="AP702" i="2" s="1"/>
  <c r="AM701" i="2"/>
  <c r="AP701" i="2" s="1"/>
  <c r="AM700" i="2"/>
  <c r="AP700" i="2" s="1"/>
  <c r="AM699" i="2"/>
  <c r="AP699" i="2" s="1"/>
  <c r="AM698" i="2"/>
  <c r="AP698" i="2" s="1"/>
  <c r="AM697" i="2"/>
  <c r="AP697" i="2" s="1"/>
  <c r="AM696" i="2"/>
  <c r="AP696" i="2" s="1"/>
  <c r="AM695" i="2"/>
  <c r="AP695" i="2" s="1"/>
  <c r="AM694" i="2"/>
  <c r="AP694" i="2" s="1"/>
  <c r="AM693" i="2"/>
  <c r="AP693" i="2" s="1"/>
  <c r="AM692" i="2"/>
  <c r="AP692" i="2" s="1"/>
  <c r="AM691" i="2"/>
  <c r="AP691" i="2" s="1"/>
  <c r="AM690" i="2"/>
  <c r="AP690" i="2" s="1"/>
  <c r="AM689" i="2"/>
  <c r="AP689" i="2" s="1"/>
  <c r="AM688" i="2"/>
  <c r="AP688" i="2" s="1"/>
  <c r="AM687" i="2"/>
  <c r="AP687" i="2" s="1"/>
  <c r="AM686" i="2"/>
  <c r="AP686" i="2" s="1"/>
  <c r="AM685" i="2"/>
  <c r="AP685" i="2" s="1"/>
  <c r="AM684" i="2"/>
  <c r="AP684" i="2" s="1"/>
  <c r="AM683" i="2"/>
  <c r="AP683" i="2" s="1"/>
  <c r="AM682" i="2"/>
  <c r="AP682" i="2" s="1"/>
  <c r="AM681" i="2"/>
  <c r="AP681" i="2" s="1"/>
  <c r="AM680" i="2"/>
  <c r="AP680" i="2" s="1"/>
  <c r="AM679" i="2"/>
  <c r="AP679" i="2" s="1"/>
  <c r="AM678" i="2"/>
  <c r="AP678" i="2" s="1"/>
  <c r="AM677" i="2"/>
  <c r="AP677" i="2" s="1"/>
  <c r="AM676" i="2"/>
  <c r="AP676" i="2" s="1"/>
  <c r="AM675" i="2"/>
  <c r="AP675" i="2" s="1"/>
  <c r="AM674" i="2"/>
  <c r="AP674" i="2" s="1"/>
  <c r="AM673" i="2"/>
  <c r="AP673" i="2" s="1"/>
  <c r="AM672" i="2"/>
  <c r="AP672" i="2" s="1"/>
  <c r="AM671" i="2"/>
  <c r="AP671" i="2" s="1"/>
  <c r="AM670" i="2"/>
  <c r="AP670" i="2" s="1"/>
  <c r="AM669" i="2"/>
  <c r="AP669" i="2" s="1"/>
  <c r="AM668" i="2"/>
  <c r="AP668" i="2" s="1"/>
  <c r="AM667" i="2"/>
  <c r="AP667" i="2" s="1"/>
  <c r="AM666" i="2"/>
  <c r="AP666" i="2" s="1"/>
  <c r="AM665" i="2"/>
  <c r="AP665" i="2" s="1"/>
  <c r="AM664" i="2"/>
  <c r="AP664" i="2" s="1"/>
  <c r="AM663" i="2"/>
  <c r="AP663" i="2" s="1"/>
  <c r="AM662" i="2"/>
  <c r="AP662" i="2" s="1"/>
  <c r="AM661" i="2"/>
  <c r="AP661" i="2" s="1"/>
  <c r="DD79" i="4" l="1"/>
  <c r="DF79" i="4" s="1"/>
  <c r="DE79" i="4"/>
  <c r="DD80" i="4"/>
  <c r="DF80" i="4" s="1"/>
  <c r="DE80" i="4"/>
  <c r="DD81" i="4"/>
  <c r="DF81" i="4" s="1"/>
  <c r="DE81" i="4"/>
  <c r="DD82" i="4"/>
  <c r="DF82" i="4" s="1"/>
  <c r="DE82" i="4"/>
  <c r="DD83" i="4"/>
  <c r="DF83" i="4" s="1"/>
  <c r="DE83" i="4"/>
  <c r="DD84" i="4"/>
  <c r="DF84" i="4" s="1"/>
  <c r="DE84" i="4"/>
  <c r="DD85" i="4"/>
  <c r="DF85" i="4" s="1"/>
  <c r="DE85" i="4"/>
  <c r="DD86" i="4"/>
  <c r="DF86" i="4" s="1"/>
  <c r="DE86" i="4"/>
  <c r="DD87" i="4"/>
  <c r="DF87" i="4" s="1"/>
  <c r="DE87" i="4"/>
  <c r="DD88" i="4"/>
  <c r="DF88" i="4" s="1"/>
  <c r="DE88" i="4"/>
  <c r="DD89" i="4"/>
  <c r="DF89" i="4" s="1"/>
  <c r="DE89" i="4"/>
  <c r="DD90" i="4"/>
  <c r="DF90" i="4" s="1"/>
  <c r="DE90" i="4"/>
  <c r="DD91" i="4"/>
  <c r="DF91" i="4" s="1"/>
  <c r="DE91" i="4"/>
  <c r="DD92" i="4"/>
  <c r="DF92" i="4" s="1"/>
  <c r="DE92" i="4"/>
  <c r="DD93" i="4"/>
  <c r="DF93" i="4" s="1"/>
  <c r="DE93" i="4"/>
  <c r="DD94" i="4"/>
  <c r="DF94" i="4" s="1"/>
  <c r="DE94" i="4"/>
  <c r="DD95" i="4"/>
  <c r="DF95" i="4" s="1"/>
  <c r="DE95" i="4"/>
  <c r="DD96" i="4"/>
  <c r="DF96" i="4" s="1"/>
  <c r="DE96" i="4"/>
  <c r="DD169" i="4"/>
  <c r="DF169" i="4" s="1"/>
  <c r="DG169" i="4" s="1"/>
  <c r="DE169" i="4"/>
  <c r="DH169" i="4"/>
  <c r="DD170" i="4"/>
  <c r="DF170" i="4" s="1"/>
  <c r="DG170" i="4" s="1"/>
  <c r="DE170" i="4"/>
  <c r="DH170" i="4"/>
  <c r="DD171" i="4"/>
  <c r="DF171" i="4" s="1"/>
  <c r="DG171" i="4" s="1"/>
  <c r="DE171" i="4"/>
  <c r="DH171" i="4"/>
  <c r="DD172" i="4"/>
  <c r="DF172" i="4" s="1"/>
  <c r="DG172" i="4" s="1"/>
  <c r="DE172" i="4"/>
  <c r="DH172" i="4"/>
  <c r="DD173" i="4"/>
  <c r="DF173" i="4" s="1"/>
  <c r="DG173" i="4" s="1"/>
  <c r="DE173" i="4"/>
  <c r="DH173" i="4"/>
  <c r="DD174" i="4"/>
  <c r="DF174" i="4" s="1"/>
  <c r="DG174" i="4" s="1"/>
  <c r="DE174" i="4"/>
  <c r="DH174" i="4"/>
  <c r="DD175" i="4"/>
  <c r="DF175" i="4" s="1"/>
  <c r="DG175" i="4" s="1"/>
  <c r="DE175" i="4"/>
  <c r="DH175" i="4"/>
  <c r="DD176" i="4"/>
  <c r="DF176" i="4" s="1"/>
  <c r="DG176" i="4" s="1"/>
  <c r="DE176" i="4"/>
  <c r="DH176" i="4"/>
  <c r="DD177" i="4"/>
  <c r="DF177" i="4" s="1"/>
  <c r="DG177" i="4" s="1"/>
  <c r="DE177" i="4"/>
  <c r="DH177" i="4"/>
  <c r="DD178" i="4"/>
  <c r="DF178" i="4" s="1"/>
  <c r="DG178" i="4" s="1"/>
  <c r="DE178" i="4"/>
  <c r="DH178" i="4"/>
  <c r="DD179" i="4"/>
  <c r="DF179" i="4" s="1"/>
  <c r="DG179" i="4" s="1"/>
  <c r="DE179" i="4"/>
  <c r="DH179" i="4"/>
  <c r="DD180" i="4"/>
  <c r="DF180" i="4" s="1"/>
  <c r="DG180" i="4" s="1"/>
  <c r="DE180" i="4"/>
  <c r="DH180" i="4"/>
  <c r="DD181" i="4"/>
  <c r="DF181" i="4" s="1"/>
  <c r="DG181" i="4" s="1"/>
  <c r="DE181" i="4"/>
  <c r="DH181" i="4"/>
  <c r="DD182" i="4"/>
  <c r="DF182" i="4" s="1"/>
  <c r="DG182" i="4" s="1"/>
  <c r="DE182" i="4"/>
  <c r="DH182" i="4"/>
  <c r="DD183" i="4"/>
  <c r="DF183" i="4" s="1"/>
  <c r="DG183" i="4" s="1"/>
  <c r="DE183" i="4"/>
  <c r="DH183" i="4"/>
  <c r="DD184" i="4"/>
  <c r="DF184" i="4" s="1"/>
  <c r="DG184" i="4" s="1"/>
  <c r="DE184" i="4"/>
  <c r="DH184" i="4"/>
  <c r="DD185" i="4"/>
  <c r="DF185" i="4" s="1"/>
  <c r="DG185" i="4" s="1"/>
  <c r="DE185" i="4"/>
  <c r="DH185" i="4"/>
  <c r="U173" i="6"/>
  <c r="V173" i="6" s="1"/>
  <c r="U174" i="6"/>
  <c r="V174" i="6" s="1"/>
  <c r="U175" i="6"/>
  <c r="V175" i="6" s="1"/>
  <c r="U176" i="6"/>
  <c r="V176" i="6" s="1"/>
  <c r="U177" i="6"/>
  <c r="V177" i="6" s="1"/>
  <c r="U178" i="6"/>
  <c r="V178" i="6" s="1"/>
  <c r="AB179" i="6"/>
  <c r="AB180" i="6"/>
  <c r="AB181" i="6"/>
  <c r="AB182" i="6"/>
  <c r="AB183" i="6"/>
  <c r="AB184" i="6"/>
  <c r="U90" i="6"/>
  <c r="V90" i="6" s="1"/>
  <c r="U91" i="6"/>
  <c r="V91" i="6" s="1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AM43" i="2" s="1"/>
  <c r="AP43" i="2" s="1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6" i="2"/>
  <c r="V73" i="7"/>
  <c r="W73" i="7"/>
  <c r="V72" i="7"/>
  <c r="W72" i="7"/>
  <c r="V71" i="7"/>
  <c r="W71" i="7"/>
  <c r="V70" i="7"/>
  <c r="W70" i="7"/>
  <c r="V69" i="7"/>
  <c r="W69" i="7"/>
  <c r="V68" i="7"/>
  <c r="W68" i="7"/>
  <c r="V67" i="7"/>
  <c r="W67" i="7"/>
  <c r="V66" i="7"/>
  <c r="W66" i="7"/>
  <c r="V65" i="7"/>
  <c r="W65" i="7"/>
  <c r="V64" i="7"/>
  <c r="W64" i="7"/>
  <c r="V63" i="7"/>
  <c r="W63" i="7"/>
  <c r="V62" i="7"/>
  <c r="W62" i="7"/>
  <c r="V61" i="7"/>
  <c r="W61" i="7"/>
  <c r="V60" i="7"/>
  <c r="W60" i="7"/>
  <c r="V59" i="7"/>
  <c r="W59" i="7"/>
  <c r="V58" i="7"/>
  <c r="W58" i="7"/>
  <c r="V57" i="7"/>
  <c r="W57" i="7"/>
  <c r="V56" i="7"/>
  <c r="W56" i="7"/>
  <c r="V55" i="7"/>
  <c r="V54" i="7"/>
  <c r="X54" i="7"/>
  <c r="V53" i="7"/>
  <c r="W53" i="7"/>
  <c r="V52" i="7"/>
  <c r="W52" i="7"/>
  <c r="V51" i="7"/>
  <c r="W51" i="7"/>
  <c r="V50" i="7"/>
  <c r="W50" i="7"/>
  <c r="V49" i="7"/>
  <c r="W49" i="7"/>
  <c r="V48" i="7"/>
  <c r="W48" i="7"/>
  <c r="V47" i="7"/>
  <c r="W47" i="7"/>
  <c r="V46" i="7"/>
  <c r="W46" i="7"/>
  <c r="V45" i="7"/>
  <c r="W45" i="7"/>
  <c r="V44" i="7"/>
  <c r="W44" i="7"/>
  <c r="V43" i="7"/>
  <c r="W43" i="7"/>
  <c r="V42" i="7"/>
  <c r="W42" i="7"/>
  <c r="V41" i="7"/>
  <c r="W41" i="7"/>
  <c r="V40" i="7"/>
  <c r="W40" i="7"/>
  <c r="V39" i="7"/>
  <c r="X39" i="7"/>
  <c r="V38" i="7"/>
  <c r="X38" i="7"/>
  <c r="V37" i="7"/>
  <c r="X37" i="7"/>
  <c r="V36" i="7"/>
  <c r="X36" i="7"/>
  <c r="V35" i="7"/>
  <c r="X35" i="7"/>
  <c r="V34" i="7"/>
  <c r="X34" i="7"/>
  <c r="V33" i="7"/>
  <c r="X33" i="7"/>
  <c r="V32" i="7"/>
  <c r="X32" i="7"/>
  <c r="V31" i="7"/>
  <c r="X31" i="7"/>
  <c r="V30" i="7"/>
  <c r="X30" i="7"/>
  <c r="V29" i="7"/>
  <c r="X29" i="7"/>
  <c r="V28" i="7"/>
  <c r="X28" i="7"/>
  <c r="V27" i="7"/>
  <c r="X27" i="7"/>
  <c r="V26" i="7"/>
  <c r="X26" i="7"/>
  <c r="V25" i="7"/>
  <c r="X25" i="7"/>
  <c r="V24" i="7"/>
  <c r="X24" i="7"/>
  <c r="V23" i="7"/>
  <c r="X23" i="7"/>
  <c r="V22" i="7"/>
  <c r="X22" i="7"/>
  <c r="V21" i="7"/>
  <c r="X21" i="7"/>
  <c r="V20" i="7"/>
  <c r="X20" i="7"/>
  <c r="V19" i="7"/>
  <c r="X19" i="7"/>
  <c r="V18" i="7"/>
  <c r="X18" i="7"/>
  <c r="V17" i="7"/>
  <c r="X17" i="7"/>
  <c r="V16" i="7"/>
  <c r="X16" i="7"/>
  <c r="V15" i="7"/>
  <c r="X15" i="7"/>
  <c r="V14" i="7"/>
  <c r="X14" i="7"/>
  <c r="V13" i="7"/>
  <c r="X13" i="7"/>
  <c r="V12" i="7"/>
  <c r="X12" i="7"/>
  <c r="V11" i="7"/>
  <c r="X11" i="7"/>
  <c r="V10" i="7"/>
  <c r="X10" i="7"/>
  <c r="V9" i="7"/>
  <c r="X9" i="7"/>
  <c r="V8" i="7"/>
  <c r="X8" i="7"/>
  <c r="V7" i="7"/>
  <c r="X7" i="7"/>
  <c r="V6" i="7"/>
  <c r="X6" i="7"/>
  <c r="V5" i="7"/>
  <c r="X5" i="7"/>
  <c r="V4" i="7"/>
  <c r="X4" i="7"/>
  <c r="V3" i="7"/>
  <c r="X3" i="7"/>
  <c r="V160" i="7"/>
  <c r="X160" i="7"/>
  <c r="V159" i="7"/>
  <c r="X159" i="7"/>
  <c r="V158" i="7"/>
  <c r="X158" i="7"/>
  <c r="V157" i="7"/>
  <c r="X157" i="7"/>
  <c r="V156" i="7"/>
  <c r="X156" i="7"/>
  <c r="V155" i="7"/>
  <c r="X155" i="7"/>
  <c r="V154" i="7"/>
  <c r="X154" i="7"/>
  <c r="V153" i="7"/>
  <c r="X153" i="7"/>
  <c r="V152" i="7"/>
  <c r="X152" i="7"/>
  <c r="V151" i="7"/>
  <c r="X151" i="7"/>
  <c r="V150" i="7"/>
  <c r="X150" i="7"/>
  <c r="V149" i="7"/>
  <c r="W149" i="7"/>
  <c r="V148" i="7"/>
  <c r="W148" i="7"/>
  <c r="V147" i="7"/>
  <c r="W147" i="7"/>
  <c r="V146" i="7"/>
  <c r="W146" i="7"/>
  <c r="V145" i="7"/>
  <c r="W145" i="7"/>
  <c r="V144" i="7"/>
  <c r="W144" i="7"/>
  <c r="V143" i="7"/>
  <c r="W143" i="7"/>
  <c r="V142" i="7"/>
  <c r="W142" i="7"/>
  <c r="V141" i="7"/>
  <c r="W141" i="7"/>
  <c r="V140" i="7"/>
  <c r="W140" i="7"/>
  <c r="V139" i="7"/>
  <c r="W139" i="7"/>
  <c r="V138" i="7"/>
  <c r="W138" i="7"/>
  <c r="V137" i="7"/>
  <c r="W137" i="7"/>
  <c r="V136" i="7"/>
  <c r="W136" i="7"/>
  <c r="V135" i="7"/>
  <c r="W135" i="7"/>
  <c r="V134" i="7"/>
  <c r="W134" i="7"/>
  <c r="V133" i="7"/>
  <c r="W133" i="7"/>
  <c r="V132" i="7"/>
  <c r="W132" i="7"/>
  <c r="V131" i="7"/>
  <c r="W131" i="7"/>
  <c r="V130" i="7"/>
  <c r="W130" i="7"/>
  <c r="V129" i="7"/>
  <c r="W129" i="7"/>
  <c r="V128" i="7"/>
  <c r="W128" i="7"/>
  <c r="V127" i="7"/>
  <c r="W127" i="7"/>
  <c r="V126" i="7"/>
  <c r="W126" i="7"/>
  <c r="V125" i="7"/>
  <c r="W125" i="7"/>
  <c r="V124" i="7"/>
  <c r="W124" i="7"/>
  <c r="V123" i="7"/>
  <c r="W123" i="7"/>
  <c r="V122" i="7"/>
  <c r="W122" i="7"/>
  <c r="V121" i="7"/>
  <c r="W121" i="7"/>
  <c r="V120" i="7"/>
  <c r="W120" i="7"/>
  <c r="V119" i="7"/>
  <c r="W119" i="7"/>
  <c r="V118" i="7"/>
  <c r="W118" i="7"/>
  <c r="V117" i="7"/>
  <c r="W117" i="7"/>
  <c r="V116" i="7"/>
  <c r="W116" i="7"/>
  <c r="V115" i="7"/>
  <c r="W115" i="7"/>
  <c r="V114" i="7"/>
  <c r="W114" i="7"/>
  <c r="V113" i="7"/>
  <c r="W113" i="7"/>
  <c r="V112" i="7"/>
  <c r="W112" i="7"/>
  <c r="V111" i="7"/>
  <c r="W111" i="7"/>
  <c r="V110" i="7"/>
  <c r="W110" i="7"/>
  <c r="V109" i="7"/>
  <c r="W109" i="7"/>
  <c r="V108" i="7"/>
  <c r="W108" i="7"/>
  <c r="V107" i="7"/>
  <c r="W107" i="7"/>
  <c r="V106" i="7"/>
  <c r="W106" i="7"/>
  <c r="V105" i="7"/>
  <c r="W105" i="7"/>
  <c r="V104" i="7"/>
  <c r="W104" i="7"/>
  <c r="V103" i="7"/>
  <c r="W103" i="7"/>
  <c r="V102" i="7"/>
  <c r="W102" i="7"/>
  <c r="V101" i="7"/>
  <c r="W101" i="7"/>
  <c r="V100" i="7"/>
  <c r="W100" i="7"/>
  <c r="V99" i="7"/>
  <c r="W99" i="7"/>
  <c r="V98" i="7"/>
  <c r="W98" i="7"/>
  <c r="V97" i="7"/>
  <c r="W97" i="7"/>
  <c r="V96" i="7"/>
  <c r="W96" i="7"/>
  <c r="V95" i="7"/>
  <c r="W95" i="7"/>
  <c r="V94" i="7"/>
  <c r="W94" i="7"/>
  <c r="V93" i="7"/>
  <c r="W93" i="7"/>
  <c r="V92" i="7"/>
  <c r="W92" i="7"/>
  <c r="V91" i="7"/>
  <c r="W91" i="7"/>
  <c r="V90" i="7"/>
  <c r="W90" i="7"/>
  <c r="DD111" i="4"/>
  <c r="DF111" i="4" s="1"/>
  <c r="DE111" i="4"/>
  <c r="DD112" i="4"/>
  <c r="DF112" i="4" s="1"/>
  <c r="DE112" i="4"/>
  <c r="DD3" i="4"/>
  <c r="DF3" i="4" s="1"/>
  <c r="DE3" i="4"/>
  <c r="DD4" i="4"/>
  <c r="DF4" i="4" s="1"/>
  <c r="DE4" i="4"/>
  <c r="DD5" i="4"/>
  <c r="DF5" i="4" s="1"/>
  <c r="DE5" i="4"/>
  <c r="DD6" i="4"/>
  <c r="DF6" i="4" s="1"/>
  <c r="DE6" i="4"/>
  <c r="DD7" i="4"/>
  <c r="DF7" i="4" s="1"/>
  <c r="DE7" i="4"/>
  <c r="DD8" i="4"/>
  <c r="DF8" i="4" s="1"/>
  <c r="DE8" i="4"/>
  <c r="DD9" i="4"/>
  <c r="DF9" i="4" s="1"/>
  <c r="DE9" i="4"/>
  <c r="DD10" i="4"/>
  <c r="DF10" i="4" s="1"/>
  <c r="DE10" i="4"/>
  <c r="DD11" i="4"/>
  <c r="DF11" i="4" s="1"/>
  <c r="DE11" i="4"/>
  <c r="DD12" i="4"/>
  <c r="DF12" i="4" s="1"/>
  <c r="DE12" i="4"/>
  <c r="DD13" i="4"/>
  <c r="DF13" i="4" s="1"/>
  <c r="DE13" i="4"/>
  <c r="DD14" i="4"/>
  <c r="DF14" i="4" s="1"/>
  <c r="DE14" i="4"/>
  <c r="DD15" i="4"/>
  <c r="DF15" i="4" s="1"/>
  <c r="DE15" i="4"/>
  <c r="DD16" i="4"/>
  <c r="DF16" i="4" s="1"/>
  <c r="DE16" i="4"/>
  <c r="DD17" i="4"/>
  <c r="DF17" i="4" s="1"/>
  <c r="DE17" i="4"/>
  <c r="DD18" i="4"/>
  <c r="DF18" i="4" s="1"/>
  <c r="DE18" i="4"/>
  <c r="DD19" i="4"/>
  <c r="DF19" i="4" s="1"/>
  <c r="DE19" i="4"/>
  <c r="DD20" i="4"/>
  <c r="DF20" i="4" s="1"/>
  <c r="DE20" i="4"/>
  <c r="DD21" i="4"/>
  <c r="DF21" i="4" s="1"/>
  <c r="DE21" i="4"/>
  <c r="DD22" i="4"/>
  <c r="DF22" i="4" s="1"/>
  <c r="DE22" i="4"/>
  <c r="DD23" i="4"/>
  <c r="DF23" i="4" s="1"/>
  <c r="DE23" i="4"/>
  <c r="DD24" i="4"/>
  <c r="DF24" i="4" s="1"/>
  <c r="DE24" i="4"/>
  <c r="DD25" i="4"/>
  <c r="DF25" i="4" s="1"/>
  <c r="DE25" i="4"/>
  <c r="DD26" i="4"/>
  <c r="DF26" i="4" s="1"/>
  <c r="DE26" i="4"/>
  <c r="DD27" i="4"/>
  <c r="DF27" i="4" s="1"/>
  <c r="DE27" i="4"/>
  <c r="DD28" i="4"/>
  <c r="DF28" i="4" s="1"/>
  <c r="DE28" i="4"/>
  <c r="DD29" i="4"/>
  <c r="DF29" i="4" s="1"/>
  <c r="DE29" i="4"/>
  <c r="DD30" i="4"/>
  <c r="DF30" i="4" s="1"/>
  <c r="DE30" i="4"/>
  <c r="DD31" i="4"/>
  <c r="DF31" i="4" s="1"/>
  <c r="DE31" i="4"/>
  <c r="DD32" i="4"/>
  <c r="DF32" i="4" s="1"/>
  <c r="DE32" i="4"/>
  <c r="DD33" i="4"/>
  <c r="DF33" i="4" s="1"/>
  <c r="DE33" i="4"/>
  <c r="DD34" i="4"/>
  <c r="DF34" i="4" s="1"/>
  <c r="DE34" i="4"/>
  <c r="DD35" i="4"/>
  <c r="DF35" i="4" s="1"/>
  <c r="DE35" i="4"/>
  <c r="DD36" i="4"/>
  <c r="DF36" i="4" s="1"/>
  <c r="DE36" i="4"/>
  <c r="DD37" i="4"/>
  <c r="DF37" i="4" s="1"/>
  <c r="DE37" i="4"/>
  <c r="DD38" i="4"/>
  <c r="DF38" i="4" s="1"/>
  <c r="DE38" i="4"/>
  <c r="DD39" i="4"/>
  <c r="DF39" i="4" s="1"/>
  <c r="DE39" i="4"/>
  <c r="DD40" i="4"/>
  <c r="DF40" i="4" s="1"/>
  <c r="DE40" i="4"/>
  <c r="DD41" i="4"/>
  <c r="DF41" i="4" s="1"/>
  <c r="DE41" i="4"/>
  <c r="DD42" i="4"/>
  <c r="DF42" i="4" s="1"/>
  <c r="DE42" i="4"/>
  <c r="DD43" i="4"/>
  <c r="DF43" i="4" s="1"/>
  <c r="DE43" i="4"/>
  <c r="DD44" i="4"/>
  <c r="DF44" i="4" s="1"/>
  <c r="DE44" i="4"/>
  <c r="DD45" i="4"/>
  <c r="DF45" i="4" s="1"/>
  <c r="DE45" i="4"/>
  <c r="DD46" i="4"/>
  <c r="DF46" i="4" s="1"/>
  <c r="DE46" i="4"/>
  <c r="DD47" i="4"/>
  <c r="DF47" i="4" s="1"/>
  <c r="DE47" i="4"/>
  <c r="DD48" i="4"/>
  <c r="DF48" i="4" s="1"/>
  <c r="DE48" i="4"/>
  <c r="DD49" i="4"/>
  <c r="DF49" i="4" s="1"/>
  <c r="DE49" i="4"/>
  <c r="DD50" i="4"/>
  <c r="DF50" i="4" s="1"/>
  <c r="DE50" i="4"/>
  <c r="DD51" i="4"/>
  <c r="DF51" i="4" s="1"/>
  <c r="DE51" i="4"/>
  <c r="DD52" i="4"/>
  <c r="DF52" i="4" s="1"/>
  <c r="DE52" i="4"/>
  <c r="DD53" i="4"/>
  <c r="DF53" i="4" s="1"/>
  <c r="DE53" i="4"/>
  <c r="DD54" i="4"/>
  <c r="DF54" i="4" s="1"/>
  <c r="DE54" i="4"/>
  <c r="DD55" i="4"/>
  <c r="DF55" i="4" s="1"/>
  <c r="DE55" i="4"/>
  <c r="DD56" i="4"/>
  <c r="DF56" i="4" s="1"/>
  <c r="DE56" i="4"/>
  <c r="DD57" i="4"/>
  <c r="DF57" i="4" s="1"/>
  <c r="DE57" i="4"/>
  <c r="DD58" i="4"/>
  <c r="DF58" i="4" s="1"/>
  <c r="DE58" i="4"/>
  <c r="DD59" i="4"/>
  <c r="DF59" i="4" s="1"/>
  <c r="DE59" i="4"/>
  <c r="DD60" i="4"/>
  <c r="DF60" i="4" s="1"/>
  <c r="DE60" i="4"/>
  <c r="DD61" i="4"/>
  <c r="DF61" i="4" s="1"/>
  <c r="DE61" i="4"/>
  <c r="DD62" i="4"/>
  <c r="DF62" i="4" s="1"/>
  <c r="DE62" i="4"/>
  <c r="DD63" i="4"/>
  <c r="DF63" i="4" s="1"/>
  <c r="DE63" i="4"/>
  <c r="DD64" i="4"/>
  <c r="DF64" i="4" s="1"/>
  <c r="DE64" i="4"/>
  <c r="DD65" i="4"/>
  <c r="DF65" i="4" s="1"/>
  <c r="DE65" i="4"/>
  <c r="DD66" i="4"/>
  <c r="DF66" i="4" s="1"/>
  <c r="DE66" i="4"/>
  <c r="DD67" i="4"/>
  <c r="DF67" i="4" s="1"/>
  <c r="DE67" i="4"/>
  <c r="DD68" i="4"/>
  <c r="DF68" i="4" s="1"/>
  <c r="DE68" i="4"/>
  <c r="DD69" i="4"/>
  <c r="DF69" i="4" s="1"/>
  <c r="DE69" i="4"/>
  <c r="DD70" i="4"/>
  <c r="DF70" i="4" s="1"/>
  <c r="DE70" i="4"/>
  <c r="DD71" i="4"/>
  <c r="DF71" i="4" s="1"/>
  <c r="DE71" i="4"/>
  <c r="DD72" i="4"/>
  <c r="DF72" i="4" s="1"/>
  <c r="DE72" i="4"/>
  <c r="DD73" i="4"/>
  <c r="DF73" i="4" s="1"/>
  <c r="DE73" i="4"/>
  <c r="DD74" i="4"/>
  <c r="DF74" i="4" s="1"/>
  <c r="DE74" i="4"/>
  <c r="DD75" i="4"/>
  <c r="DF75" i="4" s="1"/>
  <c r="DE75" i="4"/>
  <c r="DD76" i="4"/>
  <c r="DF76" i="4" s="1"/>
  <c r="DE76" i="4"/>
  <c r="DD77" i="4"/>
  <c r="DF77" i="4" s="1"/>
  <c r="DE77" i="4"/>
  <c r="DD78" i="4"/>
  <c r="DF78" i="4" s="1"/>
  <c r="DE78" i="4"/>
  <c r="DD97" i="4"/>
  <c r="DF97" i="4" s="1"/>
  <c r="DE97" i="4"/>
  <c r="DD98" i="4"/>
  <c r="DF98" i="4" s="1"/>
  <c r="DE98" i="4"/>
  <c r="DD99" i="4"/>
  <c r="DF99" i="4" s="1"/>
  <c r="DE99" i="4"/>
  <c r="DD100" i="4"/>
  <c r="DF100" i="4" s="1"/>
  <c r="DE100" i="4"/>
  <c r="DD101" i="4"/>
  <c r="DF101" i="4" s="1"/>
  <c r="DE101" i="4"/>
  <c r="DD102" i="4"/>
  <c r="DF102" i="4" s="1"/>
  <c r="DE102" i="4"/>
  <c r="DD103" i="4"/>
  <c r="DF103" i="4" s="1"/>
  <c r="DE103" i="4"/>
  <c r="DD104" i="4"/>
  <c r="DF104" i="4" s="1"/>
  <c r="DE104" i="4"/>
  <c r="DD105" i="4"/>
  <c r="DF105" i="4" s="1"/>
  <c r="DE105" i="4"/>
  <c r="DD106" i="4"/>
  <c r="DF106" i="4" s="1"/>
  <c r="DE106" i="4"/>
  <c r="DD107" i="4"/>
  <c r="DF107" i="4" s="1"/>
  <c r="DE107" i="4"/>
  <c r="DD108" i="4"/>
  <c r="DF108" i="4" s="1"/>
  <c r="DE108" i="4"/>
  <c r="DD109" i="4"/>
  <c r="DF109" i="4" s="1"/>
  <c r="DE109" i="4"/>
  <c r="DD110" i="4"/>
  <c r="DF110" i="4" s="1"/>
  <c r="DE110" i="4"/>
  <c r="DD113" i="4"/>
  <c r="DF113" i="4" s="1"/>
  <c r="DE113" i="4"/>
  <c r="DD114" i="4"/>
  <c r="DF114" i="4" s="1"/>
  <c r="DE114" i="4"/>
  <c r="DD115" i="4"/>
  <c r="DF115" i="4" s="1"/>
  <c r="DE115" i="4"/>
  <c r="DD116" i="4"/>
  <c r="DF116" i="4" s="1"/>
  <c r="DE116" i="4"/>
  <c r="DD117" i="4"/>
  <c r="DF117" i="4" s="1"/>
  <c r="DE117" i="4"/>
  <c r="DD118" i="4"/>
  <c r="DF118" i="4" s="1"/>
  <c r="DE118" i="4"/>
  <c r="DD119" i="4"/>
  <c r="DF119" i="4" s="1"/>
  <c r="DE119" i="4"/>
  <c r="DD120" i="4"/>
  <c r="DF120" i="4" s="1"/>
  <c r="DE120" i="4"/>
  <c r="DD121" i="4"/>
  <c r="DF121" i="4" s="1"/>
  <c r="DE121" i="4"/>
  <c r="DD122" i="4"/>
  <c r="DF122" i="4" s="1"/>
  <c r="DE122" i="4"/>
  <c r="DD123" i="4"/>
  <c r="DF123" i="4" s="1"/>
  <c r="DE123" i="4"/>
  <c r="DD124" i="4"/>
  <c r="DF124" i="4" s="1"/>
  <c r="DE124" i="4"/>
  <c r="DD125" i="4"/>
  <c r="DF125" i="4" s="1"/>
  <c r="DE125" i="4"/>
  <c r="DD126" i="4"/>
  <c r="DF126" i="4" s="1"/>
  <c r="DE126" i="4"/>
  <c r="DD127" i="4"/>
  <c r="DF127" i="4" s="1"/>
  <c r="DE127" i="4"/>
  <c r="DD128" i="4"/>
  <c r="DF128" i="4" s="1"/>
  <c r="DE128" i="4"/>
  <c r="DD129" i="4"/>
  <c r="DF129" i="4" s="1"/>
  <c r="DE129" i="4"/>
  <c r="DD130" i="4"/>
  <c r="DF130" i="4" s="1"/>
  <c r="DE130" i="4"/>
  <c r="DD131" i="4"/>
  <c r="DF131" i="4" s="1"/>
  <c r="DE131" i="4"/>
  <c r="DD132" i="4"/>
  <c r="DF132" i="4" s="1"/>
  <c r="DE132" i="4"/>
  <c r="DD133" i="4"/>
  <c r="DF133" i="4" s="1"/>
  <c r="DE133" i="4"/>
  <c r="DD134" i="4"/>
  <c r="DF134" i="4" s="1"/>
  <c r="DE134" i="4"/>
  <c r="DD135" i="4"/>
  <c r="DF135" i="4" s="1"/>
  <c r="DE135" i="4"/>
  <c r="DD136" i="4"/>
  <c r="DF136" i="4" s="1"/>
  <c r="DE136" i="4"/>
  <c r="DD137" i="4"/>
  <c r="DF137" i="4" s="1"/>
  <c r="DE137" i="4"/>
  <c r="DD138" i="4"/>
  <c r="DF138" i="4" s="1"/>
  <c r="DE138" i="4"/>
  <c r="DD139" i="4"/>
  <c r="DF139" i="4" s="1"/>
  <c r="DE139" i="4"/>
  <c r="DD140" i="4"/>
  <c r="DF140" i="4" s="1"/>
  <c r="DE140" i="4"/>
  <c r="DD141" i="4"/>
  <c r="DF141" i="4" s="1"/>
  <c r="DE141" i="4"/>
  <c r="DD142" i="4"/>
  <c r="DF142" i="4" s="1"/>
  <c r="DE142" i="4"/>
  <c r="DD143" i="4"/>
  <c r="DF143" i="4" s="1"/>
  <c r="DE143" i="4"/>
  <c r="DD144" i="4"/>
  <c r="DF144" i="4" s="1"/>
  <c r="DE144" i="4"/>
  <c r="DD145" i="4"/>
  <c r="DF145" i="4" s="1"/>
  <c r="DE145" i="4"/>
  <c r="DD146" i="4"/>
  <c r="DF146" i="4" s="1"/>
  <c r="DE146" i="4"/>
  <c r="DD147" i="4"/>
  <c r="DF147" i="4" s="1"/>
  <c r="DE147" i="4"/>
  <c r="DD148" i="4"/>
  <c r="DF148" i="4" s="1"/>
  <c r="DE148" i="4"/>
  <c r="DD149" i="4"/>
  <c r="DF149" i="4" s="1"/>
  <c r="DE149" i="4"/>
  <c r="DD150" i="4"/>
  <c r="DF150" i="4" s="1"/>
  <c r="DE150" i="4"/>
  <c r="DD151" i="4"/>
  <c r="DF151" i="4" s="1"/>
  <c r="DE151" i="4"/>
  <c r="DD152" i="4"/>
  <c r="DF152" i="4" s="1"/>
  <c r="DE152" i="4"/>
  <c r="DD153" i="4"/>
  <c r="DF153" i="4" s="1"/>
  <c r="DE153" i="4"/>
  <c r="DD154" i="4"/>
  <c r="DF154" i="4" s="1"/>
  <c r="DE154" i="4"/>
  <c r="DD155" i="4"/>
  <c r="DF155" i="4" s="1"/>
  <c r="DE155" i="4"/>
  <c r="DD156" i="4"/>
  <c r="DF156" i="4" s="1"/>
  <c r="DE156" i="4"/>
  <c r="DD157" i="4"/>
  <c r="DF157" i="4" s="1"/>
  <c r="DE157" i="4"/>
  <c r="DD158" i="4"/>
  <c r="DF158" i="4" s="1"/>
  <c r="DE158" i="4"/>
  <c r="DD159" i="4"/>
  <c r="DF159" i="4" s="1"/>
  <c r="DE159" i="4"/>
  <c r="DD160" i="4"/>
  <c r="DF160" i="4" s="1"/>
  <c r="DE160" i="4"/>
  <c r="DD161" i="4"/>
  <c r="DF161" i="4" s="1"/>
  <c r="DE161" i="4"/>
  <c r="DD162" i="4"/>
  <c r="DF162" i="4" s="1"/>
  <c r="DE162" i="4"/>
  <c r="DD163" i="4"/>
  <c r="DF163" i="4" s="1"/>
  <c r="DE163" i="4"/>
  <c r="DD164" i="4"/>
  <c r="DF164" i="4" s="1"/>
  <c r="DE164" i="4"/>
  <c r="DD165" i="4"/>
  <c r="DF165" i="4" s="1"/>
  <c r="DE165" i="4"/>
  <c r="DD166" i="4"/>
  <c r="DF166" i="4" s="1"/>
  <c r="DE166" i="4"/>
  <c r="DD167" i="4"/>
  <c r="DF167" i="4" s="1"/>
  <c r="DE167" i="4"/>
  <c r="DD168" i="4"/>
  <c r="DE168" i="4"/>
  <c r="DE2" i="4"/>
  <c r="DD2" i="4"/>
  <c r="DF2" i="4" s="1"/>
  <c r="U2" i="6"/>
  <c r="V2" i="6" s="1"/>
  <c r="U3" i="6"/>
  <c r="U4" i="6"/>
  <c r="V4" i="6" s="1"/>
  <c r="U5" i="6"/>
  <c r="U6" i="6"/>
  <c r="V6" i="6" s="1"/>
  <c r="U7" i="6"/>
  <c r="U8" i="6"/>
  <c r="V8" i="6" s="1"/>
  <c r="U9" i="6"/>
  <c r="U10" i="6"/>
  <c r="V10" i="6" s="1"/>
  <c r="U11" i="6"/>
  <c r="V11" i="6" s="1"/>
  <c r="U12" i="6"/>
  <c r="V12" i="6" s="1"/>
  <c r="U13" i="6"/>
  <c r="V13" i="6" s="1"/>
  <c r="U14" i="6"/>
  <c r="V14" i="6" s="1"/>
  <c r="U15" i="6"/>
  <c r="V15" i="6" s="1"/>
  <c r="U16" i="6"/>
  <c r="V16" i="6" s="1"/>
  <c r="U17" i="6"/>
  <c r="V17" i="6" s="1"/>
  <c r="U18" i="6"/>
  <c r="V18" i="6" s="1"/>
  <c r="U19" i="6"/>
  <c r="V19" i="6" s="1"/>
  <c r="U20" i="6"/>
  <c r="V20" i="6" s="1"/>
  <c r="U21" i="6"/>
  <c r="U22" i="6"/>
  <c r="V22" i="6" s="1"/>
  <c r="X22" i="6" s="1"/>
  <c r="U23" i="6"/>
  <c r="U24" i="6"/>
  <c r="V24" i="6" s="1"/>
  <c r="U25" i="6"/>
  <c r="U26" i="6"/>
  <c r="V26" i="6" s="1"/>
  <c r="U27" i="6"/>
  <c r="U28" i="6"/>
  <c r="V28" i="6" s="1"/>
  <c r="U29" i="6"/>
  <c r="U30" i="6"/>
  <c r="V30" i="6" s="1"/>
  <c r="U31" i="6"/>
  <c r="U32" i="6"/>
  <c r="V32" i="6" s="1"/>
  <c r="U33" i="6"/>
  <c r="U34" i="6"/>
  <c r="V34" i="6" s="1"/>
  <c r="U35" i="6"/>
  <c r="U36" i="6"/>
  <c r="V36" i="6" s="1"/>
  <c r="U37" i="6"/>
  <c r="U38" i="6"/>
  <c r="V38" i="6" s="1"/>
  <c r="U39" i="6"/>
  <c r="U40" i="6"/>
  <c r="V40" i="6" s="1"/>
  <c r="U41" i="6"/>
  <c r="U42" i="6"/>
  <c r="V42" i="6" s="1"/>
  <c r="U43" i="6"/>
  <c r="U44" i="6"/>
  <c r="V44" i="6" s="1"/>
  <c r="U45" i="6"/>
  <c r="U46" i="6"/>
  <c r="V46" i="6" s="1"/>
  <c r="U47" i="6"/>
  <c r="U48" i="6"/>
  <c r="V48" i="6" s="1"/>
  <c r="U49" i="6"/>
  <c r="U50" i="6"/>
  <c r="V50" i="6" s="1"/>
  <c r="U51" i="6"/>
  <c r="U52" i="6"/>
  <c r="V52" i="6" s="1"/>
  <c r="U53" i="6"/>
  <c r="U54" i="6"/>
  <c r="V54" i="6" s="1"/>
  <c r="X54" i="6" s="1"/>
  <c r="U55" i="6"/>
  <c r="U56" i="6"/>
  <c r="V56" i="6" s="1"/>
  <c r="U57" i="6"/>
  <c r="U58" i="6"/>
  <c r="V58" i="6" s="1"/>
  <c r="U59" i="6"/>
  <c r="U60" i="6"/>
  <c r="V60" i="6" s="1"/>
  <c r="U61" i="6"/>
  <c r="U62" i="6"/>
  <c r="V62" i="6" s="1"/>
  <c r="U63" i="6"/>
  <c r="U64" i="6"/>
  <c r="V64" i="6" s="1"/>
  <c r="U65" i="6"/>
  <c r="U66" i="6"/>
  <c r="V66" i="6" s="1"/>
  <c r="U67" i="6"/>
  <c r="U68" i="6"/>
  <c r="V68" i="6" s="1"/>
  <c r="U69" i="6"/>
  <c r="U70" i="6"/>
  <c r="V70" i="6" s="1"/>
  <c r="U71" i="6"/>
  <c r="U72" i="6"/>
  <c r="V72" i="6" s="1"/>
  <c r="U73" i="6"/>
  <c r="U74" i="6"/>
  <c r="V74" i="6" s="1"/>
  <c r="X74" i="6" s="1"/>
  <c r="U75" i="6"/>
  <c r="U76" i="6"/>
  <c r="V76" i="6" s="1"/>
  <c r="U77" i="6"/>
  <c r="U78" i="6"/>
  <c r="V78" i="6" s="1"/>
  <c r="U79" i="6"/>
  <c r="U80" i="6"/>
  <c r="V80" i="6" s="1"/>
  <c r="U81" i="6"/>
  <c r="U82" i="6"/>
  <c r="V82" i="6" s="1"/>
  <c r="U83" i="6"/>
  <c r="U84" i="6"/>
  <c r="V84" i="6" s="1"/>
  <c r="U85" i="6"/>
  <c r="U86" i="6"/>
  <c r="V86" i="6" s="1"/>
  <c r="U87" i="6"/>
  <c r="U88" i="6"/>
  <c r="V88" i="6" s="1"/>
  <c r="U89" i="6"/>
  <c r="U99" i="6"/>
  <c r="V99" i="6" s="1"/>
  <c r="U100" i="6"/>
  <c r="V100" i="6" s="1"/>
  <c r="U101" i="6"/>
  <c r="V101" i="6" s="1"/>
  <c r="U102" i="6"/>
  <c r="U103" i="6"/>
  <c r="V103" i="6" s="1"/>
  <c r="U104" i="6"/>
  <c r="V104" i="6" s="1"/>
  <c r="U105" i="6"/>
  <c r="W105" i="6" s="1"/>
  <c r="U106" i="6"/>
  <c r="V106" i="6" s="1"/>
  <c r="U107" i="6"/>
  <c r="V107" i="6" s="1"/>
  <c r="U108" i="6"/>
  <c r="V108" i="6" s="1"/>
  <c r="U109" i="6"/>
  <c r="V109" i="6" s="1"/>
  <c r="U110" i="6"/>
  <c r="V110" i="6" s="1"/>
  <c r="U111" i="6"/>
  <c r="V111" i="6" s="1"/>
  <c r="U112" i="6"/>
  <c r="V112" i="6" s="1"/>
  <c r="U113" i="6"/>
  <c r="V113" i="6" s="1"/>
  <c r="U114" i="6"/>
  <c r="V114" i="6" s="1"/>
  <c r="U115" i="6"/>
  <c r="V115" i="6" s="1"/>
  <c r="U116" i="6"/>
  <c r="V116" i="6" s="1"/>
  <c r="U117" i="6"/>
  <c r="V117" i="6" s="1"/>
  <c r="U118" i="6"/>
  <c r="V118" i="6" s="1"/>
  <c r="U119" i="6"/>
  <c r="V119" i="6" s="1"/>
  <c r="U120" i="6"/>
  <c r="V120" i="6" s="1"/>
  <c r="U121" i="6"/>
  <c r="W121" i="6" s="1"/>
  <c r="U122" i="6"/>
  <c r="V122" i="6" s="1"/>
  <c r="U123" i="6"/>
  <c r="V123" i="6" s="1"/>
  <c r="U124" i="6"/>
  <c r="V124" i="6" s="1"/>
  <c r="U125" i="6"/>
  <c r="V125" i="6" s="1"/>
  <c r="X125" i="6" s="1"/>
  <c r="U126" i="6"/>
  <c r="V126" i="6" s="1"/>
  <c r="U127" i="6"/>
  <c r="V127" i="6" s="1"/>
  <c r="X127" i="6" s="1"/>
  <c r="U128" i="6"/>
  <c r="V128" i="6" s="1"/>
  <c r="U129" i="6"/>
  <c r="V129" i="6" s="1"/>
  <c r="U130" i="6"/>
  <c r="U131" i="6"/>
  <c r="U132" i="6"/>
  <c r="V132" i="6" s="1"/>
  <c r="U133" i="6"/>
  <c r="U134" i="6"/>
  <c r="V134" i="6" s="1"/>
  <c r="U135" i="6"/>
  <c r="V135" i="6" s="1"/>
  <c r="U136" i="6"/>
  <c r="V136" i="6" s="1"/>
  <c r="U137" i="6"/>
  <c r="V137" i="6" s="1"/>
  <c r="U138" i="6"/>
  <c r="V138" i="6" s="1"/>
  <c r="U139" i="6"/>
  <c r="V139" i="6" s="1"/>
  <c r="U140" i="6"/>
  <c r="V140" i="6" s="1"/>
  <c r="U141" i="6"/>
  <c r="V141" i="6" s="1"/>
  <c r="U142" i="6"/>
  <c r="V142" i="6" s="1"/>
  <c r="U143" i="6"/>
  <c r="V143" i="6" s="1"/>
  <c r="U144" i="6"/>
  <c r="V144" i="6" s="1"/>
  <c r="U145" i="6"/>
  <c r="W145" i="6" s="1"/>
  <c r="U146" i="6"/>
  <c r="V146" i="6" s="1"/>
  <c r="U147" i="6"/>
  <c r="V147" i="6" s="1"/>
  <c r="U148" i="6"/>
  <c r="V148" i="6" s="1"/>
  <c r="U149" i="6"/>
  <c r="V149" i="6" s="1"/>
  <c r="U150" i="6"/>
  <c r="V150" i="6" s="1"/>
  <c r="U151" i="6"/>
  <c r="V151" i="6" s="1"/>
  <c r="U152" i="6"/>
  <c r="V152" i="6" s="1"/>
  <c r="U153" i="6"/>
  <c r="V153" i="6" s="1"/>
  <c r="U154" i="6"/>
  <c r="V154" i="6" s="1"/>
  <c r="U155" i="6"/>
  <c r="V155" i="6" s="1"/>
  <c r="U156" i="6"/>
  <c r="V156" i="6" s="1"/>
  <c r="U157" i="6"/>
  <c r="V157" i="6" s="1"/>
  <c r="U158" i="6"/>
  <c r="V158" i="6" s="1"/>
  <c r="U159" i="6"/>
  <c r="V159" i="6" s="1"/>
  <c r="U160" i="6"/>
  <c r="V160" i="6" s="1"/>
  <c r="U161" i="6"/>
  <c r="V161" i="6" s="1"/>
  <c r="U162" i="6"/>
  <c r="V162" i="6" s="1"/>
  <c r="U163" i="6"/>
  <c r="V163" i="6" s="1"/>
  <c r="U164" i="6"/>
  <c r="V164" i="6" s="1"/>
  <c r="U165" i="6"/>
  <c r="U166" i="6"/>
  <c r="V166" i="6" s="1"/>
  <c r="U167" i="6"/>
  <c r="V167" i="6" s="1"/>
  <c r="U168" i="6"/>
  <c r="V168" i="6" s="1"/>
  <c r="U169" i="6"/>
  <c r="V169" i="6" s="1"/>
  <c r="U170" i="6"/>
  <c r="V170" i="6" s="1"/>
  <c r="U171" i="6"/>
  <c r="V171" i="6" s="1"/>
  <c r="U172" i="6"/>
  <c r="V172" i="6" s="1"/>
  <c r="W6" i="6"/>
  <c r="W22" i="6"/>
  <c r="W38" i="6"/>
  <c r="W54" i="6"/>
  <c r="W70" i="6"/>
  <c r="W86" i="6"/>
  <c r="W111" i="6"/>
  <c r="W127" i="6"/>
  <c r="W143" i="6"/>
  <c r="AM501" i="2"/>
  <c r="AP501" i="2" s="1"/>
  <c r="AM500" i="2"/>
  <c r="AP500" i="2" s="1"/>
  <c r="AM499" i="2"/>
  <c r="AP499" i="2" s="1"/>
  <c r="AM498" i="2"/>
  <c r="AP498" i="2" s="1"/>
  <c r="AM497" i="2"/>
  <c r="AP497" i="2" s="1"/>
  <c r="AM496" i="2"/>
  <c r="AP496" i="2" s="1"/>
  <c r="AM495" i="2"/>
  <c r="AP495" i="2" s="1"/>
  <c r="AM494" i="2"/>
  <c r="AP494" i="2" s="1"/>
  <c r="AM493" i="2"/>
  <c r="AP493" i="2" s="1"/>
  <c r="AM492" i="2"/>
  <c r="AP492" i="2" s="1"/>
  <c r="AM491" i="2"/>
  <c r="AP491" i="2" s="1"/>
  <c r="AM490" i="2"/>
  <c r="AP490" i="2" s="1"/>
  <c r="AM489" i="2"/>
  <c r="AP489" i="2" s="1"/>
  <c r="AM488" i="2"/>
  <c r="AP488" i="2" s="1"/>
  <c r="AM487" i="2"/>
  <c r="AP487" i="2" s="1"/>
  <c r="AM486" i="2"/>
  <c r="AP486" i="2" s="1"/>
  <c r="AM485" i="2"/>
  <c r="AP485" i="2" s="1"/>
  <c r="AM484" i="2"/>
  <c r="AP484" i="2" s="1"/>
  <c r="AM483" i="2"/>
  <c r="AP483" i="2" s="1"/>
  <c r="AM482" i="2"/>
  <c r="AP482" i="2" s="1"/>
  <c r="AM481" i="2"/>
  <c r="AP481" i="2" s="1"/>
  <c r="AM480" i="2"/>
  <c r="AP480" i="2" s="1"/>
  <c r="AM479" i="2"/>
  <c r="AP479" i="2" s="1"/>
  <c r="AM478" i="2"/>
  <c r="AP478" i="2" s="1"/>
  <c r="AM477" i="2"/>
  <c r="AP477" i="2" s="1"/>
  <c r="AM476" i="2"/>
  <c r="AP476" i="2" s="1"/>
  <c r="AM475" i="2"/>
  <c r="AP475" i="2" s="1"/>
  <c r="AM474" i="2"/>
  <c r="AP474" i="2" s="1"/>
  <c r="AM473" i="2"/>
  <c r="AP473" i="2" s="1"/>
  <c r="AM472" i="2"/>
  <c r="AP472" i="2" s="1"/>
  <c r="AM471" i="2"/>
  <c r="AP471" i="2" s="1"/>
  <c r="AM470" i="2"/>
  <c r="AP470" i="2" s="1"/>
  <c r="AM469" i="2"/>
  <c r="AP469" i="2" s="1"/>
  <c r="AM468" i="2"/>
  <c r="AP468" i="2" s="1"/>
  <c r="AM467" i="2"/>
  <c r="AP467" i="2" s="1"/>
  <c r="AM466" i="2"/>
  <c r="AP466" i="2" s="1"/>
  <c r="AM465" i="2"/>
  <c r="AP465" i="2" s="1"/>
  <c r="AM464" i="2"/>
  <c r="AP464" i="2" s="1"/>
  <c r="AM463" i="2"/>
  <c r="AP463" i="2" s="1"/>
  <c r="AM462" i="2"/>
  <c r="AP462" i="2" s="1"/>
  <c r="AM461" i="2"/>
  <c r="AP461" i="2" s="1"/>
  <c r="AM460" i="2"/>
  <c r="AP460" i="2" s="1"/>
  <c r="AM459" i="2"/>
  <c r="AP459" i="2" s="1"/>
  <c r="AM458" i="2"/>
  <c r="AP458" i="2" s="1"/>
  <c r="AM457" i="2"/>
  <c r="AP457" i="2" s="1"/>
  <c r="AM456" i="2"/>
  <c r="AP456" i="2" s="1"/>
  <c r="AM455" i="2"/>
  <c r="AP455" i="2" s="1"/>
  <c r="AM454" i="2"/>
  <c r="AP454" i="2" s="1"/>
  <c r="AM453" i="2"/>
  <c r="AP453" i="2" s="1"/>
  <c r="AM452" i="2"/>
  <c r="AP452" i="2" s="1"/>
  <c r="AM451" i="2"/>
  <c r="AP451" i="2" s="1"/>
  <c r="AM450" i="2"/>
  <c r="AP450" i="2" s="1"/>
  <c r="AM449" i="2"/>
  <c r="AP449" i="2" s="1"/>
  <c r="AM448" i="2"/>
  <c r="AP448" i="2" s="1"/>
  <c r="AM447" i="2"/>
  <c r="AP447" i="2" s="1"/>
  <c r="AM446" i="2"/>
  <c r="AP446" i="2" s="1"/>
  <c r="AM445" i="2"/>
  <c r="AP445" i="2" s="1"/>
  <c r="AM444" i="2"/>
  <c r="AP444" i="2" s="1"/>
  <c r="AM443" i="2"/>
  <c r="AP443" i="2" s="1"/>
  <c r="AM442" i="2"/>
  <c r="AP442" i="2" s="1"/>
  <c r="AM441" i="2"/>
  <c r="AP441" i="2" s="1"/>
  <c r="AM440" i="2"/>
  <c r="AP440" i="2" s="1"/>
  <c r="AM439" i="2"/>
  <c r="AP439" i="2" s="1"/>
  <c r="AM438" i="2"/>
  <c r="AP438" i="2" s="1"/>
  <c r="AM437" i="2"/>
  <c r="AP437" i="2" s="1"/>
  <c r="AM436" i="2"/>
  <c r="AP436" i="2" s="1"/>
  <c r="AM435" i="2"/>
  <c r="AP435" i="2" s="1"/>
  <c r="AM434" i="2"/>
  <c r="AP434" i="2" s="1"/>
  <c r="AM433" i="2"/>
  <c r="AP433" i="2" s="1"/>
  <c r="AM432" i="2"/>
  <c r="AP432" i="2" s="1"/>
  <c r="AM431" i="2"/>
  <c r="AP431" i="2" s="1"/>
  <c r="AM430" i="2"/>
  <c r="AP430" i="2" s="1"/>
  <c r="AM429" i="2"/>
  <c r="AP429" i="2" s="1"/>
  <c r="AM428" i="2"/>
  <c r="AP428" i="2" s="1"/>
  <c r="AM427" i="2"/>
  <c r="AP427" i="2" s="1"/>
  <c r="AM426" i="2"/>
  <c r="AP426" i="2" s="1"/>
  <c r="AM425" i="2"/>
  <c r="AP425" i="2" s="1"/>
  <c r="AM424" i="2"/>
  <c r="AP424" i="2" s="1"/>
  <c r="AM423" i="2"/>
  <c r="AP423" i="2" s="1"/>
  <c r="AM422" i="2"/>
  <c r="AP422" i="2" s="1"/>
  <c r="AM421" i="2"/>
  <c r="AP421" i="2" s="1"/>
  <c r="AM420" i="2"/>
  <c r="AP420" i="2" s="1"/>
  <c r="AM419" i="2"/>
  <c r="AP419" i="2" s="1"/>
  <c r="AM418" i="2"/>
  <c r="AP418" i="2" s="1"/>
  <c r="AM417" i="2"/>
  <c r="AP417" i="2" s="1"/>
  <c r="AM416" i="2"/>
  <c r="AP416" i="2" s="1"/>
  <c r="AM415" i="2"/>
  <c r="AP415" i="2" s="1"/>
  <c r="AM414" i="2"/>
  <c r="AP414" i="2" s="1"/>
  <c r="AM413" i="2"/>
  <c r="AP413" i="2" s="1"/>
  <c r="AM412" i="2"/>
  <c r="AP412" i="2" s="1"/>
  <c r="AM579" i="2"/>
  <c r="AP579" i="2" s="1"/>
  <c r="AF578" i="2"/>
  <c r="AM577" i="2"/>
  <c r="AP577" i="2" s="1"/>
  <c r="AM575" i="2"/>
  <c r="AP575" i="2" s="1"/>
  <c r="AM573" i="2"/>
  <c r="AP573" i="2" s="1"/>
  <c r="AM571" i="2"/>
  <c r="AP571" i="2" s="1"/>
  <c r="AF570" i="2"/>
  <c r="AM569" i="2"/>
  <c r="AP569" i="2" s="1"/>
  <c r="AM567" i="2"/>
  <c r="AP567" i="2" s="1"/>
  <c r="AM565" i="2"/>
  <c r="AP565" i="2" s="1"/>
  <c r="AM563" i="2"/>
  <c r="AP563" i="2" s="1"/>
  <c r="AF562" i="2"/>
  <c r="AM561" i="2"/>
  <c r="AP561" i="2" s="1"/>
  <c r="AM559" i="2"/>
  <c r="AP559" i="2" s="1"/>
  <c r="AM557" i="2"/>
  <c r="AP557" i="2" s="1"/>
  <c r="AM555" i="2"/>
  <c r="AP555" i="2" s="1"/>
  <c r="AF554" i="2"/>
  <c r="AM553" i="2"/>
  <c r="AP553" i="2" s="1"/>
  <c r="AM551" i="2"/>
  <c r="AP551" i="2" s="1"/>
  <c r="AM549" i="2"/>
  <c r="AP549" i="2" s="1"/>
  <c r="AM547" i="2"/>
  <c r="AP547" i="2" s="1"/>
  <c r="AF546" i="2"/>
  <c r="AM545" i="2"/>
  <c r="AP545" i="2" s="1"/>
  <c r="AM543" i="2"/>
  <c r="AP543" i="2" s="1"/>
  <c r="AM541" i="2"/>
  <c r="AP541" i="2" s="1"/>
  <c r="AM539" i="2"/>
  <c r="AP539" i="2" s="1"/>
  <c r="AF538" i="2"/>
  <c r="AM537" i="2"/>
  <c r="AP537" i="2" s="1"/>
  <c r="AM535" i="2"/>
  <c r="AP535" i="2" s="1"/>
  <c r="AM533" i="2"/>
  <c r="AP533" i="2" s="1"/>
  <c r="AM531" i="2"/>
  <c r="AP531" i="2" s="1"/>
  <c r="AF530" i="2"/>
  <c r="AM529" i="2"/>
  <c r="AP529" i="2" s="1"/>
  <c r="AM527" i="2"/>
  <c r="AP527" i="2" s="1"/>
  <c r="AM525" i="2"/>
  <c r="AP525" i="2" s="1"/>
  <c r="AM523" i="2"/>
  <c r="AP523" i="2" s="1"/>
  <c r="AF522" i="2"/>
  <c r="AM521" i="2"/>
  <c r="AP521" i="2" s="1"/>
  <c r="AM519" i="2"/>
  <c r="AP519" i="2" s="1"/>
  <c r="AM517" i="2"/>
  <c r="AP517" i="2" s="1"/>
  <c r="AM515" i="2"/>
  <c r="AP515" i="2" s="1"/>
  <c r="AF514" i="2"/>
  <c r="AM513" i="2"/>
  <c r="AP513" i="2" s="1"/>
  <c r="AM511" i="2"/>
  <c r="AP511" i="2" s="1"/>
  <c r="AM509" i="2"/>
  <c r="AP509" i="2" s="1"/>
  <c r="AM507" i="2"/>
  <c r="AP507" i="2" s="1"/>
  <c r="AM506" i="2"/>
  <c r="AP506" i="2" s="1"/>
  <c r="AM505" i="2"/>
  <c r="AP505" i="2" s="1"/>
  <c r="AM503" i="2"/>
  <c r="AP503" i="2" s="1"/>
  <c r="AM502" i="2"/>
  <c r="AP502" i="2" s="1"/>
  <c r="AM660" i="2"/>
  <c r="AP660" i="2" s="1"/>
  <c r="AH659" i="2"/>
  <c r="AM658" i="2"/>
  <c r="AP658" i="2" s="1"/>
  <c r="AM656" i="2"/>
  <c r="AP656" i="2" s="1"/>
  <c r="AM654" i="2"/>
  <c r="AP654" i="2" s="1"/>
  <c r="AM652" i="2"/>
  <c r="AP652" i="2" s="1"/>
  <c r="AH651" i="2"/>
  <c r="AM650" i="2"/>
  <c r="AP650" i="2" s="1"/>
  <c r="AM648" i="2"/>
  <c r="AP648" i="2" s="1"/>
  <c r="AM646" i="2"/>
  <c r="AP646" i="2" s="1"/>
  <c r="AM644" i="2"/>
  <c r="AP644" i="2" s="1"/>
  <c r="AH643" i="2"/>
  <c r="AM642" i="2"/>
  <c r="AP642" i="2" s="1"/>
  <c r="AM640" i="2"/>
  <c r="AP640" i="2" s="1"/>
  <c r="AM638" i="2"/>
  <c r="AP638" i="2" s="1"/>
  <c r="AM636" i="2"/>
  <c r="AP636" i="2" s="1"/>
  <c r="AH635" i="2"/>
  <c r="AM634" i="2"/>
  <c r="AP634" i="2" s="1"/>
  <c r="AM632" i="2"/>
  <c r="AP632" i="2" s="1"/>
  <c r="AM630" i="2"/>
  <c r="AP630" i="2" s="1"/>
  <c r="AM628" i="2"/>
  <c r="AP628" i="2" s="1"/>
  <c r="AH627" i="2"/>
  <c r="AM626" i="2"/>
  <c r="AP626" i="2" s="1"/>
  <c r="AM624" i="2"/>
  <c r="AP624" i="2" s="1"/>
  <c r="AM622" i="2"/>
  <c r="AP622" i="2" s="1"/>
  <c r="AM620" i="2"/>
  <c r="AP620" i="2" s="1"/>
  <c r="AH619" i="2"/>
  <c r="AM618" i="2"/>
  <c r="AP618" i="2" s="1"/>
  <c r="AM616" i="2"/>
  <c r="AP616" i="2" s="1"/>
  <c r="AM614" i="2"/>
  <c r="AP614" i="2" s="1"/>
  <c r="AM612" i="2"/>
  <c r="AP612" i="2" s="1"/>
  <c r="AH611" i="2"/>
  <c r="AM610" i="2"/>
  <c r="AP610" i="2" s="1"/>
  <c r="AM608" i="2"/>
  <c r="AP608" i="2" s="1"/>
  <c r="AM606" i="2"/>
  <c r="AP606" i="2" s="1"/>
  <c r="AM604" i="2"/>
  <c r="AP604" i="2" s="1"/>
  <c r="AH603" i="2"/>
  <c r="AM602" i="2"/>
  <c r="AP602" i="2" s="1"/>
  <c r="AM600" i="2"/>
  <c r="AP600" i="2" s="1"/>
  <c r="AM598" i="2"/>
  <c r="AP598" i="2" s="1"/>
  <c r="AM596" i="2"/>
  <c r="AP596" i="2" s="1"/>
  <c r="AH595" i="2"/>
  <c r="AM594" i="2"/>
  <c r="AP594" i="2" s="1"/>
  <c r="AM592" i="2"/>
  <c r="AP592" i="2" s="1"/>
  <c r="AM590" i="2"/>
  <c r="AP590" i="2" s="1"/>
  <c r="AM588" i="2"/>
  <c r="AP588" i="2" s="1"/>
  <c r="AH587" i="2"/>
  <c r="AM586" i="2"/>
  <c r="AP586" i="2" s="1"/>
  <c r="AM584" i="2"/>
  <c r="AP584" i="2" s="1"/>
  <c r="AM582" i="2"/>
  <c r="AP582" i="2" s="1"/>
  <c r="T581" i="2"/>
  <c r="AL581" i="2" s="1"/>
  <c r="AO581" i="2" s="1"/>
  <c r="W163" i="6"/>
  <c r="W115" i="6"/>
  <c r="W99" i="6"/>
  <c r="W74" i="6"/>
  <c r="W50" i="6"/>
  <c r="W18" i="6"/>
  <c r="W165" i="6"/>
  <c r="W157" i="6"/>
  <c r="W149" i="6"/>
  <c r="W141" i="6"/>
  <c r="W133" i="6"/>
  <c r="W125" i="6"/>
  <c r="W117" i="6"/>
  <c r="W109" i="6"/>
  <c r="W101" i="6"/>
  <c r="W84" i="6"/>
  <c r="W76" i="6"/>
  <c r="W68" i="6"/>
  <c r="W60" i="6"/>
  <c r="W52" i="6"/>
  <c r="W44" i="6"/>
  <c r="W36" i="6"/>
  <c r="W28" i="6"/>
  <c r="W20" i="6"/>
  <c r="W12" i="6"/>
  <c r="W4" i="6"/>
  <c r="W33" i="7"/>
  <c r="Y33" i="7"/>
  <c r="W34" i="7"/>
  <c r="Y34" i="7"/>
  <c r="W35" i="7"/>
  <c r="Y35" i="7"/>
  <c r="W36" i="7"/>
  <c r="Y36" i="7"/>
  <c r="W37" i="7"/>
  <c r="Y37" i="7"/>
  <c r="W38" i="7"/>
  <c r="W151" i="7"/>
  <c r="Y151" i="7"/>
  <c r="W152" i="7"/>
  <c r="Y152" i="7"/>
  <c r="W153" i="7"/>
  <c r="Y153" i="7"/>
  <c r="W154" i="7"/>
  <c r="Y154" i="7"/>
  <c r="W155" i="7"/>
  <c r="Y155" i="7"/>
  <c r="W156" i="7"/>
  <c r="Y156" i="7"/>
  <c r="W157" i="7"/>
  <c r="Y157" i="7"/>
  <c r="W158" i="7"/>
  <c r="Y158" i="7"/>
  <c r="W159" i="7"/>
  <c r="Y159" i="7"/>
  <c r="W160" i="7"/>
  <c r="Y160" i="7"/>
  <c r="W3" i="7"/>
  <c r="Y3" i="7"/>
  <c r="W4" i="7"/>
  <c r="Y4" i="7"/>
  <c r="W5" i="7"/>
  <c r="Y5" i="7"/>
  <c r="W6" i="7"/>
  <c r="Y6" i="7"/>
  <c r="W7" i="7"/>
  <c r="Y7" i="7"/>
  <c r="W8" i="7"/>
  <c r="Y8" i="7"/>
  <c r="W9" i="7"/>
  <c r="Y9" i="7"/>
  <c r="W10" i="7"/>
  <c r="Y10" i="7"/>
  <c r="W11" i="7"/>
  <c r="Y11" i="7"/>
  <c r="W12" i="7"/>
  <c r="Y12" i="7"/>
  <c r="W13" i="7"/>
  <c r="Y13" i="7"/>
  <c r="W14" i="7"/>
  <c r="Y14" i="7"/>
  <c r="W15" i="7"/>
  <c r="Y15" i="7"/>
  <c r="W16" i="7"/>
  <c r="Y16" i="7"/>
  <c r="W17" i="7"/>
  <c r="Y17" i="7"/>
  <c r="W18" i="7"/>
  <c r="Y18" i="7"/>
  <c r="W19" i="7"/>
  <c r="Y19" i="7"/>
  <c r="W20" i="7"/>
  <c r="Y20" i="7"/>
  <c r="W21" i="7"/>
  <c r="Y21" i="7"/>
  <c r="W22" i="7"/>
  <c r="Y22" i="7"/>
  <c r="W23" i="7"/>
  <c r="Y23" i="7"/>
  <c r="W24" i="7"/>
  <c r="Y24" i="7"/>
  <c r="W25" i="7"/>
  <c r="Y25" i="7"/>
  <c r="W26" i="7"/>
  <c r="Y26" i="7"/>
  <c r="W27" i="7"/>
  <c r="Y27" i="7"/>
  <c r="W28" i="7"/>
  <c r="Y28" i="7"/>
  <c r="W29" i="7"/>
  <c r="Y29" i="7"/>
  <c r="W30" i="7"/>
  <c r="Y30" i="7"/>
  <c r="W31" i="7"/>
  <c r="Y31" i="7"/>
  <c r="W32" i="7"/>
  <c r="Y32" i="7"/>
  <c r="W39" i="7"/>
  <c r="X90" i="7"/>
  <c r="Y90" i="7"/>
  <c r="X91" i="7"/>
  <c r="Y91" i="7"/>
  <c r="X92" i="7"/>
  <c r="Y92" i="7"/>
  <c r="X93" i="7"/>
  <c r="Y93" i="7"/>
  <c r="X94" i="7"/>
  <c r="Y94" i="7"/>
  <c r="X95" i="7"/>
  <c r="Y95" i="7"/>
  <c r="X96" i="7"/>
  <c r="Y96" i="7"/>
  <c r="X97" i="7"/>
  <c r="Y97" i="7"/>
  <c r="X98" i="7"/>
  <c r="Y98" i="7"/>
  <c r="X99" i="7"/>
  <c r="Y99" i="7"/>
  <c r="X100" i="7"/>
  <c r="Y100" i="7"/>
  <c r="X101" i="7"/>
  <c r="Y101" i="7"/>
  <c r="X102" i="7"/>
  <c r="Y102" i="7"/>
  <c r="X103" i="7"/>
  <c r="Y103" i="7"/>
  <c r="X104" i="7"/>
  <c r="Y104" i="7"/>
  <c r="X105" i="7"/>
  <c r="Y105" i="7"/>
  <c r="X106" i="7"/>
  <c r="Y106" i="7"/>
  <c r="X107" i="7"/>
  <c r="Y107" i="7"/>
  <c r="X108" i="7"/>
  <c r="Y108" i="7"/>
  <c r="X109" i="7"/>
  <c r="Y109" i="7"/>
  <c r="X110" i="7"/>
  <c r="Y110" i="7"/>
  <c r="X111" i="7"/>
  <c r="Y111" i="7"/>
  <c r="X112" i="7"/>
  <c r="Y112" i="7"/>
  <c r="X113" i="7"/>
  <c r="Y113" i="7"/>
  <c r="X114" i="7"/>
  <c r="Y114" i="7"/>
  <c r="X115" i="7"/>
  <c r="Y115" i="7"/>
  <c r="X116" i="7"/>
  <c r="Y116" i="7"/>
  <c r="X117" i="7"/>
  <c r="Y117" i="7"/>
  <c r="X118" i="7"/>
  <c r="Y118" i="7"/>
  <c r="X119" i="7"/>
  <c r="Y119" i="7"/>
  <c r="X120" i="7"/>
  <c r="Y120" i="7"/>
  <c r="X121" i="7"/>
  <c r="Y121" i="7"/>
  <c r="X122" i="7"/>
  <c r="Y122" i="7"/>
  <c r="X123" i="7"/>
  <c r="Y123" i="7"/>
  <c r="X124" i="7"/>
  <c r="Y124" i="7"/>
  <c r="X125" i="7"/>
  <c r="Y125" i="7"/>
  <c r="X126" i="7"/>
  <c r="Y126" i="7"/>
  <c r="X127" i="7"/>
  <c r="Y127" i="7"/>
  <c r="X128" i="7"/>
  <c r="Y128" i="7"/>
  <c r="X129" i="7"/>
  <c r="Y129" i="7"/>
  <c r="X130" i="7"/>
  <c r="Y130" i="7"/>
  <c r="X131" i="7"/>
  <c r="Y131" i="7"/>
  <c r="X132" i="7"/>
  <c r="Y132" i="7"/>
  <c r="X133" i="7"/>
  <c r="Y133" i="7"/>
  <c r="X134" i="7"/>
  <c r="Y134" i="7"/>
  <c r="X135" i="7"/>
  <c r="Y135" i="7"/>
  <c r="X136" i="7"/>
  <c r="Y136" i="7"/>
  <c r="X137" i="7"/>
  <c r="Y137" i="7"/>
  <c r="X138" i="7"/>
  <c r="Y138" i="7"/>
  <c r="X139" i="7"/>
  <c r="Y139" i="7"/>
  <c r="X140" i="7"/>
  <c r="Y140" i="7"/>
  <c r="X141" i="7"/>
  <c r="Y141" i="7"/>
  <c r="X142" i="7"/>
  <c r="Y142" i="7"/>
  <c r="X143" i="7"/>
  <c r="Y143" i="7"/>
  <c r="X144" i="7"/>
  <c r="Y144" i="7"/>
  <c r="X145" i="7"/>
  <c r="Y145" i="7"/>
  <c r="X146" i="7"/>
  <c r="Y146" i="7"/>
  <c r="X147" i="7"/>
  <c r="Y147" i="7"/>
  <c r="X148" i="7"/>
  <c r="Y148" i="7"/>
  <c r="X149" i="7"/>
  <c r="Y149" i="7"/>
  <c r="Y38" i="7"/>
  <c r="W150" i="7"/>
  <c r="Y150" i="7"/>
  <c r="X40" i="7"/>
  <c r="Y40" i="7"/>
  <c r="X41" i="7"/>
  <c r="X42" i="7"/>
  <c r="Y42" i="7"/>
  <c r="X43" i="7"/>
  <c r="X44" i="7"/>
  <c r="Y44" i="7"/>
  <c r="X45" i="7"/>
  <c r="X46" i="7"/>
  <c r="Y46" i="7"/>
  <c r="X47" i="7"/>
  <c r="X48" i="7"/>
  <c r="Y48" i="7"/>
  <c r="X49" i="7"/>
  <c r="X50" i="7"/>
  <c r="Y50" i="7"/>
  <c r="X51" i="7"/>
  <c r="X52" i="7"/>
  <c r="Y52" i="7"/>
  <c r="X53" i="7"/>
  <c r="Y39" i="7"/>
  <c r="Y41" i="7"/>
  <c r="Y43" i="7"/>
  <c r="Y45" i="7"/>
  <c r="Y47" i="7"/>
  <c r="Y49" i="7"/>
  <c r="Y51" i="7"/>
  <c r="Y53" i="7"/>
  <c r="W55" i="7"/>
  <c r="X55" i="7"/>
  <c r="X56" i="7"/>
  <c r="Y56" i="7"/>
  <c r="X57" i="7"/>
  <c r="Y57" i="7"/>
  <c r="X58" i="7"/>
  <c r="Y58" i="7"/>
  <c r="X59" i="7"/>
  <c r="Y59" i="7"/>
  <c r="X60" i="7"/>
  <c r="Y60" i="7"/>
  <c r="X61" i="7"/>
  <c r="Y61" i="7"/>
  <c r="X62" i="7"/>
  <c r="Y62" i="7"/>
  <c r="X63" i="7"/>
  <c r="Y63" i="7"/>
  <c r="X64" i="7"/>
  <c r="Y64" i="7"/>
  <c r="X65" i="7"/>
  <c r="Y65" i="7"/>
  <c r="X66" i="7"/>
  <c r="Y66" i="7"/>
  <c r="X67" i="7"/>
  <c r="Y67" i="7"/>
  <c r="X68" i="7"/>
  <c r="Y68" i="7"/>
  <c r="X69" i="7"/>
  <c r="Y69" i="7"/>
  <c r="X70" i="7"/>
  <c r="Y70" i="7"/>
  <c r="X71" i="7"/>
  <c r="Y71" i="7"/>
  <c r="X72" i="7"/>
  <c r="Y72" i="7"/>
  <c r="X73" i="7"/>
  <c r="Y73" i="7"/>
  <c r="W172" i="6"/>
  <c r="W170" i="6"/>
  <c r="W168" i="6"/>
  <c r="W166" i="6"/>
  <c r="X166" i="6" s="1"/>
  <c r="W164" i="6"/>
  <c r="W162" i="6"/>
  <c r="W160" i="6"/>
  <c r="W158" i="6"/>
  <c r="X158" i="6" s="1"/>
  <c r="W156" i="6"/>
  <c r="X156" i="6" s="1"/>
  <c r="W154" i="6"/>
  <c r="W152" i="6"/>
  <c r="W150" i="6"/>
  <c r="X150" i="6" s="1"/>
  <c r="W148" i="6"/>
  <c r="W146" i="6"/>
  <c r="W144" i="6"/>
  <c r="W142" i="6"/>
  <c r="W140" i="6"/>
  <c r="W138" i="6"/>
  <c r="W136" i="6"/>
  <c r="W134" i="6"/>
  <c r="X134" i="6" s="1"/>
  <c r="W132" i="6"/>
  <c r="W128" i="6"/>
  <c r="W126" i="6"/>
  <c r="X126" i="6" s="1"/>
  <c r="W124" i="6"/>
  <c r="X124" i="6" s="1"/>
  <c r="W122" i="6"/>
  <c r="X122" i="6" s="1"/>
  <c r="W120" i="6"/>
  <c r="W118" i="6"/>
  <c r="X118" i="6" s="1"/>
  <c r="W116" i="6"/>
  <c r="W114" i="6"/>
  <c r="X114" i="6" s="1"/>
  <c r="W112" i="6"/>
  <c r="W110" i="6"/>
  <c r="W108" i="6"/>
  <c r="W106" i="6"/>
  <c r="W104" i="6"/>
  <c r="W102" i="6"/>
  <c r="X102" i="6" s="1"/>
  <c r="W100" i="6"/>
  <c r="V89" i="6"/>
  <c r="X89" i="6" s="1"/>
  <c r="W89" i="6"/>
  <c r="V87" i="6"/>
  <c r="X87" i="6" s="1"/>
  <c r="W87" i="6"/>
  <c r="V85" i="6"/>
  <c r="W85" i="6"/>
  <c r="V83" i="6"/>
  <c r="W83" i="6"/>
  <c r="V81" i="6"/>
  <c r="W81" i="6"/>
  <c r="V79" i="6"/>
  <c r="W79" i="6"/>
  <c r="V77" i="6"/>
  <c r="W77" i="6"/>
  <c r="V75" i="6"/>
  <c r="W75" i="6"/>
  <c r="V73" i="6"/>
  <c r="W73" i="6"/>
  <c r="V71" i="6"/>
  <c r="X71" i="6" s="1"/>
  <c r="W71" i="6"/>
  <c r="V69" i="6"/>
  <c r="W69" i="6"/>
  <c r="V67" i="6"/>
  <c r="W67" i="6"/>
  <c r="V65" i="6"/>
  <c r="W65" i="6"/>
  <c r="V63" i="6"/>
  <c r="W63" i="6"/>
  <c r="V61" i="6"/>
  <c r="W61" i="6"/>
  <c r="V59" i="6"/>
  <c r="X59" i="6" s="1"/>
  <c r="W59" i="6"/>
  <c r="V57" i="6"/>
  <c r="W57" i="6"/>
  <c r="V55" i="6"/>
  <c r="W55" i="6"/>
  <c r="V53" i="6"/>
  <c r="W53" i="6"/>
  <c r="V51" i="6"/>
  <c r="W51" i="6"/>
  <c r="V49" i="6"/>
  <c r="W49" i="6"/>
  <c r="V47" i="6"/>
  <c r="X47" i="6" s="1"/>
  <c r="W47" i="6"/>
  <c r="V45" i="6"/>
  <c r="W45" i="6"/>
  <c r="V43" i="6"/>
  <c r="W43" i="6"/>
  <c r="V41" i="6"/>
  <c r="W41" i="6"/>
  <c r="V39" i="6"/>
  <c r="W39" i="6"/>
  <c r="V37" i="6"/>
  <c r="W37" i="6"/>
  <c r="V35" i="6"/>
  <c r="W35" i="6"/>
  <c r="V33" i="6"/>
  <c r="W33" i="6"/>
  <c r="V31" i="6"/>
  <c r="W31" i="6"/>
  <c r="V29" i="6"/>
  <c r="W29" i="6"/>
  <c r="V27" i="6"/>
  <c r="W27" i="6"/>
  <c r="V25" i="6"/>
  <c r="W25" i="6"/>
  <c r="V23" i="6"/>
  <c r="W23" i="6"/>
  <c r="V21" i="6"/>
  <c r="W21" i="6"/>
  <c r="W19" i="6"/>
  <c r="X19" i="6" s="1"/>
  <c r="W17" i="6"/>
  <c r="X17" i="6" s="1"/>
  <c r="W15" i="6"/>
  <c r="X15" i="6" s="1"/>
  <c r="W13" i="6"/>
  <c r="X13" i="6" s="1"/>
  <c r="W11" i="6"/>
  <c r="V9" i="6"/>
  <c r="W9" i="6"/>
  <c r="V7" i="6"/>
  <c r="W7" i="6"/>
  <c r="V5" i="6"/>
  <c r="W5" i="6"/>
  <c r="V3" i="6"/>
  <c r="W3" i="6"/>
  <c r="Y55" i="7"/>
  <c r="X70" i="6"/>
  <c r="X38" i="6"/>
  <c r="X6" i="6"/>
  <c r="X11" i="6"/>
  <c r="X75" i="6"/>
  <c r="X100" i="6"/>
  <c r="X116" i="6"/>
  <c r="X132" i="6"/>
  <c r="X146" i="6"/>
  <c r="X148" i="6"/>
  <c r="X162" i="6"/>
  <c r="X164" i="6"/>
  <c r="X143" i="6"/>
  <c r="X86" i="6"/>
  <c r="X31" i="6"/>
  <c r="X63" i="6"/>
  <c r="X79" i="6"/>
  <c r="X104" i="6"/>
  <c r="X112" i="6"/>
  <c r="X120" i="6"/>
  <c r="X128" i="6"/>
  <c r="X136" i="6"/>
  <c r="X144" i="6"/>
  <c r="X152" i="6"/>
  <c r="X160" i="6"/>
  <c r="X168" i="6"/>
  <c r="X172" i="6"/>
  <c r="X157" i="6"/>
  <c r="AH583" i="2"/>
  <c r="AH591" i="2"/>
  <c r="AH599" i="2"/>
  <c r="AH607" i="2"/>
  <c r="AH615" i="2"/>
  <c r="AH623" i="2"/>
  <c r="AH631" i="2"/>
  <c r="AH639" i="2"/>
  <c r="AH647" i="2"/>
  <c r="AH655" i="2"/>
  <c r="AF504" i="2"/>
  <c r="AF510" i="2"/>
  <c r="AF518" i="2"/>
  <c r="AF526" i="2"/>
  <c r="AF534" i="2"/>
  <c r="AF542" i="2"/>
  <c r="AF550" i="2"/>
  <c r="AF558" i="2"/>
  <c r="AF566" i="2"/>
  <c r="AF574" i="2"/>
  <c r="AH580" i="2"/>
  <c r="AF582" i="2"/>
  <c r="AF596" i="2"/>
  <c r="AF598" i="2"/>
  <c r="AF600" i="2"/>
  <c r="AF602" i="2"/>
  <c r="AF604" i="2"/>
  <c r="AH604" i="2"/>
  <c r="AF606" i="2"/>
  <c r="AH606" i="2"/>
  <c r="AF608" i="2"/>
  <c r="AH608" i="2"/>
  <c r="AF610" i="2"/>
  <c r="AH610" i="2"/>
  <c r="AF612" i="2"/>
  <c r="AH612" i="2"/>
  <c r="AF614" i="2"/>
  <c r="AH614" i="2"/>
  <c r="AF616" i="2"/>
  <c r="AH616" i="2"/>
  <c r="AF618" i="2"/>
  <c r="AH618" i="2"/>
  <c r="AF620" i="2"/>
  <c r="AH620" i="2"/>
  <c r="AF622" i="2"/>
  <c r="AH622" i="2"/>
  <c r="AF624" i="2"/>
  <c r="AH624" i="2"/>
  <c r="AF626" i="2"/>
  <c r="AH626" i="2"/>
  <c r="AF628" i="2"/>
  <c r="AH628" i="2"/>
  <c r="AF630" i="2"/>
  <c r="AH630" i="2"/>
  <c r="AF632" i="2"/>
  <c r="AH632" i="2"/>
  <c r="AF634" i="2"/>
  <c r="AH634" i="2"/>
  <c r="AF636" i="2"/>
  <c r="AH636" i="2"/>
  <c r="AF638" i="2"/>
  <c r="AH638" i="2"/>
  <c r="AF640" i="2"/>
  <c r="AH640" i="2"/>
  <c r="AF642" i="2"/>
  <c r="AH642" i="2"/>
  <c r="AF644" i="2"/>
  <c r="AH644" i="2"/>
  <c r="AF646" i="2"/>
  <c r="AH646" i="2"/>
  <c r="AF648" i="2"/>
  <c r="AH648" i="2"/>
  <c r="AF650" i="2"/>
  <c r="AH650" i="2"/>
  <c r="AF652" i="2"/>
  <c r="AH652" i="2"/>
  <c r="AF654" i="2"/>
  <c r="AH654" i="2"/>
  <c r="AF656" i="2"/>
  <c r="AH656" i="2"/>
  <c r="AF658" i="2"/>
  <c r="AH658" i="2"/>
  <c r="AF660" i="2"/>
  <c r="AH660" i="2"/>
  <c r="AJ503" i="2"/>
  <c r="AH503" i="2"/>
  <c r="AF505" i="2"/>
  <c r="AJ505" i="2"/>
  <c r="AH505" i="2"/>
  <c r="AF507" i="2"/>
  <c r="AJ507" i="2"/>
  <c r="AH507" i="2"/>
  <c r="AF509" i="2"/>
  <c r="AH509" i="2"/>
  <c r="AF511" i="2"/>
  <c r="AH511" i="2"/>
  <c r="AF513" i="2"/>
  <c r="AH513" i="2"/>
  <c r="AF515" i="2"/>
  <c r="AH515" i="2"/>
  <c r="AF517" i="2"/>
  <c r="AH517" i="2"/>
  <c r="AF519" i="2"/>
  <c r="AH519" i="2"/>
  <c r="AF521" i="2"/>
  <c r="AH521" i="2"/>
  <c r="AF523" i="2"/>
  <c r="AH523" i="2"/>
  <c r="AF525" i="2"/>
  <c r="AH525" i="2"/>
  <c r="AF527" i="2"/>
  <c r="AH527" i="2"/>
  <c r="AF529" i="2"/>
  <c r="AH529" i="2"/>
  <c r="AF531" i="2"/>
  <c r="AH531" i="2"/>
  <c r="AF533" i="2"/>
  <c r="AH533" i="2"/>
  <c r="AF535" i="2"/>
  <c r="AH535" i="2"/>
  <c r="AF537" i="2"/>
  <c r="AH537" i="2"/>
  <c r="AF539" i="2"/>
  <c r="AH539" i="2"/>
  <c r="AF541" i="2"/>
  <c r="AH541" i="2"/>
  <c r="AF543" i="2"/>
  <c r="AH543" i="2"/>
  <c r="AF545" i="2"/>
  <c r="AH545" i="2"/>
  <c r="AF547" i="2"/>
  <c r="AH547" i="2"/>
  <c r="AF549" i="2"/>
  <c r="AH549" i="2"/>
  <c r="AF551" i="2"/>
  <c r="AH551" i="2"/>
  <c r="AF553" i="2"/>
  <c r="AH553" i="2"/>
  <c r="AF555" i="2"/>
  <c r="AH555" i="2"/>
  <c r="AF557" i="2"/>
  <c r="AH557" i="2"/>
  <c r="AF559" i="2"/>
  <c r="AH559" i="2"/>
  <c r="AF561" i="2"/>
  <c r="AH561" i="2"/>
  <c r="AF563" i="2"/>
  <c r="AH563" i="2"/>
  <c r="AF565" i="2"/>
  <c r="AH565" i="2"/>
  <c r="AF567" i="2"/>
  <c r="AH567" i="2"/>
  <c r="AF569" i="2"/>
  <c r="AH569" i="2"/>
  <c r="AF571" i="2"/>
  <c r="AH571" i="2"/>
  <c r="AF573" i="2"/>
  <c r="AH573" i="2"/>
  <c r="AF575" i="2"/>
  <c r="AH575" i="2"/>
  <c r="AF577" i="2"/>
  <c r="AH577" i="2"/>
  <c r="AF579" i="2"/>
  <c r="AH579" i="2"/>
  <c r="W54" i="7"/>
  <c r="Y54" i="7"/>
  <c r="V131" i="6" l="1"/>
  <c r="W131" i="6"/>
  <c r="W8" i="6"/>
  <c r="W16" i="6"/>
  <c r="W24" i="6"/>
  <c r="W32" i="6"/>
  <c r="W40" i="6"/>
  <c r="W48" i="6"/>
  <c r="W56" i="6"/>
  <c r="W64" i="6"/>
  <c r="W72" i="6"/>
  <c r="W80" i="6"/>
  <c r="W88" i="6"/>
  <c r="W113" i="6"/>
  <c r="X113" i="6" s="1"/>
  <c r="W129" i="6"/>
  <c r="W137" i="6"/>
  <c r="W153" i="6"/>
  <c r="X153" i="6" s="1"/>
  <c r="W161" i="6"/>
  <c r="W2" i="6"/>
  <c r="X2" i="6" s="1"/>
  <c r="W34" i="6"/>
  <c r="W66" i="6"/>
  <c r="W82" i="6"/>
  <c r="W107" i="6"/>
  <c r="W147" i="6"/>
  <c r="W135" i="6"/>
  <c r="W119" i="6"/>
  <c r="W103" i="6"/>
  <c r="W78" i="6"/>
  <c r="X78" i="6" s="1"/>
  <c r="W62" i="6"/>
  <c r="X62" i="6" s="1"/>
  <c r="W46" i="6"/>
  <c r="X46" i="6" s="1"/>
  <c r="W30" i="6"/>
  <c r="X30" i="6" s="1"/>
  <c r="W14" i="6"/>
  <c r="X14" i="6" s="1"/>
  <c r="V130" i="6"/>
  <c r="W130" i="6"/>
  <c r="X41" i="6"/>
  <c r="W174" i="6"/>
  <c r="AA91" i="6"/>
  <c r="X7" i="6"/>
  <c r="X23" i="6"/>
  <c r="X25" i="6"/>
  <c r="X39" i="6"/>
  <c r="X55" i="6"/>
  <c r="X57" i="6"/>
  <c r="X73" i="6"/>
  <c r="W178" i="6"/>
  <c r="X27" i="6"/>
  <c r="X43" i="6"/>
  <c r="X61" i="6"/>
  <c r="W169" i="6"/>
  <c r="W171" i="6"/>
  <c r="W159" i="6"/>
  <c r="X159" i="6" s="1"/>
  <c r="W176" i="6"/>
  <c r="W167" i="6"/>
  <c r="W151" i="6"/>
  <c r="X28" i="6"/>
  <c r="X3" i="6"/>
  <c r="X5" i="6"/>
  <c r="X9" i="6"/>
  <c r="X29" i="6"/>
  <c r="X33" i="6"/>
  <c r="X35" i="6"/>
  <c r="X37" i="6"/>
  <c r="X45" i="6"/>
  <c r="X51" i="6"/>
  <c r="X53" i="6"/>
  <c r="X88" i="6"/>
  <c r="X60" i="6"/>
  <c r="W42" i="6"/>
  <c r="V133" i="6"/>
  <c r="X133" i="6" s="1"/>
  <c r="V121" i="6"/>
  <c r="X121" i="6" s="1"/>
  <c r="V105" i="6"/>
  <c r="X105" i="6" s="1"/>
  <c r="X52" i="6"/>
  <c r="X44" i="6"/>
  <c r="X24" i="6"/>
  <c r="X4" i="6"/>
  <c r="X77" i="6"/>
  <c r="X83" i="6"/>
  <c r="X85" i="6"/>
  <c r="V165" i="6"/>
  <c r="X165" i="6" s="1"/>
  <c r="V145" i="6"/>
  <c r="X145" i="6" s="1"/>
  <c r="W139" i="6"/>
  <c r="X139" i="6" s="1"/>
  <c r="X80" i="6"/>
  <c r="X36" i="6"/>
  <c r="X21" i="6"/>
  <c r="X67" i="6"/>
  <c r="X69" i="6"/>
  <c r="X106" i="6"/>
  <c r="X108" i="6"/>
  <c r="X110" i="6"/>
  <c r="X140" i="6"/>
  <c r="X142" i="6"/>
  <c r="X169" i="6"/>
  <c r="W155" i="6"/>
  <c r="X155" i="6" s="1"/>
  <c r="X149" i="6"/>
  <c r="X137" i="6"/>
  <c r="X109" i="6"/>
  <c r="X84" i="6"/>
  <c r="W58" i="6"/>
  <c r="X58" i="6" s="1"/>
  <c r="X48" i="6"/>
  <c r="X40" i="6"/>
  <c r="X8" i="6"/>
  <c r="X176" i="6"/>
  <c r="AB176" i="6" s="1"/>
  <c r="X161" i="6"/>
  <c r="X141" i="6"/>
  <c r="X129" i="6"/>
  <c r="X117" i="6"/>
  <c r="X101" i="6"/>
  <c r="X76" i="6"/>
  <c r="X72" i="6"/>
  <c r="X68" i="6"/>
  <c r="X64" i="6"/>
  <c r="X56" i="6"/>
  <c r="X32" i="6"/>
  <c r="X20" i="6"/>
  <c r="X16" i="6"/>
  <c r="X12" i="6"/>
  <c r="W10" i="6"/>
  <c r="X10" i="6" s="1"/>
  <c r="W90" i="6"/>
  <c r="X90" i="6" s="1"/>
  <c r="AB90" i="6" s="1"/>
  <c r="X178" i="6"/>
  <c r="AB178" i="6" s="1"/>
  <c r="X174" i="6"/>
  <c r="AB174" i="6" s="1"/>
  <c r="X167" i="6"/>
  <c r="X147" i="6"/>
  <c r="X135" i="6"/>
  <c r="X115" i="6"/>
  <c r="X107" i="6"/>
  <c r="X99" i="6"/>
  <c r="X82" i="6"/>
  <c r="X66" i="6"/>
  <c r="X42" i="6"/>
  <c r="X34" i="6"/>
  <c r="W26" i="6"/>
  <c r="X49" i="6"/>
  <c r="X65" i="6"/>
  <c r="X81" i="6"/>
  <c r="X138" i="6"/>
  <c r="X154" i="6"/>
  <c r="X170" i="6"/>
  <c r="X171" i="6"/>
  <c r="X163" i="6"/>
  <c r="X151" i="6"/>
  <c r="X131" i="6"/>
  <c r="W123" i="6"/>
  <c r="X123" i="6" s="1"/>
  <c r="X119" i="6"/>
  <c r="X111" i="6"/>
  <c r="X103" i="6"/>
  <c r="X50" i="6"/>
  <c r="X26" i="6"/>
  <c r="X18" i="6"/>
  <c r="AA90" i="6"/>
  <c r="W91" i="6"/>
  <c r="X91" i="6" s="1"/>
  <c r="AB91" i="6" s="1"/>
  <c r="W177" i="6"/>
  <c r="X177" i="6" s="1"/>
  <c r="AB177" i="6" s="1"/>
  <c r="W175" i="6"/>
  <c r="X175" i="6" s="1"/>
  <c r="AB175" i="6" s="1"/>
  <c r="W173" i="6"/>
  <c r="X173" i="6" s="1"/>
  <c r="AB173" i="6" s="1"/>
  <c r="AH602" i="2"/>
  <c r="AH600" i="2"/>
  <c r="AH598" i="2"/>
  <c r="AH596" i="2"/>
  <c r="AF594" i="2"/>
  <c r="DG167" i="4"/>
  <c r="DH167" i="4" s="1"/>
  <c r="DG165" i="4"/>
  <c r="DH165" i="4" s="1"/>
  <c r="DI165" i="4" s="1"/>
  <c r="DG163" i="4"/>
  <c r="DH163" i="4" s="1"/>
  <c r="DG161" i="4"/>
  <c r="DH161" i="4" s="1"/>
  <c r="DI161" i="4" s="1"/>
  <c r="DG159" i="4"/>
  <c r="DH159" i="4" s="1"/>
  <c r="DG157" i="4"/>
  <c r="DH157" i="4" s="1"/>
  <c r="DI157" i="4" s="1"/>
  <c r="DG155" i="4"/>
  <c r="DH155" i="4" s="1"/>
  <c r="DG153" i="4"/>
  <c r="DH153" i="4" s="1"/>
  <c r="DI153" i="4" s="1"/>
  <c r="DG151" i="4"/>
  <c r="DH151" i="4" s="1"/>
  <c r="DG149" i="4"/>
  <c r="DH149" i="4" s="1"/>
  <c r="DI149" i="4" s="1"/>
  <c r="DG147" i="4"/>
  <c r="DH147" i="4" s="1"/>
  <c r="DG145" i="4"/>
  <c r="DH145" i="4" s="1"/>
  <c r="DI145" i="4" s="1"/>
  <c r="DG143" i="4"/>
  <c r="DH143" i="4" s="1"/>
  <c r="DG132" i="4"/>
  <c r="DH132" i="4" s="1"/>
  <c r="DI132" i="4" s="1"/>
  <c r="DF168" i="4"/>
  <c r="DG168" i="4" s="1"/>
  <c r="DH168" i="4" s="1"/>
  <c r="DJ168" i="4" s="1"/>
  <c r="DG166" i="4"/>
  <c r="DH166" i="4" s="1"/>
  <c r="DJ166" i="4" s="1"/>
  <c r="DN166" i="4" s="1"/>
  <c r="DG164" i="4"/>
  <c r="DH164" i="4" s="1"/>
  <c r="DJ164" i="4" s="1"/>
  <c r="DG162" i="4"/>
  <c r="DH162" i="4" s="1"/>
  <c r="DJ162" i="4" s="1"/>
  <c r="DN162" i="4" s="1"/>
  <c r="DG160" i="4"/>
  <c r="DH160" i="4" s="1"/>
  <c r="DJ160" i="4" s="1"/>
  <c r="DG158" i="4"/>
  <c r="DH158" i="4" s="1"/>
  <c r="DJ158" i="4" s="1"/>
  <c r="DN158" i="4" s="1"/>
  <c r="DG156" i="4"/>
  <c r="DH156" i="4" s="1"/>
  <c r="DJ156" i="4" s="1"/>
  <c r="DG154" i="4"/>
  <c r="DH154" i="4" s="1"/>
  <c r="DJ154" i="4" s="1"/>
  <c r="DN154" i="4" s="1"/>
  <c r="DG152" i="4"/>
  <c r="DH152" i="4" s="1"/>
  <c r="DJ152" i="4" s="1"/>
  <c r="DG150" i="4"/>
  <c r="DH150" i="4" s="1"/>
  <c r="DJ150" i="4" s="1"/>
  <c r="DN150" i="4" s="1"/>
  <c r="DG148" i="4"/>
  <c r="DH148" i="4" s="1"/>
  <c r="DJ148" i="4" s="1"/>
  <c r="DG146" i="4"/>
  <c r="DH146" i="4" s="1"/>
  <c r="DJ146" i="4" s="1"/>
  <c r="DN146" i="4" s="1"/>
  <c r="DG144" i="4"/>
  <c r="DH144" i="4" s="1"/>
  <c r="DJ144" i="4" s="1"/>
  <c r="DG142" i="4"/>
  <c r="DH142" i="4" s="1"/>
  <c r="DI142" i="4" s="1"/>
  <c r="DG141" i="4"/>
  <c r="DH141" i="4" s="1"/>
  <c r="DG140" i="4"/>
  <c r="DH140" i="4" s="1"/>
  <c r="DJ140" i="4" s="1"/>
  <c r="DG139" i="4"/>
  <c r="DH139" i="4" s="1"/>
  <c r="DG138" i="4"/>
  <c r="DH138" i="4" s="1"/>
  <c r="DI138" i="4" s="1"/>
  <c r="DG137" i="4"/>
  <c r="DH137" i="4" s="1"/>
  <c r="DG136" i="4"/>
  <c r="DH136" i="4" s="1"/>
  <c r="DI136" i="4" s="1"/>
  <c r="DG135" i="4"/>
  <c r="DH135" i="4" s="1"/>
  <c r="DG134" i="4"/>
  <c r="DH134" i="4" s="1"/>
  <c r="DI134" i="4" s="1"/>
  <c r="DG133" i="4"/>
  <c r="DH133" i="4" s="1"/>
  <c r="DG131" i="4"/>
  <c r="DH131" i="4" s="1"/>
  <c r="DI131" i="4" s="1"/>
  <c r="DG130" i="4"/>
  <c r="DH130" i="4" s="1"/>
  <c r="DG129" i="4"/>
  <c r="DH129" i="4" s="1"/>
  <c r="DI129" i="4" s="1"/>
  <c r="DG128" i="4"/>
  <c r="DH128" i="4" s="1"/>
  <c r="DG127" i="4"/>
  <c r="DH127" i="4" s="1"/>
  <c r="DI127" i="4" s="1"/>
  <c r="DG126" i="4"/>
  <c r="DH126" i="4" s="1"/>
  <c r="DG125" i="4"/>
  <c r="DH125" i="4" s="1"/>
  <c r="DI125" i="4" s="1"/>
  <c r="DG124" i="4"/>
  <c r="DH124" i="4" s="1"/>
  <c r="DG123" i="4"/>
  <c r="DH123" i="4" s="1"/>
  <c r="DI123" i="4" s="1"/>
  <c r="DG122" i="4"/>
  <c r="DH122" i="4" s="1"/>
  <c r="DG121" i="4"/>
  <c r="DH121" i="4" s="1"/>
  <c r="DI121" i="4" s="1"/>
  <c r="DG120" i="4"/>
  <c r="DH120" i="4" s="1"/>
  <c r="DG119" i="4"/>
  <c r="DH119" i="4" s="1"/>
  <c r="DI119" i="4" s="1"/>
  <c r="DG118" i="4"/>
  <c r="DH118" i="4" s="1"/>
  <c r="DG117" i="4"/>
  <c r="DH117" i="4" s="1"/>
  <c r="DI117" i="4" s="1"/>
  <c r="DG116" i="4"/>
  <c r="DH116" i="4" s="1"/>
  <c r="DG115" i="4"/>
  <c r="DH115" i="4" s="1"/>
  <c r="DI115" i="4" s="1"/>
  <c r="DG114" i="4"/>
  <c r="DH114" i="4" s="1"/>
  <c r="DG113" i="4"/>
  <c r="DH113" i="4" s="1"/>
  <c r="DI113" i="4" s="1"/>
  <c r="DG110" i="4"/>
  <c r="DH110" i="4" s="1"/>
  <c r="DG109" i="4"/>
  <c r="DH109" i="4" s="1"/>
  <c r="DI109" i="4" s="1"/>
  <c r="DG108" i="4"/>
  <c r="DH108" i="4" s="1"/>
  <c r="DG107" i="4"/>
  <c r="DH107" i="4" s="1"/>
  <c r="DI107" i="4" s="1"/>
  <c r="DG106" i="4"/>
  <c r="DH106" i="4" s="1"/>
  <c r="DG105" i="4"/>
  <c r="DH105" i="4" s="1"/>
  <c r="DI105" i="4" s="1"/>
  <c r="DG104" i="4"/>
  <c r="DH104" i="4" s="1"/>
  <c r="DG103" i="4"/>
  <c r="DH103" i="4" s="1"/>
  <c r="DI103" i="4" s="1"/>
  <c r="DG102" i="4"/>
  <c r="DH102" i="4" s="1"/>
  <c r="DG101" i="4"/>
  <c r="DH101" i="4" s="1"/>
  <c r="DG100" i="4"/>
  <c r="DH100" i="4" s="1"/>
  <c r="DG99" i="4"/>
  <c r="DH99" i="4" s="1"/>
  <c r="DG98" i="4"/>
  <c r="DH98" i="4" s="1"/>
  <c r="DG97" i="4"/>
  <c r="DH97" i="4" s="1"/>
  <c r="DG112" i="4"/>
  <c r="DH112" i="4" s="1"/>
  <c r="DG111" i="4"/>
  <c r="DH111" i="4" s="1"/>
  <c r="DI111" i="4" s="1"/>
  <c r="DI168" i="4"/>
  <c r="DI166" i="4"/>
  <c r="DI164" i="4"/>
  <c r="DI162" i="4"/>
  <c r="DI160" i="4"/>
  <c r="DI158" i="4"/>
  <c r="DI156" i="4"/>
  <c r="DI154" i="4"/>
  <c r="DI152" i="4"/>
  <c r="DI150" i="4"/>
  <c r="DI148" i="4"/>
  <c r="DI146" i="4"/>
  <c r="DI144" i="4"/>
  <c r="DJ142" i="4"/>
  <c r="DN142" i="4" s="1"/>
  <c r="DJ138" i="4"/>
  <c r="DN138" i="4" s="1"/>
  <c r="DJ136" i="4"/>
  <c r="DN136" i="4" s="1"/>
  <c r="DJ135" i="4"/>
  <c r="DO135" i="4" s="1"/>
  <c r="DI135" i="4"/>
  <c r="DJ134" i="4"/>
  <c r="DO134" i="4" s="1"/>
  <c r="DJ133" i="4"/>
  <c r="DO133" i="4" s="1"/>
  <c r="DI133" i="4"/>
  <c r="DJ132" i="4"/>
  <c r="DN132" i="4" s="1"/>
  <c r="DJ131" i="4"/>
  <c r="DO131" i="4" s="1"/>
  <c r="DJ130" i="4"/>
  <c r="DN130" i="4" s="1"/>
  <c r="DI130" i="4"/>
  <c r="DJ129" i="4"/>
  <c r="DO129" i="4" s="1"/>
  <c r="DJ127" i="4"/>
  <c r="DO127" i="4" s="1"/>
  <c r="DJ126" i="4"/>
  <c r="DN126" i="4" s="1"/>
  <c r="DI126" i="4"/>
  <c r="DJ125" i="4"/>
  <c r="DO125" i="4" s="1"/>
  <c r="DJ123" i="4"/>
  <c r="DO123" i="4" s="1"/>
  <c r="DJ122" i="4"/>
  <c r="DN122" i="4" s="1"/>
  <c r="DI122" i="4"/>
  <c r="DJ121" i="4"/>
  <c r="DO121" i="4" s="1"/>
  <c r="DJ119" i="4"/>
  <c r="DO119" i="4" s="1"/>
  <c r="DJ118" i="4"/>
  <c r="DN118" i="4" s="1"/>
  <c r="DI118" i="4"/>
  <c r="DJ117" i="4"/>
  <c r="DO117" i="4" s="1"/>
  <c r="DJ115" i="4"/>
  <c r="DO115" i="4" s="1"/>
  <c r="DJ114" i="4"/>
  <c r="DN114" i="4" s="1"/>
  <c r="DI114" i="4"/>
  <c r="DJ113" i="4"/>
  <c r="DO113" i="4" s="1"/>
  <c r="DJ110" i="4"/>
  <c r="DN110" i="4" s="1"/>
  <c r="DI110" i="4"/>
  <c r="DJ109" i="4"/>
  <c r="DO109" i="4" s="1"/>
  <c r="DJ107" i="4"/>
  <c r="DO107" i="4" s="1"/>
  <c r="DJ106" i="4"/>
  <c r="DN106" i="4" s="1"/>
  <c r="DI106" i="4"/>
  <c r="DJ105" i="4"/>
  <c r="DO105" i="4" s="1"/>
  <c r="DJ103" i="4"/>
  <c r="DO103" i="4" s="1"/>
  <c r="DJ102" i="4"/>
  <c r="DN102" i="4" s="1"/>
  <c r="DI102" i="4"/>
  <c r="DJ111" i="4"/>
  <c r="DO111" i="4" s="1"/>
  <c r="DI185" i="4"/>
  <c r="DJ185" i="4"/>
  <c r="DI184" i="4"/>
  <c r="DJ184" i="4"/>
  <c r="DI183" i="4"/>
  <c r="DJ183" i="4"/>
  <c r="DI182" i="4"/>
  <c r="DJ182" i="4"/>
  <c r="DI181" i="4"/>
  <c r="DJ181" i="4"/>
  <c r="DI180" i="4"/>
  <c r="DJ180" i="4"/>
  <c r="DI179" i="4"/>
  <c r="DJ179" i="4"/>
  <c r="DI178" i="4"/>
  <c r="DJ178" i="4"/>
  <c r="DI177" i="4"/>
  <c r="DJ177" i="4"/>
  <c r="DI176" i="4"/>
  <c r="DJ176" i="4"/>
  <c r="DI175" i="4"/>
  <c r="DJ175" i="4"/>
  <c r="DI174" i="4"/>
  <c r="DJ174" i="4"/>
  <c r="DI173" i="4"/>
  <c r="DJ173" i="4"/>
  <c r="DI172" i="4"/>
  <c r="DJ172" i="4"/>
  <c r="DI171" i="4"/>
  <c r="DJ171" i="4"/>
  <c r="DI170" i="4"/>
  <c r="DJ170" i="4"/>
  <c r="DI169" i="4"/>
  <c r="DJ169" i="4"/>
  <c r="DO166" i="4"/>
  <c r="DJ165" i="4"/>
  <c r="DO162" i="4"/>
  <c r="DJ161" i="4"/>
  <c r="DO158" i="4"/>
  <c r="DJ157" i="4"/>
  <c r="DO154" i="4"/>
  <c r="DJ153" i="4"/>
  <c r="DO150" i="4"/>
  <c r="DJ149" i="4"/>
  <c r="DO146" i="4"/>
  <c r="DJ145" i="4"/>
  <c r="DO142" i="4"/>
  <c r="DJ139" i="4"/>
  <c r="DI139" i="4"/>
  <c r="DO136" i="4"/>
  <c r="DO168" i="4"/>
  <c r="DN168" i="4"/>
  <c r="DI167" i="4"/>
  <c r="DJ167" i="4"/>
  <c r="DO164" i="4"/>
  <c r="DN164" i="4"/>
  <c r="DI163" i="4"/>
  <c r="DJ163" i="4"/>
  <c r="DO160" i="4"/>
  <c r="DN160" i="4"/>
  <c r="DI159" i="4"/>
  <c r="DJ159" i="4"/>
  <c r="DO156" i="4"/>
  <c r="DN156" i="4"/>
  <c r="DI155" i="4"/>
  <c r="DJ155" i="4"/>
  <c r="DO152" i="4"/>
  <c r="DN152" i="4"/>
  <c r="DI151" i="4"/>
  <c r="DJ151" i="4"/>
  <c r="DO148" i="4"/>
  <c r="DN148" i="4"/>
  <c r="DI147" i="4"/>
  <c r="DJ147" i="4"/>
  <c r="DO144" i="4"/>
  <c r="DN144" i="4"/>
  <c r="DI143" i="4"/>
  <c r="DJ143" i="4"/>
  <c r="DO138" i="4"/>
  <c r="DI137" i="4"/>
  <c r="DJ137" i="4"/>
  <c r="DN134" i="4"/>
  <c r="DI141" i="4"/>
  <c r="DJ141" i="4"/>
  <c r="DI140" i="4"/>
  <c r="DO132" i="4"/>
  <c r="DN129" i="4"/>
  <c r="DN125" i="4"/>
  <c r="DN121" i="4"/>
  <c r="DN117" i="4"/>
  <c r="DN113" i="4"/>
  <c r="DN109" i="4"/>
  <c r="DN105" i="4"/>
  <c r="DN135" i="4"/>
  <c r="DN131" i="4"/>
  <c r="DO130" i="4"/>
  <c r="DN127" i="4"/>
  <c r="DO126" i="4"/>
  <c r="DN123" i="4"/>
  <c r="DO122" i="4"/>
  <c r="DN119" i="4"/>
  <c r="DO118" i="4"/>
  <c r="DN115" i="4"/>
  <c r="DO114" i="4"/>
  <c r="DN111" i="4"/>
  <c r="DO110" i="4"/>
  <c r="DN107" i="4"/>
  <c r="DO106" i="4"/>
  <c r="DN103" i="4"/>
  <c r="DO102" i="4"/>
  <c r="AH506" i="2"/>
  <c r="AF592" i="2"/>
  <c r="AF590" i="2"/>
  <c r="AH594" i="2"/>
  <c r="AH592" i="2"/>
  <c r="AH590" i="2"/>
  <c r="AH588" i="2"/>
  <c r="AF586" i="2"/>
  <c r="AF588" i="2"/>
  <c r="AF584" i="2"/>
  <c r="AH586" i="2"/>
  <c r="AH584" i="2"/>
  <c r="AH582" i="2"/>
  <c r="AF581" i="2"/>
  <c r="AM581" i="2"/>
  <c r="AP581" i="2" s="1"/>
  <c r="AF583" i="2"/>
  <c r="AM583" i="2"/>
  <c r="AP583" i="2" s="1"/>
  <c r="AF585" i="2"/>
  <c r="AM585" i="2"/>
  <c r="AP585" i="2" s="1"/>
  <c r="AF587" i="2"/>
  <c r="AM587" i="2"/>
  <c r="AP587" i="2" s="1"/>
  <c r="AF589" i="2"/>
  <c r="AM589" i="2"/>
  <c r="AP589" i="2" s="1"/>
  <c r="AF591" i="2"/>
  <c r="AM591" i="2"/>
  <c r="AP591" i="2" s="1"/>
  <c r="AF593" i="2"/>
  <c r="AM593" i="2"/>
  <c r="AP593" i="2" s="1"/>
  <c r="AF595" i="2"/>
  <c r="AM595" i="2"/>
  <c r="AP595" i="2" s="1"/>
  <c r="AF597" i="2"/>
  <c r="AM597" i="2"/>
  <c r="AP597" i="2" s="1"/>
  <c r="AF599" i="2"/>
  <c r="AM599" i="2"/>
  <c r="AP599" i="2" s="1"/>
  <c r="AF601" i="2"/>
  <c r="AM601" i="2"/>
  <c r="AP601" i="2" s="1"/>
  <c r="AF603" i="2"/>
  <c r="AM603" i="2"/>
  <c r="AP603" i="2" s="1"/>
  <c r="AF605" i="2"/>
  <c r="AM605" i="2"/>
  <c r="AP605" i="2" s="1"/>
  <c r="AF607" i="2"/>
  <c r="AM607" i="2"/>
  <c r="AP607" i="2" s="1"/>
  <c r="AF609" i="2"/>
  <c r="AM609" i="2"/>
  <c r="AP609" i="2" s="1"/>
  <c r="AF611" i="2"/>
  <c r="AM611" i="2"/>
  <c r="AP611" i="2" s="1"/>
  <c r="AF613" i="2"/>
  <c r="AM613" i="2"/>
  <c r="AP613" i="2" s="1"/>
  <c r="AF615" i="2"/>
  <c r="AM615" i="2"/>
  <c r="AP615" i="2" s="1"/>
  <c r="AF617" i="2"/>
  <c r="AM617" i="2"/>
  <c r="AP617" i="2" s="1"/>
  <c r="AF619" i="2"/>
  <c r="AM619" i="2"/>
  <c r="AP619" i="2" s="1"/>
  <c r="AF621" i="2"/>
  <c r="AM621" i="2"/>
  <c r="AP621" i="2" s="1"/>
  <c r="AF623" i="2"/>
  <c r="AM623" i="2"/>
  <c r="AP623" i="2" s="1"/>
  <c r="AF625" i="2"/>
  <c r="AM625" i="2"/>
  <c r="AP625" i="2" s="1"/>
  <c r="AF627" i="2"/>
  <c r="AM627" i="2"/>
  <c r="AP627" i="2" s="1"/>
  <c r="AF629" i="2"/>
  <c r="AM629" i="2"/>
  <c r="AP629" i="2" s="1"/>
  <c r="AF631" i="2"/>
  <c r="AM631" i="2"/>
  <c r="AP631" i="2" s="1"/>
  <c r="AF633" i="2"/>
  <c r="AM633" i="2"/>
  <c r="AP633" i="2" s="1"/>
  <c r="AF635" i="2"/>
  <c r="AM635" i="2"/>
  <c r="AP635" i="2" s="1"/>
  <c r="AF637" i="2"/>
  <c r="AM637" i="2"/>
  <c r="AP637" i="2" s="1"/>
  <c r="AF639" i="2"/>
  <c r="AM639" i="2"/>
  <c r="AP639" i="2" s="1"/>
  <c r="AF641" i="2"/>
  <c r="AM641" i="2"/>
  <c r="AP641" i="2" s="1"/>
  <c r="AF643" i="2"/>
  <c r="AM643" i="2"/>
  <c r="AP643" i="2" s="1"/>
  <c r="AF645" i="2"/>
  <c r="AM645" i="2"/>
  <c r="AP645" i="2" s="1"/>
  <c r="AF647" i="2"/>
  <c r="AM647" i="2"/>
  <c r="AP647" i="2" s="1"/>
  <c r="AF649" i="2"/>
  <c r="AM649" i="2"/>
  <c r="AP649" i="2" s="1"/>
  <c r="AF651" i="2"/>
  <c r="AM651" i="2"/>
  <c r="AP651" i="2" s="1"/>
  <c r="AF653" i="2"/>
  <c r="AM653" i="2"/>
  <c r="AP653" i="2" s="1"/>
  <c r="AF655" i="2"/>
  <c r="AM655" i="2"/>
  <c r="AP655" i="2" s="1"/>
  <c r="AF657" i="2"/>
  <c r="AM657" i="2"/>
  <c r="AP657" i="2" s="1"/>
  <c r="AF659" i="2"/>
  <c r="AM659" i="2"/>
  <c r="AP659" i="2" s="1"/>
  <c r="AH504" i="2"/>
  <c r="AM504" i="2"/>
  <c r="AP504" i="2" s="1"/>
  <c r="AH508" i="2"/>
  <c r="AM508" i="2"/>
  <c r="AP508" i="2" s="1"/>
  <c r="AH510" i="2"/>
  <c r="AM510" i="2"/>
  <c r="AP510" i="2" s="1"/>
  <c r="AH512" i="2"/>
  <c r="AM512" i="2"/>
  <c r="AP512" i="2" s="1"/>
  <c r="AH514" i="2"/>
  <c r="AM514" i="2"/>
  <c r="AP514" i="2" s="1"/>
  <c r="AH516" i="2"/>
  <c r="AM516" i="2"/>
  <c r="AP516" i="2" s="1"/>
  <c r="AH518" i="2"/>
  <c r="AM518" i="2"/>
  <c r="AP518" i="2" s="1"/>
  <c r="AH520" i="2"/>
  <c r="AM520" i="2"/>
  <c r="AP520" i="2" s="1"/>
  <c r="AH522" i="2"/>
  <c r="AM522" i="2"/>
  <c r="AP522" i="2" s="1"/>
  <c r="AH524" i="2"/>
  <c r="AM524" i="2"/>
  <c r="AP524" i="2" s="1"/>
  <c r="AH526" i="2"/>
  <c r="AM526" i="2"/>
  <c r="AP526" i="2" s="1"/>
  <c r="AH528" i="2"/>
  <c r="AM528" i="2"/>
  <c r="AP528" i="2" s="1"/>
  <c r="AH530" i="2"/>
  <c r="AM530" i="2"/>
  <c r="AP530" i="2" s="1"/>
  <c r="AH532" i="2"/>
  <c r="AM532" i="2"/>
  <c r="AP532" i="2" s="1"/>
  <c r="AH534" i="2"/>
  <c r="AM534" i="2"/>
  <c r="AP534" i="2" s="1"/>
  <c r="AH536" i="2"/>
  <c r="AM536" i="2"/>
  <c r="AP536" i="2" s="1"/>
  <c r="AH538" i="2"/>
  <c r="AM538" i="2"/>
  <c r="AP538" i="2" s="1"/>
  <c r="AH540" i="2"/>
  <c r="AM540" i="2"/>
  <c r="AP540" i="2" s="1"/>
  <c r="AH542" i="2"/>
  <c r="AM542" i="2"/>
  <c r="AP542" i="2" s="1"/>
  <c r="AH544" i="2"/>
  <c r="AM544" i="2"/>
  <c r="AP544" i="2" s="1"/>
  <c r="AH546" i="2"/>
  <c r="AM546" i="2"/>
  <c r="AP546" i="2" s="1"/>
  <c r="AH548" i="2"/>
  <c r="AM548" i="2"/>
  <c r="AP548" i="2" s="1"/>
  <c r="AH550" i="2"/>
  <c r="AM550" i="2"/>
  <c r="AP550" i="2" s="1"/>
  <c r="AH552" i="2"/>
  <c r="AM552" i="2"/>
  <c r="AP552" i="2" s="1"/>
  <c r="AH554" i="2"/>
  <c r="AM554" i="2"/>
  <c r="AP554" i="2" s="1"/>
  <c r="AH556" i="2"/>
  <c r="AM556" i="2"/>
  <c r="AP556" i="2" s="1"/>
  <c r="AH558" i="2"/>
  <c r="AM558" i="2"/>
  <c r="AP558" i="2" s="1"/>
  <c r="AH560" i="2"/>
  <c r="AM560" i="2"/>
  <c r="AP560" i="2" s="1"/>
  <c r="AH562" i="2"/>
  <c r="AM562" i="2"/>
  <c r="AP562" i="2" s="1"/>
  <c r="AH564" i="2"/>
  <c r="AM564" i="2"/>
  <c r="AP564" i="2" s="1"/>
  <c r="AH566" i="2"/>
  <c r="AM566" i="2"/>
  <c r="AP566" i="2" s="1"/>
  <c r="AH568" i="2"/>
  <c r="AM568" i="2"/>
  <c r="AP568" i="2" s="1"/>
  <c r="AH570" i="2"/>
  <c r="AM570" i="2"/>
  <c r="AP570" i="2" s="1"/>
  <c r="AH572" i="2"/>
  <c r="AM572" i="2"/>
  <c r="AP572" i="2" s="1"/>
  <c r="AH574" i="2"/>
  <c r="AM574" i="2"/>
  <c r="AP574" i="2" s="1"/>
  <c r="AH576" i="2"/>
  <c r="AM576" i="2"/>
  <c r="AP576" i="2" s="1"/>
  <c r="AH578" i="2"/>
  <c r="AM578" i="2"/>
  <c r="AP578" i="2" s="1"/>
  <c r="AF580" i="2"/>
  <c r="AM580" i="2"/>
  <c r="AP580" i="2" s="1"/>
  <c r="AB6" i="2"/>
  <c r="AM6" i="2"/>
  <c r="AP6" i="2" s="1"/>
  <c r="AM26" i="2"/>
  <c r="AP26" i="2" s="1"/>
  <c r="AM24" i="2"/>
  <c r="AP24" i="2" s="1"/>
  <c r="AM22" i="2"/>
  <c r="AP22" i="2" s="1"/>
  <c r="AM20" i="2"/>
  <c r="AP20" i="2" s="1"/>
  <c r="AM18" i="2"/>
  <c r="AP18" i="2" s="1"/>
  <c r="AM16" i="2"/>
  <c r="AP16" i="2" s="1"/>
  <c r="AM14" i="2"/>
  <c r="AP14" i="2" s="1"/>
  <c r="AM12" i="2"/>
  <c r="AP12" i="2" s="1"/>
  <c r="AM10" i="2"/>
  <c r="AP10" i="2" s="1"/>
  <c r="AM8" i="2"/>
  <c r="AP8" i="2" s="1"/>
  <c r="AM56" i="2"/>
  <c r="AP56" i="2" s="1"/>
  <c r="AM54" i="2"/>
  <c r="AP54" i="2" s="1"/>
  <c r="AM52" i="2"/>
  <c r="AP52" i="2" s="1"/>
  <c r="AM50" i="2"/>
  <c r="AP50" i="2" s="1"/>
  <c r="AM48" i="2"/>
  <c r="AP48" i="2" s="1"/>
  <c r="AM46" i="2"/>
  <c r="AP46" i="2" s="1"/>
  <c r="AM44" i="2"/>
  <c r="AP44" i="2" s="1"/>
  <c r="AM41" i="2"/>
  <c r="AP41" i="2" s="1"/>
  <c r="AM39" i="2"/>
  <c r="AP39" i="2" s="1"/>
  <c r="AM37" i="2"/>
  <c r="AP37" i="2" s="1"/>
  <c r="AM35" i="2"/>
  <c r="AP35" i="2" s="1"/>
  <c r="AM33" i="2"/>
  <c r="AP33" i="2" s="1"/>
  <c r="AM31" i="2"/>
  <c r="AP31" i="2" s="1"/>
  <c r="AM29" i="2"/>
  <c r="AP29" i="2" s="1"/>
  <c r="AM243" i="2"/>
  <c r="AP243" i="2" s="1"/>
  <c r="AM241" i="2"/>
  <c r="AP241" i="2" s="1"/>
  <c r="AM239" i="2"/>
  <c r="AP239" i="2" s="1"/>
  <c r="AM237" i="2"/>
  <c r="AP237" i="2" s="1"/>
  <c r="AM235" i="2"/>
  <c r="AP235" i="2" s="1"/>
  <c r="AM233" i="2"/>
  <c r="AP233" i="2" s="1"/>
  <c r="AM231" i="2"/>
  <c r="AP231" i="2" s="1"/>
  <c r="AM229" i="2"/>
  <c r="AP229" i="2" s="1"/>
  <c r="AM227" i="2"/>
  <c r="AP227" i="2" s="1"/>
  <c r="AM225" i="2"/>
  <c r="AP225" i="2" s="1"/>
  <c r="AM223" i="2"/>
  <c r="AP223" i="2" s="1"/>
  <c r="AM221" i="2"/>
  <c r="AP221" i="2" s="1"/>
  <c r="AM219" i="2"/>
  <c r="AP219" i="2" s="1"/>
  <c r="AM217" i="2"/>
  <c r="AP217" i="2" s="1"/>
  <c r="AM215" i="2"/>
  <c r="AP215" i="2" s="1"/>
  <c r="AM213" i="2"/>
  <c r="AP213" i="2" s="1"/>
  <c r="AM211" i="2"/>
  <c r="AP211" i="2" s="1"/>
  <c r="AM209" i="2"/>
  <c r="AP209" i="2" s="1"/>
  <c r="AM207" i="2"/>
  <c r="AP207" i="2" s="1"/>
  <c r="AM205" i="2"/>
  <c r="AP205" i="2" s="1"/>
  <c r="AM203" i="2"/>
  <c r="AP203" i="2" s="1"/>
  <c r="AM201" i="2"/>
  <c r="AP201" i="2" s="1"/>
  <c r="AM199" i="2"/>
  <c r="AP199" i="2" s="1"/>
  <c r="AM197" i="2"/>
  <c r="AP197" i="2" s="1"/>
  <c r="AM195" i="2"/>
  <c r="AP195" i="2" s="1"/>
  <c r="AM193" i="2"/>
  <c r="AP193" i="2" s="1"/>
  <c r="AM191" i="2"/>
  <c r="AP191" i="2" s="1"/>
  <c r="AM189" i="2"/>
  <c r="AP189" i="2" s="1"/>
  <c r="AM187" i="2"/>
  <c r="AP187" i="2" s="1"/>
  <c r="AM185" i="2"/>
  <c r="AP185" i="2" s="1"/>
  <c r="AM183" i="2"/>
  <c r="AP183" i="2" s="1"/>
  <c r="AM181" i="2"/>
  <c r="AP181" i="2" s="1"/>
  <c r="AM179" i="2"/>
  <c r="AP179" i="2" s="1"/>
  <c r="AM177" i="2"/>
  <c r="AP177" i="2" s="1"/>
  <c r="AM175" i="2"/>
  <c r="AP175" i="2" s="1"/>
  <c r="AM173" i="2"/>
  <c r="AP173" i="2" s="1"/>
  <c r="AM171" i="2"/>
  <c r="AP171" i="2" s="1"/>
  <c r="AM169" i="2"/>
  <c r="AP169" i="2" s="1"/>
  <c r="AM167" i="2"/>
  <c r="AP167" i="2" s="1"/>
  <c r="AM165" i="2"/>
  <c r="AP165" i="2" s="1"/>
  <c r="AM163" i="2"/>
  <c r="AP163" i="2" s="1"/>
  <c r="AM161" i="2"/>
  <c r="AP161" i="2" s="1"/>
  <c r="AM159" i="2"/>
  <c r="AP159" i="2" s="1"/>
  <c r="AM157" i="2"/>
  <c r="AP157" i="2" s="1"/>
  <c r="AM155" i="2"/>
  <c r="AP155" i="2" s="1"/>
  <c r="AM153" i="2"/>
  <c r="AP153" i="2" s="1"/>
  <c r="AM151" i="2"/>
  <c r="AP151" i="2" s="1"/>
  <c r="AM149" i="2"/>
  <c r="AP149" i="2" s="1"/>
  <c r="AM147" i="2"/>
  <c r="AP147" i="2" s="1"/>
  <c r="AM145" i="2"/>
  <c r="AP145" i="2" s="1"/>
  <c r="AM143" i="2"/>
  <c r="AP143" i="2" s="1"/>
  <c r="AM141" i="2"/>
  <c r="AP141" i="2" s="1"/>
  <c r="AM139" i="2"/>
  <c r="AP139" i="2" s="1"/>
  <c r="AM137" i="2"/>
  <c r="AP137" i="2" s="1"/>
  <c r="AM135" i="2"/>
  <c r="AP135" i="2" s="1"/>
  <c r="AM133" i="2"/>
  <c r="AP133" i="2" s="1"/>
  <c r="AM131" i="2"/>
  <c r="AP131" i="2" s="1"/>
  <c r="AM129" i="2"/>
  <c r="AP129" i="2" s="1"/>
  <c r="AM127" i="2"/>
  <c r="AP127" i="2" s="1"/>
  <c r="AM125" i="2"/>
  <c r="AP125" i="2" s="1"/>
  <c r="AM123" i="2"/>
  <c r="AP123" i="2" s="1"/>
  <c r="AM121" i="2"/>
  <c r="AP121" i="2" s="1"/>
  <c r="AM119" i="2"/>
  <c r="AP119" i="2" s="1"/>
  <c r="AM117" i="2"/>
  <c r="AP117" i="2" s="1"/>
  <c r="AM115" i="2"/>
  <c r="AP115" i="2" s="1"/>
  <c r="AM113" i="2"/>
  <c r="AP113" i="2" s="1"/>
  <c r="AM111" i="2"/>
  <c r="AP111" i="2" s="1"/>
  <c r="AM109" i="2"/>
  <c r="AP109" i="2" s="1"/>
  <c r="AM107" i="2"/>
  <c r="AP107" i="2" s="1"/>
  <c r="AM105" i="2"/>
  <c r="AP105" i="2" s="1"/>
  <c r="AM103" i="2"/>
  <c r="AP103" i="2" s="1"/>
  <c r="AM101" i="2"/>
  <c r="AP101" i="2" s="1"/>
  <c r="AM99" i="2"/>
  <c r="AP99" i="2" s="1"/>
  <c r="AM97" i="2"/>
  <c r="AP97" i="2" s="1"/>
  <c r="AM95" i="2"/>
  <c r="AP95" i="2" s="1"/>
  <c r="AM93" i="2"/>
  <c r="AP93" i="2" s="1"/>
  <c r="AM91" i="2"/>
  <c r="AP91" i="2" s="1"/>
  <c r="AM89" i="2"/>
  <c r="AP89" i="2" s="1"/>
  <c r="AM87" i="2"/>
  <c r="AP87" i="2" s="1"/>
  <c r="AM85" i="2"/>
  <c r="AP85" i="2" s="1"/>
  <c r="AM83" i="2"/>
  <c r="AP83" i="2" s="1"/>
  <c r="AM81" i="2"/>
  <c r="AP81" i="2" s="1"/>
  <c r="AM79" i="2"/>
  <c r="AP79" i="2" s="1"/>
  <c r="AM77" i="2"/>
  <c r="AP77" i="2" s="1"/>
  <c r="AM75" i="2"/>
  <c r="AP75" i="2" s="1"/>
  <c r="AM73" i="2"/>
  <c r="AP73" i="2" s="1"/>
  <c r="AM71" i="2"/>
  <c r="AP71" i="2" s="1"/>
  <c r="AM69" i="2"/>
  <c r="AP69" i="2" s="1"/>
  <c r="AM67" i="2"/>
  <c r="AP67" i="2" s="1"/>
  <c r="AM65" i="2"/>
  <c r="AP65" i="2" s="1"/>
  <c r="AM63" i="2"/>
  <c r="AP63" i="2" s="1"/>
  <c r="AM61" i="2"/>
  <c r="AP61" i="2" s="1"/>
  <c r="AM59" i="2"/>
  <c r="AP59" i="2" s="1"/>
  <c r="AM57" i="2"/>
  <c r="AP57" i="2" s="1"/>
  <c r="AM27" i="2"/>
  <c r="AP27" i="2" s="1"/>
  <c r="AM25" i="2"/>
  <c r="AP25" i="2" s="1"/>
  <c r="AM23" i="2"/>
  <c r="AP23" i="2" s="1"/>
  <c r="AM21" i="2"/>
  <c r="AP21" i="2" s="1"/>
  <c r="AM19" i="2"/>
  <c r="AP19" i="2" s="1"/>
  <c r="AM17" i="2"/>
  <c r="AP17" i="2" s="1"/>
  <c r="AM15" i="2"/>
  <c r="AP15" i="2" s="1"/>
  <c r="AM13" i="2"/>
  <c r="AP13" i="2" s="1"/>
  <c r="AM11" i="2"/>
  <c r="AP11" i="2" s="1"/>
  <c r="AM9" i="2"/>
  <c r="AP9" i="2" s="1"/>
  <c r="AM7" i="2"/>
  <c r="AP7" i="2" s="1"/>
  <c r="AM55" i="2"/>
  <c r="AP55" i="2" s="1"/>
  <c r="AM53" i="2"/>
  <c r="AP53" i="2" s="1"/>
  <c r="AM51" i="2"/>
  <c r="AP51" i="2" s="1"/>
  <c r="AM49" i="2"/>
  <c r="AP49" i="2" s="1"/>
  <c r="AM47" i="2"/>
  <c r="AP47" i="2" s="1"/>
  <c r="AM45" i="2"/>
  <c r="AP45" i="2" s="1"/>
  <c r="AM42" i="2"/>
  <c r="AP42" i="2" s="1"/>
  <c r="AM40" i="2"/>
  <c r="AP40" i="2" s="1"/>
  <c r="AM38" i="2"/>
  <c r="AP38" i="2" s="1"/>
  <c r="AM36" i="2"/>
  <c r="AP36" i="2" s="1"/>
  <c r="AM34" i="2"/>
  <c r="AP34" i="2" s="1"/>
  <c r="AM32" i="2"/>
  <c r="AP32" i="2" s="1"/>
  <c r="AM30" i="2"/>
  <c r="AP30" i="2" s="1"/>
  <c r="AM28" i="2"/>
  <c r="AP28" i="2" s="1"/>
  <c r="AM242" i="2"/>
  <c r="AP242" i="2" s="1"/>
  <c r="AM240" i="2"/>
  <c r="AP240" i="2" s="1"/>
  <c r="AM238" i="2"/>
  <c r="AP238" i="2" s="1"/>
  <c r="AM236" i="2"/>
  <c r="AP236" i="2" s="1"/>
  <c r="AM234" i="2"/>
  <c r="AP234" i="2" s="1"/>
  <c r="AM232" i="2"/>
  <c r="AP232" i="2" s="1"/>
  <c r="AM230" i="2"/>
  <c r="AP230" i="2" s="1"/>
  <c r="AM228" i="2"/>
  <c r="AP228" i="2" s="1"/>
  <c r="AM226" i="2"/>
  <c r="AP226" i="2" s="1"/>
  <c r="AM224" i="2"/>
  <c r="AP224" i="2" s="1"/>
  <c r="AM222" i="2"/>
  <c r="AP222" i="2" s="1"/>
  <c r="AM220" i="2"/>
  <c r="AP220" i="2" s="1"/>
  <c r="AM218" i="2"/>
  <c r="AP218" i="2" s="1"/>
  <c r="AM216" i="2"/>
  <c r="AP216" i="2" s="1"/>
  <c r="AM214" i="2"/>
  <c r="AP214" i="2" s="1"/>
  <c r="AM212" i="2"/>
  <c r="AP212" i="2" s="1"/>
  <c r="AM210" i="2"/>
  <c r="AP210" i="2" s="1"/>
  <c r="AM208" i="2"/>
  <c r="AP208" i="2" s="1"/>
  <c r="AM206" i="2"/>
  <c r="AP206" i="2" s="1"/>
  <c r="AM204" i="2"/>
  <c r="AP204" i="2" s="1"/>
  <c r="AM202" i="2"/>
  <c r="AP202" i="2" s="1"/>
  <c r="AM200" i="2"/>
  <c r="AP200" i="2" s="1"/>
  <c r="AM198" i="2"/>
  <c r="AP198" i="2" s="1"/>
  <c r="AM196" i="2"/>
  <c r="AP196" i="2" s="1"/>
  <c r="AM194" i="2"/>
  <c r="AP194" i="2" s="1"/>
  <c r="AM192" i="2"/>
  <c r="AP192" i="2" s="1"/>
  <c r="AM190" i="2"/>
  <c r="AP190" i="2" s="1"/>
  <c r="AM188" i="2"/>
  <c r="AP188" i="2" s="1"/>
  <c r="AM186" i="2"/>
  <c r="AP186" i="2" s="1"/>
  <c r="AM184" i="2"/>
  <c r="AP184" i="2" s="1"/>
  <c r="AM182" i="2"/>
  <c r="AP182" i="2" s="1"/>
  <c r="AM180" i="2"/>
  <c r="AP180" i="2" s="1"/>
  <c r="AM178" i="2"/>
  <c r="AP178" i="2" s="1"/>
  <c r="AM176" i="2"/>
  <c r="AP176" i="2" s="1"/>
  <c r="AM174" i="2"/>
  <c r="AP174" i="2" s="1"/>
  <c r="AM172" i="2"/>
  <c r="AP172" i="2" s="1"/>
  <c r="AM170" i="2"/>
  <c r="AP170" i="2" s="1"/>
  <c r="AM168" i="2"/>
  <c r="AP168" i="2" s="1"/>
  <c r="AM166" i="2"/>
  <c r="AP166" i="2" s="1"/>
  <c r="AM164" i="2"/>
  <c r="AP164" i="2" s="1"/>
  <c r="AM162" i="2"/>
  <c r="AP162" i="2" s="1"/>
  <c r="AM160" i="2"/>
  <c r="AP160" i="2" s="1"/>
  <c r="AM158" i="2"/>
  <c r="AP158" i="2" s="1"/>
  <c r="AM156" i="2"/>
  <c r="AP156" i="2" s="1"/>
  <c r="AM154" i="2"/>
  <c r="AP154" i="2" s="1"/>
  <c r="AM152" i="2"/>
  <c r="AP152" i="2" s="1"/>
  <c r="AM150" i="2"/>
  <c r="AP150" i="2" s="1"/>
  <c r="AM148" i="2"/>
  <c r="AP148" i="2" s="1"/>
  <c r="AM146" i="2"/>
  <c r="AP146" i="2" s="1"/>
  <c r="AM144" i="2"/>
  <c r="AP144" i="2" s="1"/>
  <c r="AM142" i="2"/>
  <c r="AP142" i="2" s="1"/>
  <c r="AM140" i="2"/>
  <c r="AP140" i="2" s="1"/>
  <c r="AM138" i="2"/>
  <c r="AP138" i="2" s="1"/>
  <c r="AM136" i="2"/>
  <c r="AP136" i="2" s="1"/>
  <c r="AM134" i="2"/>
  <c r="AP134" i="2" s="1"/>
  <c r="AM132" i="2"/>
  <c r="AP132" i="2" s="1"/>
  <c r="AM130" i="2"/>
  <c r="AP130" i="2" s="1"/>
  <c r="AM128" i="2"/>
  <c r="AP128" i="2" s="1"/>
  <c r="AM126" i="2"/>
  <c r="AP126" i="2" s="1"/>
  <c r="AM124" i="2"/>
  <c r="AP124" i="2" s="1"/>
  <c r="AM122" i="2"/>
  <c r="AP122" i="2" s="1"/>
  <c r="AM120" i="2"/>
  <c r="AP120" i="2" s="1"/>
  <c r="AM118" i="2"/>
  <c r="AP118" i="2" s="1"/>
  <c r="AM116" i="2"/>
  <c r="AP116" i="2" s="1"/>
  <c r="AM114" i="2"/>
  <c r="AP114" i="2" s="1"/>
  <c r="AM112" i="2"/>
  <c r="AP112" i="2" s="1"/>
  <c r="AM110" i="2"/>
  <c r="AP110" i="2" s="1"/>
  <c r="AM108" i="2"/>
  <c r="AP108" i="2" s="1"/>
  <c r="AM106" i="2"/>
  <c r="AP106" i="2" s="1"/>
  <c r="AM104" i="2"/>
  <c r="AP104" i="2" s="1"/>
  <c r="AM102" i="2"/>
  <c r="AP102" i="2" s="1"/>
  <c r="AM100" i="2"/>
  <c r="AP100" i="2" s="1"/>
  <c r="AM98" i="2"/>
  <c r="AP98" i="2" s="1"/>
  <c r="AM96" i="2"/>
  <c r="AP96" i="2" s="1"/>
  <c r="AM94" i="2"/>
  <c r="AP94" i="2" s="1"/>
  <c r="AM92" i="2"/>
  <c r="AP92" i="2" s="1"/>
  <c r="AM90" i="2"/>
  <c r="AP90" i="2" s="1"/>
  <c r="AM88" i="2"/>
  <c r="AP88" i="2" s="1"/>
  <c r="AM86" i="2"/>
  <c r="AP86" i="2" s="1"/>
  <c r="AM84" i="2"/>
  <c r="AP84" i="2" s="1"/>
  <c r="AM82" i="2"/>
  <c r="AP82" i="2" s="1"/>
  <c r="AM80" i="2"/>
  <c r="AP80" i="2" s="1"/>
  <c r="AM78" i="2"/>
  <c r="AP78" i="2" s="1"/>
  <c r="AM76" i="2"/>
  <c r="AP76" i="2" s="1"/>
  <c r="AM74" i="2"/>
  <c r="AP74" i="2" s="1"/>
  <c r="AM72" i="2"/>
  <c r="AP72" i="2" s="1"/>
  <c r="AM70" i="2"/>
  <c r="AP70" i="2" s="1"/>
  <c r="AM68" i="2"/>
  <c r="AP68" i="2" s="1"/>
  <c r="AM66" i="2"/>
  <c r="AP66" i="2" s="1"/>
  <c r="AM64" i="2"/>
  <c r="AP64" i="2" s="1"/>
  <c r="AM62" i="2"/>
  <c r="AP62" i="2" s="1"/>
  <c r="AM60" i="2"/>
  <c r="AP60" i="2" s="1"/>
  <c r="AM58" i="2"/>
  <c r="AP58" i="2" s="1"/>
  <c r="AH502" i="2"/>
  <c r="AJ502" i="2"/>
  <c r="AF506" i="2"/>
  <c r="AJ506" i="2"/>
  <c r="AF576" i="2"/>
  <c r="AF572" i="2"/>
  <c r="AF568" i="2"/>
  <c r="AF564" i="2"/>
  <c r="AF560" i="2"/>
  <c r="AF556" i="2"/>
  <c r="AF552" i="2"/>
  <c r="AF548" i="2"/>
  <c r="AF544" i="2"/>
  <c r="AF540" i="2"/>
  <c r="AF536" i="2"/>
  <c r="AF532" i="2"/>
  <c r="AF528" i="2"/>
  <c r="AF524" i="2"/>
  <c r="AF520" i="2"/>
  <c r="AF516" i="2"/>
  <c r="AF512" i="2"/>
  <c r="AF508" i="2"/>
  <c r="AJ504" i="2"/>
  <c r="AH657" i="2"/>
  <c r="AH653" i="2"/>
  <c r="AH649" i="2"/>
  <c r="AH645" i="2"/>
  <c r="AH641" i="2"/>
  <c r="AH637" i="2"/>
  <c r="AH633" i="2"/>
  <c r="AH629" i="2"/>
  <c r="AH625" i="2"/>
  <c r="AH621" i="2"/>
  <c r="AH617" i="2"/>
  <c r="AH613" i="2"/>
  <c r="AH609" i="2"/>
  <c r="AH605" i="2"/>
  <c r="AH601" i="2"/>
  <c r="AH597" i="2"/>
  <c r="AH593" i="2"/>
  <c r="AH589" i="2"/>
  <c r="AH585" i="2"/>
  <c r="AH581" i="2"/>
  <c r="X130" i="6" l="1"/>
  <c r="DJ97" i="4"/>
  <c r="DI97" i="4"/>
  <c r="DJ99" i="4"/>
  <c r="DI99" i="4"/>
  <c r="DJ101" i="4"/>
  <c r="DI101" i="4"/>
  <c r="DN133" i="4"/>
  <c r="DJ112" i="4"/>
  <c r="DI112" i="4"/>
  <c r="DJ98" i="4"/>
  <c r="DI98" i="4"/>
  <c r="DJ100" i="4"/>
  <c r="DI100" i="4"/>
  <c r="DJ104" i="4"/>
  <c r="DI104" i="4"/>
  <c r="DJ108" i="4"/>
  <c r="DI108" i="4"/>
  <c r="DJ116" i="4"/>
  <c r="DI116" i="4"/>
  <c r="DJ120" i="4"/>
  <c r="DI120" i="4"/>
  <c r="DJ124" i="4"/>
  <c r="DI124" i="4"/>
  <c r="DJ128" i="4"/>
  <c r="DI128" i="4"/>
  <c r="DO169" i="4"/>
  <c r="DN169" i="4"/>
  <c r="DN170" i="4"/>
  <c r="DO170" i="4"/>
  <c r="DO171" i="4"/>
  <c r="DN171" i="4"/>
  <c r="DN172" i="4"/>
  <c r="DO172" i="4"/>
  <c r="DO173" i="4"/>
  <c r="DN173" i="4"/>
  <c r="DN174" i="4"/>
  <c r="DO174" i="4"/>
  <c r="DO175" i="4"/>
  <c r="DN175" i="4"/>
  <c r="DN176" i="4"/>
  <c r="DO176" i="4"/>
  <c r="DO177" i="4"/>
  <c r="DN177" i="4"/>
  <c r="DN178" i="4"/>
  <c r="DO178" i="4"/>
  <c r="DO179" i="4"/>
  <c r="DN179" i="4"/>
  <c r="DN180" i="4"/>
  <c r="DO180" i="4"/>
  <c r="DO181" i="4"/>
  <c r="DN181" i="4"/>
  <c r="DN182" i="4"/>
  <c r="DO182" i="4"/>
  <c r="DO183" i="4"/>
  <c r="DN183" i="4"/>
  <c r="DN184" i="4"/>
  <c r="DO184" i="4"/>
  <c r="DO185" i="4"/>
  <c r="DN185" i="4"/>
  <c r="DK111" i="4"/>
  <c r="DL111" i="4"/>
  <c r="DL102" i="4"/>
  <c r="DK102" i="4"/>
  <c r="DK103" i="4"/>
  <c r="DL103" i="4"/>
  <c r="DK105" i="4"/>
  <c r="DL105" i="4"/>
  <c r="DL106" i="4"/>
  <c r="DK106" i="4"/>
  <c r="DK107" i="4"/>
  <c r="DL107" i="4"/>
  <c r="DK109" i="4"/>
  <c r="DL109" i="4"/>
  <c r="DL110" i="4"/>
  <c r="DK110" i="4"/>
  <c r="DK113" i="4"/>
  <c r="DL113" i="4"/>
  <c r="DL114" i="4"/>
  <c r="DK114" i="4"/>
  <c r="DK115" i="4"/>
  <c r="DL115" i="4"/>
  <c r="DK117" i="4"/>
  <c r="DL117" i="4"/>
  <c r="DL118" i="4"/>
  <c r="DK118" i="4"/>
  <c r="DK119" i="4"/>
  <c r="DL119" i="4"/>
  <c r="DK121" i="4"/>
  <c r="DL121" i="4"/>
  <c r="DL122" i="4"/>
  <c r="DK122" i="4"/>
  <c r="DK123" i="4"/>
  <c r="DL123" i="4"/>
  <c r="DK125" i="4"/>
  <c r="DL125" i="4"/>
  <c r="DL126" i="4"/>
  <c r="DK126" i="4"/>
  <c r="DK127" i="4"/>
  <c r="DL127" i="4"/>
  <c r="DK129" i="4"/>
  <c r="DL129" i="4"/>
  <c r="DL130" i="4"/>
  <c r="DK130" i="4"/>
  <c r="DK131" i="4"/>
  <c r="DL131" i="4"/>
  <c r="DL132" i="4"/>
  <c r="DK132" i="4"/>
  <c r="DK133" i="4"/>
  <c r="DL133" i="4"/>
  <c r="DL134" i="4"/>
  <c r="DK134" i="4"/>
  <c r="DK135" i="4"/>
  <c r="DL135" i="4"/>
  <c r="DL136" i="4"/>
  <c r="DK136" i="4"/>
  <c r="DL138" i="4"/>
  <c r="DK138" i="4"/>
  <c r="DL142" i="4"/>
  <c r="DK142" i="4"/>
  <c r="DL144" i="4"/>
  <c r="DK144" i="4"/>
  <c r="DL146" i="4"/>
  <c r="DK146" i="4"/>
  <c r="DL148" i="4"/>
  <c r="DK148" i="4"/>
  <c r="DL150" i="4"/>
  <c r="DK150" i="4"/>
  <c r="DL152" i="4"/>
  <c r="DK152" i="4"/>
  <c r="DL154" i="4"/>
  <c r="DK154" i="4"/>
  <c r="DL156" i="4"/>
  <c r="DK156" i="4"/>
  <c r="DL158" i="4"/>
  <c r="DK158" i="4"/>
  <c r="DL160" i="4"/>
  <c r="DK160" i="4"/>
  <c r="DL162" i="4"/>
  <c r="DK162" i="4"/>
  <c r="DL164" i="4"/>
  <c r="DK164" i="4"/>
  <c r="DL166" i="4"/>
  <c r="DK166" i="4"/>
  <c r="DL168" i="4"/>
  <c r="DK168" i="4"/>
  <c r="DK169" i="4"/>
  <c r="DL169" i="4"/>
  <c r="DL170" i="4"/>
  <c r="DK170" i="4"/>
  <c r="DK171" i="4"/>
  <c r="DL171" i="4"/>
  <c r="DL172" i="4"/>
  <c r="DK172" i="4"/>
  <c r="DK173" i="4"/>
  <c r="DL173" i="4"/>
  <c r="DL174" i="4"/>
  <c r="DK174" i="4"/>
  <c r="DK175" i="4"/>
  <c r="DL175" i="4"/>
  <c r="DL176" i="4"/>
  <c r="DK176" i="4"/>
  <c r="DK177" i="4"/>
  <c r="DL177" i="4"/>
  <c r="DL178" i="4"/>
  <c r="DK178" i="4"/>
  <c r="DK179" i="4"/>
  <c r="DL179" i="4"/>
  <c r="DL180" i="4"/>
  <c r="DK180" i="4"/>
  <c r="DK181" i="4"/>
  <c r="DL181" i="4"/>
  <c r="DL182" i="4"/>
  <c r="DK182" i="4"/>
  <c r="DK183" i="4"/>
  <c r="DL183" i="4"/>
  <c r="DL184" i="4"/>
  <c r="DK184" i="4"/>
  <c r="DK185" i="4"/>
  <c r="DL185" i="4"/>
  <c r="DN140" i="4"/>
  <c r="DO140" i="4"/>
  <c r="DN141" i="4"/>
  <c r="DO141" i="4"/>
  <c r="DN137" i="4"/>
  <c r="DO137" i="4"/>
  <c r="DN143" i="4"/>
  <c r="DO143" i="4"/>
  <c r="DN147" i="4"/>
  <c r="DO147" i="4"/>
  <c r="DN151" i="4"/>
  <c r="DO151" i="4"/>
  <c r="DN155" i="4"/>
  <c r="DO155" i="4"/>
  <c r="DN159" i="4"/>
  <c r="DO159" i="4"/>
  <c r="DN163" i="4"/>
  <c r="DO163" i="4"/>
  <c r="DN167" i="4"/>
  <c r="DO167" i="4"/>
  <c r="DK139" i="4"/>
  <c r="DL139" i="4"/>
  <c r="DK145" i="4"/>
  <c r="DL145" i="4"/>
  <c r="DK149" i="4"/>
  <c r="DL149" i="4"/>
  <c r="DK153" i="4"/>
  <c r="DL153" i="4"/>
  <c r="DK157" i="4"/>
  <c r="DL157" i="4"/>
  <c r="DK161" i="4"/>
  <c r="DL161" i="4"/>
  <c r="DK165" i="4"/>
  <c r="DL165" i="4"/>
  <c r="DK140" i="4"/>
  <c r="DL140" i="4"/>
  <c r="DK141" i="4"/>
  <c r="DL141" i="4"/>
  <c r="DK137" i="4"/>
  <c r="DL137" i="4"/>
  <c r="DK143" i="4"/>
  <c r="DL143" i="4"/>
  <c r="DK147" i="4"/>
  <c r="DL147" i="4"/>
  <c r="DK151" i="4"/>
  <c r="DL151" i="4"/>
  <c r="DK155" i="4"/>
  <c r="DL155" i="4"/>
  <c r="DK159" i="4"/>
  <c r="DL159" i="4"/>
  <c r="DK163" i="4"/>
  <c r="DL163" i="4"/>
  <c r="DK167" i="4"/>
  <c r="DL167" i="4"/>
  <c r="DN139" i="4"/>
  <c r="DO139" i="4"/>
  <c r="DN145" i="4"/>
  <c r="DO145" i="4"/>
  <c r="DN149" i="4"/>
  <c r="DO149" i="4"/>
  <c r="DN153" i="4"/>
  <c r="DO153" i="4"/>
  <c r="DN157" i="4"/>
  <c r="DO157" i="4"/>
  <c r="DN161" i="4"/>
  <c r="DO161" i="4"/>
  <c r="DN165" i="4"/>
  <c r="DO165" i="4"/>
  <c r="DN128" i="4" l="1"/>
  <c r="DO128" i="4"/>
  <c r="DN124" i="4"/>
  <c r="DO124" i="4"/>
  <c r="DN120" i="4"/>
  <c r="DO120" i="4"/>
  <c r="DN116" i="4"/>
  <c r="DO116" i="4"/>
  <c r="DN108" i="4"/>
  <c r="DO108" i="4"/>
  <c r="DN104" i="4"/>
  <c r="DO104" i="4"/>
  <c r="DN100" i="4"/>
  <c r="DO100" i="4"/>
  <c r="DN98" i="4"/>
  <c r="DO98" i="4"/>
  <c r="DN112" i="4"/>
  <c r="DO112" i="4"/>
  <c r="DL101" i="4"/>
  <c r="DK101" i="4"/>
  <c r="DK99" i="4"/>
  <c r="DL99" i="4"/>
  <c r="DL97" i="4"/>
  <c r="DK97" i="4"/>
  <c r="DL128" i="4"/>
  <c r="DK128" i="4"/>
  <c r="DL124" i="4"/>
  <c r="DK124" i="4"/>
  <c r="DL120" i="4"/>
  <c r="DK120" i="4"/>
  <c r="DL116" i="4"/>
  <c r="DK116" i="4"/>
  <c r="DL108" i="4"/>
  <c r="DK108" i="4"/>
  <c r="DL104" i="4"/>
  <c r="DK104" i="4"/>
  <c r="DL100" i="4"/>
  <c r="DK100" i="4"/>
  <c r="DK98" i="4"/>
  <c r="DL98" i="4"/>
  <c r="DL112" i="4"/>
  <c r="DK112" i="4"/>
  <c r="DO101" i="4"/>
  <c r="DN101" i="4"/>
  <c r="DO99" i="4"/>
  <c r="DN99" i="4"/>
  <c r="DO97" i="4"/>
  <c r="DN97" i="4"/>
</calcChain>
</file>

<file path=xl/comments1.xml><?xml version="1.0" encoding="utf-8"?>
<comments xmlns="http://schemas.openxmlformats.org/spreadsheetml/2006/main">
  <authors>
    <author>Troy D. Rutter</author>
  </authors>
  <commentList>
    <comment ref="X195" authorId="0">
      <text>
        <r>
          <rPr>
            <b/>
            <sz val="9"/>
            <color indexed="81"/>
            <rFont val="Tahoma"/>
            <family val="2"/>
          </rPr>
          <t>Troy D. Rutter:</t>
        </r>
        <r>
          <rPr>
            <sz val="9"/>
            <color indexed="81"/>
            <rFont val="Tahoma"/>
            <family val="2"/>
          </rPr>
          <t xml:space="preserve">
vol Jan1 =3.0e
vol Jan2 = 25e
vol Jan3 = 3.9286</t>
        </r>
      </text>
    </comment>
  </commentList>
</comments>
</file>

<file path=xl/comments2.xml><?xml version="1.0" encoding="utf-8"?>
<comments xmlns="http://schemas.openxmlformats.org/spreadsheetml/2006/main">
  <authors>
    <author>Troy D. Rutter</author>
  </authors>
  <commentList>
    <comment ref="G140" authorId="0">
      <text>
        <r>
          <rPr>
            <b/>
            <sz val="9"/>
            <color indexed="81"/>
            <rFont val="Tahoma"/>
            <family val="2"/>
          </rPr>
          <t>Troy D. Rutter:</t>
        </r>
        <r>
          <rPr>
            <sz val="9"/>
            <color indexed="81"/>
            <rFont val="Tahoma"/>
            <family val="2"/>
          </rPr>
          <t xml:space="preserve">
OUTnot sampling. Times are from Infall
</t>
        </r>
      </text>
    </comment>
  </commentList>
</comments>
</file>

<file path=xl/comments3.xml><?xml version="1.0" encoding="utf-8"?>
<comments xmlns="http://schemas.openxmlformats.org/spreadsheetml/2006/main">
  <authors>
    <author>Rutter, Troy D.</author>
  </authors>
  <commentList>
    <comment ref="Q41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based on COD, no glycol samples
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T86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T106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T130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R133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based on COD. No glycol samples
</t>
        </r>
      </text>
    </comment>
    <comment ref="T133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T139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B
BOD Value (was &lt;18)</t>
        </r>
      </text>
    </comment>
  </commentList>
</comments>
</file>

<file path=xl/sharedStrings.xml><?xml version="1.0" encoding="utf-8"?>
<sst xmlns="http://schemas.openxmlformats.org/spreadsheetml/2006/main" count="18670" uniqueCount="3689">
  <si>
    <t>OUT-S68</t>
  </si>
  <si>
    <t>00801060</t>
  </si>
  <si>
    <t>COD-354</t>
  </si>
  <si>
    <t>00801074</t>
  </si>
  <si>
    <t>OUT-68C</t>
  </si>
  <si>
    <t>00801059</t>
  </si>
  <si>
    <t>COD-355</t>
  </si>
  <si>
    <t>00801073</t>
  </si>
  <si>
    <t>OUT-68D</t>
  </si>
  <si>
    <t>00801058</t>
  </si>
  <si>
    <t>COD-356</t>
  </si>
  <si>
    <t>00801057</t>
  </si>
  <si>
    <t>COD-357</t>
  </si>
  <si>
    <t>00801872</t>
  </si>
  <si>
    <t>COD-358</t>
  </si>
  <si>
    <t>00801871</t>
  </si>
  <si>
    <t>COD-359</t>
  </si>
  <si>
    <t>00801870</t>
  </si>
  <si>
    <t>COD-360</t>
  </si>
  <si>
    <t>00801869</t>
  </si>
  <si>
    <t>COD-361</t>
  </si>
  <si>
    <t>00801868</t>
  </si>
  <si>
    <t>COD-362</t>
  </si>
  <si>
    <t>00801867</t>
  </si>
  <si>
    <t>COD-363</t>
  </si>
  <si>
    <t>00801866</t>
  </si>
  <si>
    <t>COD-364</t>
  </si>
  <si>
    <t>00801865</t>
  </si>
  <si>
    <t>COD-365</t>
  </si>
  <si>
    <t>00801972</t>
  </si>
  <si>
    <t>COD-366</t>
  </si>
  <si>
    <t>00803293</t>
  </si>
  <si>
    <t>OUT-B35</t>
  </si>
  <si>
    <t>00801976</t>
  </si>
  <si>
    <t>COD-367</t>
  </si>
  <si>
    <t>00802085</t>
  </si>
  <si>
    <t>COD-368</t>
  </si>
  <si>
    <t>00802086</t>
  </si>
  <si>
    <t>COD-369</t>
  </si>
  <si>
    <t>00803502</t>
  </si>
  <si>
    <t>COD-370</t>
  </si>
  <si>
    <t>00803501</t>
  </si>
  <si>
    <t>COD-371</t>
  </si>
  <si>
    <t>00804398</t>
  </si>
  <si>
    <t>OUT-B36</t>
  </si>
  <si>
    <t>00900250</t>
  </si>
  <si>
    <t>00900249</t>
  </si>
  <si>
    <t>00900238</t>
  </si>
  <si>
    <t>OUT-S71</t>
  </si>
  <si>
    <t>00900248</t>
  </si>
  <si>
    <t>COD-372</t>
  </si>
  <si>
    <t>00900247</t>
  </si>
  <si>
    <t>COD-373</t>
  </si>
  <si>
    <t>00900246</t>
  </si>
  <si>
    <t>COD-374</t>
  </si>
  <si>
    <t>00900242</t>
  </si>
  <si>
    <t>OUT-S71G</t>
  </si>
  <si>
    <t>00900281</t>
  </si>
  <si>
    <t>COD-375</t>
  </si>
  <si>
    <t>00900280</t>
  </si>
  <si>
    <t>COD-376</t>
  </si>
  <si>
    <t>00900279</t>
  </si>
  <si>
    <t>COD-377</t>
  </si>
  <si>
    <t>00900278</t>
  </si>
  <si>
    <t>COD-378</t>
  </si>
  <si>
    <t>00900270</t>
  </si>
  <si>
    <t>OUT-S72ac</t>
  </si>
  <si>
    <t>00900277</t>
  </si>
  <si>
    <t>COD-379</t>
  </si>
  <si>
    <t>00900276</t>
  </si>
  <si>
    <t>COD-380</t>
  </si>
  <si>
    <t>00900275</t>
  </si>
  <si>
    <t>COD-381</t>
  </si>
  <si>
    <t>00900273</t>
  </si>
  <si>
    <t>OUT-S72d</t>
  </si>
  <si>
    <t>00900274</t>
  </si>
  <si>
    <t>COD-382</t>
  </si>
  <si>
    <t>00900487</t>
  </si>
  <si>
    <t>COD-383</t>
  </si>
  <si>
    <t>00900486</t>
  </si>
  <si>
    <t>COD-384</t>
  </si>
  <si>
    <t>00900485</t>
  </si>
  <si>
    <t>COD-385</t>
  </si>
  <si>
    <t>00900484</t>
  </si>
  <si>
    <t>COD-386</t>
  </si>
  <si>
    <t>00900483</t>
  </si>
  <si>
    <t>COD-387</t>
  </si>
  <si>
    <t>00900482</t>
  </si>
  <si>
    <t>COD-388</t>
  </si>
  <si>
    <t>00900481</t>
  </si>
  <si>
    <t>COD-389</t>
  </si>
  <si>
    <t>00900480</t>
  </si>
  <si>
    <t>COD-390</t>
  </si>
  <si>
    <t>00900479</t>
  </si>
  <si>
    <t>COD-391</t>
  </si>
  <si>
    <t>00900478</t>
  </si>
  <si>
    <t>COD-392</t>
  </si>
  <si>
    <t>00900477</t>
  </si>
  <si>
    <t>COD-393</t>
  </si>
  <si>
    <t>00900476</t>
  </si>
  <si>
    <t>COD-394</t>
  </si>
  <si>
    <t>00900475</t>
  </si>
  <si>
    <t>COD-395</t>
  </si>
  <si>
    <t>00900530</t>
  </si>
  <si>
    <t>COD-396</t>
  </si>
  <si>
    <t>00900529</t>
  </si>
  <si>
    <t>COD-397</t>
  </si>
  <si>
    <t>00900528</t>
  </si>
  <si>
    <t>COD-398</t>
  </si>
  <si>
    <t>00900527</t>
  </si>
  <si>
    <t>COD-399</t>
  </si>
  <si>
    <t>00900526</t>
  </si>
  <si>
    <t>COD-400</t>
  </si>
  <si>
    <t>00900525</t>
  </si>
  <si>
    <t>COD-401</t>
  </si>
  <si>
    <t>00900532</t>
  </si>
  <si>
    <t>OUT-S73</t>
  </si>
  <si>
    <t>00900524</t>
  </si>
  <si>
    <t>COD-402</t>
  </si>
  <si>
    <t>00900536</t>
  </si>
  <si>
    <t>OUT-S73G</t>
  </si>
  <si>
    <t>00901368</t>
  </si>
  <si>
    <t>COD-403</t>
  </si>
  <si>
    <t>00900571</t>
  </si>
  <si>
    <t>COD-404</t>
  </si>
  <si>
    <t>00900570</t>
  </si>
  <si>
    <t>COD-405</t>
  </si>
  <si>
    <t>00900569</t>
  </si>
  <si>
    <t>COD-406</t>
  </si>
  <si>
    <t>00900568</t>
  </si>
  <si>
    <t>COD-407</t>
  </si>
  <si>
    <t>00900567</t>
  </si>
  <si>
    <t>COD-408</t>
  </si>
  <si>
    <t>00900566</t>
  </si>
  <si>
    <t>COD-409</t>
  </si>
  <si>
    <t>00900565</t>
  </si>
  <si>
    <t>COD-410</t>
  </si>
  <si>
    <t>00900564</t>
  </si>
  <si>
    <t>COD-411</t>
  </si>
  <si>
    <t>00900563</t>
  </si>
  <si>
    <t>COD-412</t>
  </si>
  <si>
    <t>00900562</t>
  </si>
  <si>
    <t>COD-413</t>
  </si>
  <si>
    <t>00900561</t>
  </si>
  <si>
    <t>COD-414</t>
  </si>
  <si>
    <t>00900647</t>
  </si>
  <si>
    <t>COD-415</t>
  </si>
  <si>
    <t>00900646</t>
  </si>
  <si>
    <t>COD-416</t>
  </si>
  <si>
    <t>00900645</t>
  </si>
  <si>
    <t>COD-417</t>
  </si>
  <si>
    <t>00900891</t>
  </si>
  <si>
    <t>COD-418</t>
  </si>
  <si>
    <t>00900890</t>
  </si>
  <si>
    <t>COD-419</t>
  </si>
  <si>
    <t>00900889</t>
  </si>
  <si>
    <t>COD-420</t>
  </si>
  <si>
    <t>00900888</t>
  </si>
  <si>
    <t>COD-421</t>
  </si>
  <si>
    <t>00900887</t>
  </si>
  <si>
    <t>COD-422</t>
  </si>
  <si>
    <t>00900886</t>
  </si>
  <si>
    <t>COD-423</t>
  </si>
  <si>
    <t>00900885</t>
  </si>
  <si>
    <t>COD-424</t>
  </si>
  <si>
    <t>00900884</t>
  </si>
  <si>
    <t>COD-425</t>
  </si>
  <si>
    <t>00900879</t>
  </si>
  <si>
    <t>OUT-S74</t>
  </si>
  <si>
    <t>00900883</t>
  </si>
  <si>
    <t>COD-426</t>
  </si>
  <si>
    <t>00900882</t>
  </si>
  <si>
    <t>COD-427</t>
  </si>
  <si>
    <t>00901427</t>
  </si>
  <si>
    <t>COD-428</t>
  </si>
  <si>
    <t>00901426</t>
  </si>
  <si>
    <t>COD-429</t>
  </si>
  <si>
    <t>00901425</t>
  </si>
  <si>
    <t>COD-430</t>
  </si>
  <si>
    <t>00901424</t>
  </si>
  <si>
    <t>COD-431</t>
  </si>
  <si>
    <t>00901423</t>
  </si>
  <si>
    <t>COD-432</t>
  </si>
  <si>
    <t>00901422</t>
  </si>
  <si>
    <t>COD-433</t>
  </si>
  <si>
    <t>00901421</t>
  </si>
  <si>
    <t>COD-434</t>
  </si>
  <si>
    <t>00901420</t>
  </si>
  <si>
    <t>COD-435</t>
  </si>
  <si>
    <t>00901418</t>
  </si>
  <si>
    <t>COD-436</t>
  </si>
  <si>
    <t>00901419</t>
  </si>
  <si>
    <t>COD-437</t>
  </si>
  <si>
    <t>00901417</t>
  </si>
  <si>
    <t>COD-438</t>
  </si>
  <si>
    <t>00901416</t>
  </si>
  <si>
    <t>COD-439</t>
  </si>
  <si>
    <t>00901415</t>
  </si>
  <si>
    <t>COD-440</t>
  </si>
  <si>
    <t>00901414</t>
  </si>
  <si>
    <t>COD-441</t>
  </si>
  <si>
    <t>00901413</t>
  </si>
  <si>
    <t>COD-442</t>
  </si>
  <si>
    <t>00901412</t>
  </si>
  <si>
    <t>COD-443</t>
  </si>
  <si>
    <t>00901429</t>
  </si>
  <si>
    <t>OUT-S75</t>
  </si>
  <si>
    <t>00901411</t>
  </si>
  <si>
    <t>COD-444</t>
  </si>
  <si>
    <t>00901510</t>
  </si>
  <si>
    <t>COD-445</t>
  </si>
  <si>
    <t>00901509</t>
  </si>
  <si>
    <t>COD-446</t>
  </si>
  <si>
    <t>00901508</t>
  </si>
  <si>
    <t>COD-447</t>
  </si>
  <si>
    <t>00901507</t>
  </si>
  <si>
    <t>COD-448</t>
  </si>
  <si>
    <t>00901506</t>
  </si>
  <si>
    <t>COD-449</t>
  </si>
  <si>
    <t>00901877</t>
  </si>
  <si>
    <t>COD-450</t>
  </si>
  <si>
    <t>00901876</t>
  </si>
  <si>
    <t>COD-451</t>
  </si>
  <si>
    <t>00901943</t>
  </si>
  <si>
    <t>COD-452</t>
  </si>
  <si>
    <t>00901942</t>
  </si>
  <si>
    <t>COD-453</t>
  </si>
  <si>
    <t>00901941</t>
  </si>
  <si>
    <t>COD-454</t>
  </si>
  <si>
    <t>00901940</t>
  </si>
  <si>
    <t>COD-455</t>
  </si>
  <si>
    <t>00901933</t>
  </si>
  <si>
    <t>OUT-S76</t>
  </si>
  <si>
    <t>00901937</t>
  </si>
  <si>
    <t>OUT-S76G</t>
  </si>
  <si>
    <t>00902150</t>
  </si>
  <si>
    <t>COD-456</t>
  </si>
  <si>
    <t>00902149</t>
  </si>
  <si>
    <t>COD-457</t>
  </si>
  <si>
    <t>00902212</t>
  </si>
  <si>
    <t>COD-458</t>
  </si>
  <si>
    <t>00902211</t>
  </si>
  <si>
    <t>COD-459</t>
  </si>
  <si>
    <t>00903772</t>
  </si>
  <si>
    <t>OUT-S77</t>
  </si>
  <si>
    <t>00903777</t>
  </si>
  <si>
    <t>OUT-S77G</t>
  </si>
  <si>
    <t>01000328</t>
  </si>
  <si>
    <t>COD-460</t>
  </si>
  <si>
    <t>01000304</t>
  </si>
  <si>
    <t>OUT-S78</t>
  </si>
  <si>
    <t>01000327</t>
  </si>
  <si>
    <t>COD-461</t>
  </si>
  <si>
    <t>01000326</t>
  </si>
  <si>
    <t>COD-462</t>
  </si>
  <si>
    <t>01000325</t>
  </si>
  <si>
    <t>COD-463</t>
  </si>
  <si>
    <t>01000324</t>
  </si>
  <si>
    <t>COD-464</t>
  </si>
  <si>
    <t>01000323</t>
  </si>
  <si>
    <t>COD-465</t>
  </si>
  <si>
    <t>01000308</t>
  </si>
  <si>
    <t>OUT-S78G</t>
  </si>
  <si>
    <t>01000322</t>
  </si>
  <si>
    <t>COD-466</t>
  </si>
  <si>
    <t>01000321</t>
  </si>
  <si>
    <t>COD-467</t>
  </si>
  <si>
    <t>01000320</t>
  </si>
  <si>
    <t>COD-468</t>
  </si>
  <si>
    <t>01000319</t>
  </si>
  <si>
    <t>COD-469</t>
  </si>
  <si>
    <t>01000318</t>
  </si>
  <si>
    <t>COD-470</t>
  </si>
  <si>
    <t>01000317</t>
  </si>
  <si>
    <t>COD-471</t>
  </si>
  <si>
    <t>01000349</t>
  </si>
  <si>
    <t>01000316</t>
  </si>
  <si>
    <t>COD-472</t>
  </si>
  <si>
    <t>01000315</t>
  </si>
  <si>
    <t>COD-473</t>
  </si>
  <si>
    <t>01000314</t>
  </si>
  <si>
    <t>COD-474</t>
  </si>
  <si>
    <t>01000313</t>
  </si>
  <si>
    <t>COD-475</t>
  </si>
  <si>
    <t>01000312</t>
  </si>
  <si>
    <t>COD-476</t>
  </si>
  <si>
    <t>01000358</t>
  </si>
  <si>
    <t>COD-477</t>
  </si>
  <si>
    <t>01000357</t>
  </si>
  <si>
    <t>COD-478</t>
  </si>
  <si>
    <t>01000432</t>
  </si>
  <si>
    <t>COD-479</t>
  </si>
  <si>
    <t>01000431</t>
  </si>
  <si>
    <t>COD-480</t>
  </si>
  <si>
    <t>01000430</t>
  </si>
  <si>
    <t>COD-481</t>
  </si>
  <si>
    <t>01000418</t>
  </si>
  <si>
    <t>OUT-S79</t>
  </si>
  <si>
    <t>01000429</t>
  </si>
  <si>
    <t>COD-482</t>
  </si>
  <si>
    <t>01000428</t>
  </si>
  <si>
    <t>COD-483</t>
  </si>
  <si>
    <t>01000427</t>
  </si>
  <si>
    <t>COD-484</t>
  </si>
  <si>
    <t>01000426</t>
  </si>
  <si>
    <t>COD-485</t>
  </si>
  <si>
    <t>01000422</t>
  </si>
  <si>
    <t>OUT-S79G</t>
  </si>
  <si>
    <t>01000468</t>
  </si>
  <si>
    <t>COD-486</t>
  </si>
  <si>
    <t>01000462</t>
  </si>
  <si>
    <t>01000467</t>
  </si>
  <si>
    <t>COD-487</t>
  </si>
  <si>
    <t>01000466</t>
  </si>
  <si>
    <t>COD-488</t>
  </si>
  <si>
    <t>01000490</t>
  </si>
  <si>
    <t>COD-489</t>
  </si>
  <si>
    <t>01000489</t>
  </si>
  <si>
    <t>COD-490</t>
  </si>
  <si>
    <t>01000488</t>
  </si>
  <si>
    <t>COD-491</t>
  </si>
  <si>
    <t>01000484</t>
  </si>
  <si>
    <t>OUT-S80</t>
  </si>
  <si>
    <t>01000487</t>
  </si>
  <si>
    <t>COD-492</t>
  </si>
  <si>
    <t>01000500</t>
  </si>
  <si>
    <t>COD-493</t>
  </si>
  <si>
    <t>01000499</t>
  </si>
  <si>
    <t>COD-494</t>
  </si>
  <si>
    <t>01000498</t>
  </si>
  <si>
    <t>COD-495</t>
  </si>
  <si>
    <t>01000874</t>
  </si>
  <si>
    <t>COD-496</t>
  </si>
  <si>
    <t>01000873</t>
  </si>
  <si>
    <t>COD-497</t>
  </si>
  <si>
    <t>01000872</t>
  </si>
  <si>
    <t>COD-498</t>
  </si>
  <si>
    <t>01000776</t>
  </si>
  <si>
    <t>01000871</t>
  </si>
  <si>
    <t>COD-499</t>
  </si>
  <si>
    <t>01000870</t>
  </si>
  <si>
    <t>COD-500</t>
  </si>
  <si>
    <t>01000869</t>
  </si>
  <si>
    <t>COD-501</t>
  </si>
  <si>
    <t>01000868</t>
  </si>
  <si>
    <t>COD-502</t>
  </si>
  <si>
    <t>01000867</t>
  </si>
  <si>
    <t>COD-503</t>
  </si>
  <si>
    <t>01000866</t>
  </si>
  <si>
    <t>COD-504</t>
  </si>
  <si>
    <t>01000876</t>
  </si>
  <si>
    <t>OUT-S81</t>
  </si>
  <si>
    <t>01000865</t>
  </si>
  <si>
    <t>COD-505</t>
  </si>
  <si>
    <t>01000864</t>
  </si>
  <si>
    <t>COD-506</t>
  </si>
  <si>
    <t>01000863</t>
  </si>
  <si>
    <t>COD-507</t>
  </si>
  <si>
    <t>01000862</t>
  </si>
  <si>
    <t>COD-508</t>
  </si>
  <si>
    <t>01000861</t>
  </si>
  <si>
    <t>COD-509</t>
  </si>
  <si>
    <t>01000912</t>
  </si>
  <si>
    <t>01000911</t>
  </si>
  <si>
    <t>COD-510</t>
  </si>
  <si>
    <t>01000910</t>
  </si>
  <si>
    <t>COD-511</t>
  </si>
  <si>
    <t>01000909</t>
  </si>
  <si>
    <t>COD-512</t>
  </si>
  <si>
    <t>01001034</t>
  </si>
  <si>
    <t>COD-513</t>
  </si>
  <si>
    <t>01001001</t>
  </si>
  <si>
    <t>01001033</t>
  </si>
  <si>
    <t>COD-514</t>
  </si>
  <si>
    <t>01001032</t>
  </si>
  <si>
    <t>COD-515</t>
  </si>
  <si>
    <t>01001031</t>
  </si>
  <si>
    <t>COD-516</t>
  </si>
  <si>
    <t>01001030</t>
  </si>
  <si>
    <t>COD-517</t>
  </si>
  <si>
    <t>01001029</t>
  </si>
  <si>
    <t>COD-518</t>
  </si>
  <si>
    <t>01001021</t>
  </si>
  <si>
    <t>OUT-S82</t>
  </si>
  <si>
    <t>01001026</t>
  </si>
  <si>
    <t>OUT-S82G</t>
  </si>
  <si>
    <t>01001357</t>
  </si>
  <si>
    <t>COD-519</t>
  </si>
  <si>
    <t>01001085</t>
  </si>
  <si>
    <t>01001356</t>
  </si>
  <si>
    <t>COD-520</t>
  </si>
  <si>
    <t>01001355</t>
  </si>
  <si>
    <t>COD-521</t>
  </si>
  <si>
    <t>01001354</t>
  </si>
  <si>
    <t>COD-522</t>
  </si>
  <si>
    <t>01001371</t>
  </si>
  <si>
    <t>01001563</t>
  </si>
  <si>
    <t>COD-523</t>
  </si>
  <si>
    <t>01001562</t>
  </si>
  <si>
    <t>COD-524</t>
  </si>
  <si>
    <t>01001561</t>
  </si>
  <si>
    <t>COD-525</t>
  </si>
  <si>
    <t>01001777</t>
  </si>
  <si>
    <t>COD-526</t>
  </si>
  <si>
    <t>01001776</t>
  </si>
  <si>
    <t>COD-527</t>
  </si>
  <si>
    <t>01001775</t>
  </si>
  <si>
    <t>COD-528</t>
  </si>
  <si>
    <t>01001774</t>
  </si>
  <si>
    <t>COD-529</t>
  </si>
  <si>
    <t>01001900</t>
  </si>
  <si>
    <t>COD-530</t>
  </si>
  <si>
    <t>01001899</t>
  </si>
  <si>
    <t>COD-531</t>
  </si>
  <si>
    <t>01001898</t>
  </si>
  <si>
    <t>COD-532</t>
  </si>
  <si>
    <t>01001901</t>
  </si>
  <si>
    <t>START_DATE</t>
  </si>
  <si>
    <t>END_DATE</t>
  </si>
  <si>
    <t>start_date</t>
  </si>
  <si>
    <t>end_date</t>
  </si>
  <si>
    <t>volume</t>
  </si>
  <si>
    <t>peak_q</t>
  </si>
  <si>
    <t>volome</t>
  </si>
  <si>
    <t xml:space="preserve"> </t>
  </si>
  <si>
    <t>(CFS-DAYS)</t>
  </si>
  <si>
    <t>(CFS)</t>
  </si>
  <si>
    <t>thous of cu ft</t>
  </si>
  <si>
    <t>----</t>
  </si>
  <si>
    <t xml:space="preserve">COD SAMPLE </t>
  </si>
  <si>
    <t>STORM HYDROGRAPH</t>
  </si>
  <si>
    <t>COD-89.1</t>
  </si>
  <si>
    <t>OUT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</si>
  <si>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</si>
  <si>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</si>
  <si>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</si>
  <si>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</si>
  <si>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</si>
  <si>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</si>
  <si>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</si>
  <si>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</si>
  <si>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</si>
  <si>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</si>
  <si>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</si>
  <si>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</si>
  <si>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</si>
  <si>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</si>
  <si>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</si>
  <si>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</si>
  <si>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</si>
  <si>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</si>
  <si>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</si>
  <si>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</si>
  <si>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</si>
  <si>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</si>
  <si>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</si>
  <si>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</si>
  <si>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</si>
  <si>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</si>
  <si>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</si>
  <si>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</si>
  <si>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</si>
  <si>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</si>
  <si>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</si>
  <si>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</si>
  <si>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</si>
  <si>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</si>
  <si>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</si>
  <si>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</si>
  <si>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</si>
  <si>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</si>
  <si>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</si>
  <si>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</si>
  <si>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</si>
  <si>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</si>
  <si>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</si>
  <si>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</si>
  <si>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</si>
  <si>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</si>
  <si>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</si>
  <si>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</si>
  <si>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</si>
  <si>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</si>
  <si>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</si>
  <si>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</si>
  <si>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</si>
  <si>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</si>
  <si>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</si>
  <si>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</si>
  <si>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</si>
  <si>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</si>
  <si>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</si>
  <si>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</si>
  <si>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</si>
  <si>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S68</t>
  </si>
  <si>
    <t>S71</t>
  </si>
  <si>
    <t>S72ac</t>
  </si>
  <si>
    <t>S72d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</si>
  <si>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</si>
  <si>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</si>
  <si>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</si>
  <si>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</si>
  <si>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</si>
  <si>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</si>
  <si>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</si>
  <si>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</si>
  <si>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</si>
  <si>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</si>
  <si>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</si>
  <si>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</si>
  <si>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</si>
  <si>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</si>
  <si>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</si>
  <si>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</si>
  <si>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</si>
  <si>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</si>
  <si>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</si>
  <si>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</si>
  <si>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</si>
  <si>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</si>
  <si>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LK</t>
  </si>
  <si>
    <t>S53</t>
  </si>
  <si>
    <t>S72</t>
  </si>
  <si>
    <t>S79G</t>
  </si>
  <si>
    <t>OUT-S39G</t>
  </si>
  <si>
    <t>OUT-S65G</t>
  </si>
  <si>
    <t>OUT-S72ac+d</t>
  </si>
  <si>
    <t>CG-S39G</t>
  </si>
  <si>
    <t>CG-S56</t>
  </si>
  <si>
    <t>LK-S65G</t>
  </si>
  <si>
    <t>LK-S20G</t>
  </si>
  <si>
    <t>US</t>
  </si>
  <si>
    <t>68C</t>
  </si>
  <si>
    <t>68D</t>
  </si>
  <si>
    <t>CG</t>
  </si>
  <si>
    <t>S67</t>
  </si>
  <si>
    <t>S69</t>
  </si>
  <si>
    <t>S70</t>
  </si>
  <si>
    <t>S84.1</t>
  </si>
  <si>
    <t>Volume (liters)</t>
  </si>
  <si>
    <t>Propylene Glycol (kg)</t>
  </si>
  <si>
    <t>Ethylene Glycol (kg)</t>
  </si>
  <si>
    <t>EG+PG (kg)</t>
  </si>
  <si>
    <t>duration (hrs)</t>
  </si>
  <si>
    <t>duration (days)</t>
  </si>
  <si>
    <t>Q mean</t>
  </si>
  <si>
    <t>new LK start</t>
  </si>
  <si>
    <t>new LK end</t>
  </si>
  <si>
    <t>new travel time (hr)</t>
  </si>
  <si>
    <t>new travel time (day)</t>
  </si>
  <si>
    <t>hours early</t>
  </si>
  <si>
    <t>hours late</t>
  </si>
  <si>
    <t>CG-S84-P1</t>
  </si>
  <si>
    <t>Site</t>
  </si>
  <si>
    <t>Storm ID</t>
  </si>
  <si>
    <t>01002420</t>
  </si>
  <si>
    <t>COD-533</t>
  </si>
  <si>
    <t>01002419</t>
  </si>
  <si>
    <t>COD-534</t>
  </si>
  <si>
    <t>01002418</t>
  </si>
  <si>
    <t>COD-535</t>
  </si>
  <si>
    <t>01002417</t>
  </si>
  <si>
    <t>COD-536</t>
  </si>
  <si>
    <t>01002416</t>
  </si>
  <si>
    <t>COD-537</t>
  </si>
  <si>
    <t>01002415</t>
  </si>
  <si>
    <t>COD-538</t>
  </si>
  <si>
    <t>01002385</t>
  </si>
  <si>
    <t>01003629</t>
  </si>
  <si>
    <t>OUT-S83</t>
  </si>
  <si>
    <t>01003634</t>
  </si>
  <si>
    <t>OUT-S83G</t>
  </si>
  <si>
    <t>01100074</t>
  </si>
  <si>
    <t>OUT-S84</t>
  </si>
  <si>
    <t>01100079</t>
  </si>
  <si>
    <t>OUT-S84G</t>
  </si>
  <si>
    <t>01100059</t>
  </si>
  <si>
    <t>01100182</t>
  </si>
  <si>
    <t>COD-539</t>
  </si>
  <si>
    <t>01100181</t>
  </si>
  <si>
    <t>COD-540</t>
  </si>
  <si>
    <t>01100180</t>
  </si>
  <si>
    <t>COD-541</t>
  </si>
  <si>
    <t>01100179</t>
  </si>
  <si>
    <t>COD-542</t>
  </si>
  <si>
    <t>01100184</t>
  </si>
  <si>
    <t>OUT-MISC</t>
  </si>
  <si>
    <t>01100178</t>
  </si>
  <si>
    <t>COD-543</t>
  </si>
  <si>
    <t>01100177</t>
  </si>
  <si>
    <t>COD-544</t>
  </si>
  <si>
    <t>01100176</t>
  </si>
  <si>
    <t>COD-545</t>
  </si>
  <si>
    <t>01100175</t>
  </si>
  <si>
    <t>COD-546</t>
  </si>
  <si>
    <t>01100174</t>
  </si>
  <si>
    <t>COD-547</t>
  </si>
  <si>
    <t>01100173</t>
  </si>
  <si>
    <t>COD-548</t>
  </si>
  <si>
    <t>01100198</t>
  </si>
  <si>
    <t>01100172</t>
  </si>
  <si>
    <t>COD-549</t>
  </si>
  <si>
    <t>01100171</t>
  </si>
  <si>
    <t>COD-550</t>
  </si>
  <si>
    <t>01100160</t>
  </si>
  <si>
    <t>OUT-S85</t>
  </si>
  <si>
    <t>01100170</t>
  </si>
  <si>
    <t>COD-551</t>
  </si>
  <si>
    <t>01100261</t>
  </si>
  <si>
    <t>COD-552</t>
  </si>
  <si>
    <t>01100260</t>
  </si>
  <si>
    <t>COD-553</t>
  </si>
  <si>
    <t>01100259</t>
  </si>
  <si>
    <t>COD-554</t>
  </si>
  <si>
    <t>01100258</t>
  </si>
  <si>
    <t>COD-555</t>
  </si>
  <si>
    <t>01100257</t>
  </si>
  <si>
    <t>COD-556</t>
  </si>
  <si>
    <t>01100256</t>
  </si>
  <si>
    <t>COD-557</t>
  </si>
  <si>
    <t>01100255</t>
  </si>
  <si>
    <t>COD-558</t>
  </si>
  <si>
    <t>01100254</t>
  </si>
  <si>
    <t>COD-559</t>
  </si>
  <si>
    <t>01100253</t>
  </si>
  <si>
    <t>COD-560</t>
  </si>
  <si>
    <t>01100252</t>
  </si>
  <si>
    <t>COD-561</t>
  </si>
  <si>
    <t>01100248</t>
  </si>
  <si>
    <t>01100291</t>
  </si>
  <si>
    <t>COD-562</t>
  </si>
  <si>
    <t>01100290</t>
  </si>
  <si>
    <t>COD-563</t>
  </si>
  <si>
    <t>01100289</t>
  </si>
  <si>
    <t>COD-564</t>
  </si>
  <si>
    <t>01100288</t>
  </si>
  <si>
    <t>COD-565</t>
  </si>
  <si>
    <t>01100304</t>
  </si>
  <si>
    <t>COD-566</t>
  </si>
  <si>
    <t>01100303</t>
  </si>
  <si>
    <t>COD-567</t>
  </si>
  <si>
    <t>01100302</t>
  </si>
  <si>
    <t>COD-568</t>
  </si>
  <si>
    <t>01100299</t>
  </si>
  <si>
    <t>OUT-S86</t>
  </si>
  <si>
    <t>01100301</t>
  </si>
  <si>
    <t>COD-569</t>
  </si>
  <si>
    <t>01100300</t>
  </si>
  <si>
    <t>COD-570</t>
  </si>
  <si>
    <t>01100362</t>
  </si>
  <si>
    <t>COD-571</t>
  </si>
  <si>
    <t>01100361</t>
  </si>
  <si>
    <t>COD-572</t>
  </si>
  <si>
    <t>01100360</t>
  </si>
  <si>
    <t>COD-573</t>
  </si>
  <si>
    <t>01100359</t>
  </si>
  <si>
    <t>COD-574</t>
  </si>
  <si>
    <t>01100357</t>
  </si>
  <si>
    <t>COD-575</t>
  </si>
  <si>
    <t>01100358</t>
  </si>
  <si>
    <t>COD-576</t>
  </si>
  <si>
    <t>01100455</t>
  </si>
  <si>
    <t>01100356</t>
  </si>
  <si>
    <t>COD-577</t>
  </si>
  <si>
    <t>01100355</t>
  </si>
  <si>
    <t>COD-578</t>
  </si>
  <si>
    <t>01100354</t>
  </si>
  <si>
    <t>COD-579</t>
  </si>
  <si>
    <t>01100353</t>
  </si>
  <si>
    <t>COD-580</t>
  </si>
  <si>
    <t>01100352</t>
  </si>
  <si>
    <t>COD-581</t>
  </si>
  <si>
    <t>01100365</t>
  </si>
  <si>
    <t>01100351</t>
  </si>
  <si>
    <t>COD-582</t>
  </si>
  <si>
    <t>01100348</t>
  </si>
  <si>
    <t>OUT-S87</t>
  </si>
  <si>
    <t>01100350</t>
  </si>
  <si>
    <t>COD-583</t>
  </si>
  <si>
    <t>01100349</t>
  </si>
  <si>
    <t>COD-584</t>
  </si>
  <si>
    <t>01100484</t>
  </si>
  <si>
    <t>COD-585</t>
  </si>
  <si>
    <t>01100483</t>
  </si>
  <si>
    <t>COD-586</t>
  </si>
  <si>
    <t>01100452</t>
  </si>
  <si>
    <t>01100482</t>
  </si>
  <si>
    <t>COD-587</t>
  </si>
  <si>
    <t>01100481</t>
  </si>
  <si>
    <t>COD-588</t>
  </si>
  <si>
    <t>01100480</t>
  </si>
  <si>
    <t>COD-589</t>
  </si>
  <si>
    <t>01100479</t>
  </si>
  <si>
    <t>COD-590</t>
  </si>
  <si>
    <t>01100478</t>
  </si>
  <si>
    <t>COD-591</t>
  </si>
  <si>
    <t>01100477</t>
  </si>
  <si>
    <t>COD-592</t>
  </si>
  <si>
    <t>01100695</t>
  </si>
  <si>
    <t>COD-593</t>
  </si>
  <si>
    <t>01100694</t>
  </si>
  <si>
    <t>COD-594</t>
  </si>
  <si>
    <t>01100693</t>
  </si>
  <si>
    <t>COD-595</t>
  </si>
  <si>
    <t>01100599</t>
  </si>
  <si>
    <t>01100692</t>
  </si>
  <si>
    <t>COD-596</t>
  </si>
  <si>
    <t>01100691</t>
  </si>
  <si>
    <t>COD-597</t>
  </si>
  <si>
    <t>01100965</t>
  </si>
  <si>
    <t>COD-598</t>
  </si>
  <si>
    <t>01100964</t>
  </si>
  <si>
    <t>COD-599</t>
  </si>
  <si>
    <t>01100963</t>
  </si>
  <si>
    <t>COD-600</t>
  </si>
  <si>
    <t>01100962</t>
  </si>
  <si>
    <t>COD-601</t>
  </si>
  <si>
    <t>01100723</t>
  </si>
  <si>
    <t>OUT-S88</t>
  </si>
  <si>
    <t>01100728</t>
  </si>
  <si>
    <t>OUT-S88G</t>
  </si>
  <si>
    <t>01100961</t>
  </si>
  <si>
    <t>COD-602</t>
  </si>
  <si>
    <t>01100960</t>
  </si>
  <si>
    <t>COD-603</t>
  </si>
  <si>
    <t>01100959</t>
  </si>
  <si>
    <t>COD-604</t>
  </si>
  <si>
    <t>01100813</t>
  </si>
  <si>
    <t>01101212</t>
  </si>
  <si>
    <t>COD-605</t>
  </si>
  <si>
    <t>01101211</t>
  </si>
  <si>
    <t>COD-606</t>
  </si>
  <si>
    <t>01101210</t>
  </si>
  <si>
    <t>COD-607</t>
  </si>
  <si>
    <t>01101209</t>
  </si>
  <si>
    <t>COD-608</t>
  </si>
  <si>
    <t>01101208</t>
  </si>
  <si>
    <t>COD-609</t>
  </si>
  <si>
    <t>01101207</t>
  </si>
  <si>
    <t>COD-610</t>
  </si>
  <si>
    <t>01101206</t>
  </si>
  <si>
    <t>COD-611</t>
  </si>
  <si>
    <t>01101205</t>
  </si>
  <si>
    <t>COD-612</t>
  </si>
  <si>
    <t>01101204</t>
  </si>
  <si>
    <t>COD-613</t>
  </si>
  <si>
    <t>01101248</t>
  </si>
  <si>
    <t>COD-614</t>
  </si>
  <si>
    <t>01101203</t>
  </si>
  <si>
    <t>01101247</t>
  </si>
  <si>
    <t>COD-615</t>
  </si>
  <si>
    <t>01101599</t>
  </si>
  <si>
    <t>COD-616</t>
  </si>
  <si>
    <t>01101598</t>
  </si>
  <si>
    <t>COD-617</t>
  </si>
  <si>
    <t>01101597</t>
  </si>
  <si>
    <t>COD-618</t>
  </si>
  <si>
    <t>01101867</t>
  </si>
  <si>
    <t>01103213</t>
  </si>
  <si>
    <t>OUT-S89</t>
  </si>
  <si>
    <t>01103218</t>
  </si>
  <si>
    <t>OUT-S89G</t>
  </si>
  <si>
    <t>01200359</t>
  </si>
  <si>
    <t>COD-619</t>
  </si>
  <si>
    <t>01200358</t>
  </si>
  <si>
    <t>COD-620</t>
  </si>
  <si>
    <t>01200357</t>
  </si>
  <si>
    <t>COD-621</t>
  </si>
  <si>
    <t>01200356</t>
  </si>
  <si>
    <t>COD-622</t>
  </si>
  <si>
    <t>01200355</t>
  </si>
  <si>
    <t>COD-623</t>
  </si>
  <si>
    <t>01200354</t>
  </si>
  <si>
    <t>COD-624</t>
  </si>
  <si>
    <t>01200353</t>
  </si>
  <si>
    <t>COD-625</t>
  </si>
  <si>
    <t>01200352</t>
  </si>
  <si>
    <t>COD-626</t>
  </si>
  <si>
    <t>01200351</t>
  </si>
  <si>
    <t>COD-627</t>
  </si>
  <si>
    <t>01200350</t>
  </si>
  <si>
    <t>COD-628</t>
  </si>
  <si>
    <t>01200349</t>
  </si>
  <si>
    <t>COD-629</t>
  </si>
  <si>
    <t>01200348</t>
  </si>
  <si>
    <t>COD-630</t>
  </si>
  <si>
    <t>01200341</t>
  </si>
  <si>
    <t>OUT-S90</t>
  </si>
  <si>
    <t>01200368</t>
  </si>
  <si>
    <t>COD-631</t>
  </si>
  <si>
    <t>01200346</t>
  </si>
  <si>
    <t>OUT-S90G</t>
  </si>
  <si>
    <t>01200383</t>
  </si>
  <si>
    <t>COD-632</t>
  </si>
  <si>
    <t>01200382</t>
  </si>
  <si>
    <t>COD-633</t>
  </si>
  <si>
    <t>01200381</t>
  </si>
  <si>
    <t>COD-634</t>
  </si>
  <si>
    <t>01200380</t>
  </si>
  <si>
    <t>COD-635</t>
  </si>
  <si>
    <t>01200379</t>
  </si>
  <si>
    <t>COD-636</t>
  </si>
  <si>
    <t>01200378</t>
  </si>
  <si>
    <t>COD-637</t>
  </si>
  <si>
    <t>01200377</t>
  </si>
  <si>
    <t>COD-638</t>
  </si>
  <si>
    <t>01200388</t>
  </si>
  <si>
    <t>OUT-S91</t>
  </si>
  <si>
    <t>01200376</t>
  </si>
  <si>
    <t>COD-639</t>
  </si>
  <si>
    <t>01200375</t>
  </si>
  <si>
    <t>COD-640</t>
  </si>
  <si>
    <t>01200392</t>
  </si>
  <si>
    <t>OUT-S91G</t>
  </si>
  <si>
    <t>01200374</t>
  </si>
  <si>
    <t>COD-641</t>
  </si>
  <si>
    <t>01200373</t>
  </si>
  <si>
    <t>COD-642</t>
  </si>
  <si>
    <t>01200372</t>
  </si>
  <si>
    <t>COD-643</t>
  </si>
  <si>
    <t>01200371</t>
  </si>
  <si>
    <t>COD-644</t>
  </si>
  <si>
    <t>01200385</t>
  </si>
  <si>
    <t>OUT-S92</t>
  </si>
  <si>
    <t>01200370</t>
  </si>
  <si>
    <t>COD-645</t>
  </si>
  <si>
    <t>01200369</t>
  </si>
  <si>
    <t>COD-646</t>
  </si>
  <si>
    <t>01200452</t>
  </si>
  <si>
    <t>COD-647</t>
  </si>
  <si>
    <t>01200451</t>
  </si>
  <si>
    <t>COD-648</t>
  </si>
  <si>
    <t>01200446</t>
  </si>
  <si>
    <t>OUT-S93</t>
  </si>
  <si>
    <t>01200450</t>
  </si>
  <si>
    <t>COD-649</t>
  </si>
  <si>
    <t>01200449</t>
  </si>
  <si>
    <t>COD-650</t>
  </si>
  <si>
    <t>01200663</t>
  </si>
  <si>
    <t>COD-651</t>
  </si>
  <si>
    <t>01200662</t>
  </si>
  <si>
    <t>COD-652</t>
  </si>
  <si>
    <t>01200661</t>
  </si>
  <si>
    <t>COD-653</t>
  </si>
  <si>
    <t>01200660</t>
  </si>
  <si>
    <t>COD-654</t>
  </si>
  <si>
    <t>01200659</t>
  </si>
  <si>
    <t>COD-655</t>
  </si>
  <si>
    <t>01200658</t>
  </si>
  <si>
    <t>COD-656</t>
  </si>
  <si>
    <t>01200657</t>
  </si>
  <si>
    <t>COD-657</t>
  </si>
  <si>
    <t>01200656</t>
  </si>
  <si>
    <t>COD-658</t>
  </si>
  <si>
    <t>01200655</t>
  </si>
  <si>
    <t>COD-659</t>
  </si>
  <si>
    <t>01200654</t>
  </si>
  <si>
    <t>COD-660</t>
  </si>
  <si>
    <t>01200876</t>
  </si>
  <si>
    <t>COD-661</t>
  </si>
  <si>
    <t>01200875</t>
  </si>
  <si>
    <t>COD-662</t>
  </si>
  <si>
    <t>01200874</t>
  </si>
  <si>
    <t>COD-663</t>
  </si>
  <si>
    <t>01200603</t>
  </si>
  <si>
    <t>OUT-S94A</t>
  </si>
  <si>
    <t>01200602</t>
  </si>
  <si>
    <t>OUT-S94</t>
  </si>
  <si>
    <t>01200873</t>
  </si>
  <si>
    <t>COD-664</t>
  </si>
  <si>
    <t>01200872</t>
  </si>
  <si>
    <t>COD-665</t>
  </si>
  <si>
    <t>01200604</t>
  </si>
  <si>
    <t>OUT-S94B</t>
  </si>
  <si>
    <t>01200605</t>
  </si>
  <si>
    <t>OUT-S94C</t>
  </si>
  <si>
    <t>01200871</t>
  </si>
  <si>
    <t>COD-666</t>
  </si>
  <si>
    <t>01200870</t>
  </si>
  <si>
    <t>COD-667</t>
  </si>
  <si>
    <t>01200606</t>
  </si>
  <si>
    <t>OUT-S94D</t>
  </si>
  <si>
    <t>01200869</t>
  </si>
  <si>
    <t>COD-668</t>
  </si>
  <si>
    <t>01200868</t>
  </si>
  <si>
    <t>COD-669</t>
  </si>
  <si>
    <t>01200867</t>
  </si>
  <si>
    <t>COD-670</t>
  </si>
  <si>
    <t>01200866</t>
  </si>
  <si>
    <t>COD-671</t>
  </si>
  <si>
    <t>01200920</t>
  </si>
  <si>
    <t>COD-672</t>
  </si>
  <si>
    <t>01200919</t>
  </si>
  <si>
    <t>COD-673</t>
  </si>
  <si>
    <t>040871476</t>
  </si>
  <si>
    <t>99700399</t>
  </si>
  <si>
    <t>99700215</t>
  </si>
  <si>
    <t>99700216</t>
  </si>
  <si>
    <t>99700217</t>
  </si>
  <si>
    <t>99700218</t>
  </si>
  <si>
    <t>99700334</t>
  </si>
  <si>
    <t>99700335</t>
  </si>
  <si>
    <t>99700400</t>
  </si>
  <si>
    <t>99700336</t>
  </si>
  <si>
    <t>99700337</t>
  </si>
  <si>
    <t>99700338</t>
  </si>
  <si>
    <t>99700340</t>
  </si>
  <si>
    <t>99700341</t>
  </si>
  <si>
    <t>99700342</t>
  </si>
  <si>
    <t>99700563</t>
  </si>
  <si>
    <t>99700564</t>
  </si>
  <si>
    <t>99700565</t>
  </si>
  <si>
    <t>99700567</t>
  </si>
  <si>
    <t>99700568</t>
  </si>
  <si>
    <t>99700569</t>
  </si>
  <si>
    <t>99700570</t>
  </si>
  <si>
    <t>99700571</t>
  </si>
  <si>
    <t>99700572</t>
  </si>
  <si>
    <t>99700573</t>
  </si>
  <si>
    <t>99700574</t>
  </si>
  <si>
    <t>99701128</t>
  </si>
  <si>
    <t>99702083</t>
  </si>
  <si>
    <t>99701519</t>
  </si>
  <si>
    <t>99701520</t>
  </si>
  <si>
    <t>99701521</t>
  </si>
  <si>
    <t>99701522</t>
  </si>
  <si>
    <t>99701523</t>
  </si>
  <si>
    <t>99701524</t>
  </si>
  <si>
    <t>99701525</t>
  </si>
  <si>
    <t>99701526</t>
  </si>
  <si>
    <t>99701527</t>
  </si>
  <si>
    <t>99702184</t>
  </si>
  <si>
    <t>99702185</t>
  </si>
  <si>
    <t>99702186</t>
  </si>
  <si>
    <t>99800222</t>
  </si>
  <si>
    <t>CG-B02</t>
  </si>
  <si>
    <t>99800491</t>
  </si>
  <si>
    <t>CG-S05</t>
  </si>
  <si>
    <t>99800492</t>
  </si>
  <si>
    <t>99800510</t>
  </si>
  <si>
    <t>CG-S06</t>
  </si>
  <si>
    <t>99800569</t>
  </si>
  <si>
    <t>CG-S07</t>
  </si>
  <si>
    <t>99800570</t>
  </si>
  <si>
    <t>99800579</t>
  </si>
  <si>
    <t>CG-B03</t>
  </si>
  <si>
    <t>99800590</t>
  </si>
  <si>
    <t>99801646</t>
  </si>
  <si>
    <t>CG-S08</t>
  </si>
  <si>
    <t>99801647</t>
  </si>
  <si>
    <t>99801648</t>
  </si>
  <si>
    <t>99803400</t>
  </si>
  <si>
    <t>CG-B04</t>
  </si>
  <si>
    <t>99807608</t>
  </si>
  <si>
    <t>99804449</t>
  </si>
  <si>
    <t>99805670</t>
  </si>
  <si>
    <t>CG-S09</t>
  </si>
  <si>
    <t>99806489</t>
  </si>
  <si>
    <t>99806376</t>
  </si>
  <si>
    <t>CG-B05</t>
  </si>
  <si>
    <t>99807769</t>
  </si>
  <si>
    <t>99808062</t>
  </si>
  <si>
    <t>99900487</t>
  </si>
  <si>
    <t>99900815</t>
  </si>
  <si>
    <t>CG-S10</t>
  </si>
  <si>
    <t>99900957</t>
  </si>
  <si>
    <t>CG-S11</t>
  </si>
  <si>
    <t>99901037</t>
  </si>
  <si>
    <t>CG-S12</t>
  </si>
  <si>
    <t>99901038</t>
  </si>
  <si>
    <t>CG-S13</t>
  </si>
  <si>
    <t>99901039</t>
  </si>
  <si>
    <t>99901258</t>
  </si>
  <si>
    <t>CG-B06</t>
  </si>
  <si>
    <t>99903364</t>
  </si>
  <si>
    <t>CG-S14</t>
  </si>
  <si>
    <t>99902208</t>
  </si>
  <si>
    <t>CG-S15</t>
  </si>
  <si>
    <t>99902210</t>
  </si>
  <si>
    <t>CG-B07</t>
  </si>
  <si>
    <t>99904507</t>
  </si>
  <si>
    <t>CG-B11</t>
  </si>
  <si>
    <t>00001559</t>
  </si>
  <si>
    <t>CG-S17</t>
  </si>
  <si>
    <t>00001560</t>
  </si>
  <si>
    <t>00002282</t>
  </si>
  <si>
    <t>CG-S20</t>
  </si>
  <si>
    <t>00002281</t>
  </si>
  <si>
    <t>00002407</t>
  </si>
  <si>
    <t>00002422</t>
  </si>
  <si>
    <t>CG-S22</t>
  </si>
  <si>
    <t>00002423</t>
  </si>
  <si>
    <t>00006556</t>
  </si>
  <si>
    <t>00007647</t>
  </si>
  <si>
    <t>CG-B16</t>
  </si>
  <si>
    <t>00008267</t>
  </si>
  <si>
    <t>CG-S23</t>
  </si>
  <si>
    <t>00008331</t>
  </si>
  <si>
    <t>00100307</t>
  </si>
  <si>
    <t>CG-S25</t>
  </si>
  <si>
    <t>00100453</t>
  </si>
  <si>
    <t>CG-S26</t>
  </si>
  <si>
    <t>00100456</t>
  </si>
  <si>
    <t>00101782</t>
  </si>
  <si>
    <t>00101057</t>
  </si>
  <si>
    <t>CG-S27</t>
  </si>
  <si>
    <t>00101058</t>
  </si>
  <si>
    <t>CG-S28</t>
  </si>
  <si>
    <t>00101161</t>
  </si>
  <si>
    <t>CG-S29</t>
  </si>
  <si>
    <t>00200339</t>
  </si>
  <si>
    <t>CG-S30</t>
  </si>
  <si>
    <t>00200913</t>
  </si>
  <si>
    <t>CG-S31</t>
  </si>
  <si>
    <t>00200968</t>
  </si>
  <si>
    <t>CG-S32</t>
  </si>
  <si>
    <t>00200969</t>
  </si>
  <si>
    <t>CG-S33</t>
  </si>
  <si>
    <t>00201102</t>
  </si>
  <si>
    <t>CG-S34</t>
  </si>
  <si>
    <t>00201106</t>
  </si>
  <si>
    <t>CG-S35</t>
  </si>
  <si>
    <t>00300131</t>
  </si>
  <si>
    <t>CG-S36</t>
  </si>
  <si>
    <t>00300703</t>
  </si>
  <si>
    <t>CG-S37</t>
  </si>
  <si>
    <t>00300934</t>
  </si>
  <si>
    <t>CG-S38</t>
  </si>
  <si>
    <t>00300935</t>
  </si>
  <si>
    <t>CG-S39</t>
  </si>
  <si>
    <t>00300936</t>
  </si>
  <si>
    <t>00301344</t>
  </si>
  <si>
    <t>CG-S40</t>
  </si>
  <si>
    <t>00402078</t>
  </si>
  <si>
    <t>CG-COD</t>
  </si>
  <si>
    <t>00400581</t>
  </si>
  <si>
    <t>00400582</t>
  </si>
  <si>
    <t>00400578</t>
  </si>
  <si>
    <t>CG-S41</t>
  </si>
  <si>
    <t>00400706</t>
  </si>
  <si>
    <t>CG-S42</t>
  </si>
  <si>
    <t>00400776</t>
  </si>
  <si>
    <t>00400777</t>
  </si>
  <si>
    <t>00406215</t>
  </si>
  <si>
    <t>00402082</t>
  </si>
  <si>
    <t>00401089</t>
  </si>
  <si>
    <t>00401928</t>
  </si>
  <si>
    <t>CG-S43</t>
  </si>
  <si>
    <t>00401088</t>
  </si>
  <si>
    <t>00401087</t>
  </si>
  <si>
    <t>00401086</t>
  </si>
  <si>
    <t>00401085</t>
  </si>
  <si>
    <t>00401084</t>
  </si>
  <si>
    <t>00401083</t>
  </si>
  <si>
    <t>00401082</t>
  </si>
  <si>
    <t>00401081</t>
  </si>
  <si>
    <t>00401630</t>
  </si>
  <si>
    <t>00402033</t>
  </si>
  <si>
    <t>00402029</t>
  </si>
  <si>
    <t>00402026</t>
  </si>
  <si>
    <t>00500776</t>
  </si>
  <si>
    <t>CG-S44</t>
  </si>
  <si>
    <t>00500775</t>
  </si>
  <si>
    <t>CG-S45</t>
  </si>
  <si>
    <t>00500907</t>
  </si>
  <si>
    <t>CG-S47</t>
  </si>
  <si>
    <t>00500950</t>
  </si>
  <si>
    <t>00500949</t>
  </si>
  <si>
    <t>00500948</t>
  </si>
  <si>
    <t>00501026</t>
  </si>
  <si>
    <t>00501102</t>
  </si>
  <si>
    <t>CG-S48</t>
  </si>
  <si>
    <t>00504615</t>
  </si>
  <si>
    <t>CG-S49A</t>
  </si>
  <si>
    <t>00501344</t>
  </si>
  <si>
    <t>CG-S49</t>
  </si>
  <si>
    <t>00501331</t>
  </si>
  <si>
    <t>CG-S49B</t>
  </si>
  <si>
    <t>00501343</t>
  </si>
  <si>
    <t>CG-S50</t>
  </si>
  <si>
    <t>00600467</t>
  </si>
  <si>
    <t>CG-S51</t>
  </si>
  <si>
    <t>00600490</t>
  </si>
  <si>
    <t>00600492</t>
  </si>
  <si>
    <t>00600491</t>
  </si>
  <si>
    <t>00600502</t>
  </si>
  <si>
    <t>CG-S53</t>
  </si>
  <si>
    <t>00600830</t>
  </si>
  <si>
    <t>00600824</t>
  </si>
  <si>
    <t>CG-S54</t>
  </si>
  <si>
    <t>00600829</t>
  </si>
  <si>
    <t>CG-S54A</t>
  </si>
  <si>
    <t>00600828</t>
  </si>
  <si>
    <t>CG-S54B</t>
  </si>
  <si>
    <t>00600827</t>
  </si>
  <si>
    <t>CG-S54C</t>
  </si>
  <si>
    <t>00600826</t>
  </si>
  <si>
    <t>CG-S54D</t>
  </si>
  <si>
    <t>00600669</t>
  </si>
  <si>
    <t>CG-S55</t>
  </si>
  <si>
    <t>00601002</t>
  </si>
  <si>
    <t>CG-S55G</t>
  </si>
  <si>
    <t>00600825</t>
  </si>
  <si>
    <t>CG-S55A</t>
  </si>
  <si>
    <t>00700485</t>
  </si>
  <si>
    <t>00700746</t>
  </si>
  <si>
    <t>CG-S57</t>
  </si>
  <si>
    <t>00700749</t>
  </si>
  <si>
    <t>CG-S57G</t>
  </si>
  <si>
    <t>00700773</t>
  </si>
  <si>
    <t>CG-S58</t>
  </si>
  <si>
    <t>00701558</t>
  </si>
  <si>
    <t>CG-S59</t>
  </si>
  <si>
    <t>00701565</t>
  </si>
  <si>
    <t>CG-S60</t>
  </si>
  <si>
    <t>00701220</t>
  </si>
  <si>
    <t>CG-COD-60B</t>
  </si>
  <si>
    <t>00701583</t>
  </si>
  <si>
    <t>CG-COD-61A</t>
  </si>
  <si>
    <t>00701573</t>
  </si>
  <si>
    <t>CG-S61</t>
  </si>
  <si>
    <t>00701582</t>
  </si>
  <si>
    <t>CG-COD-61B</t>
  </si>
  <si>
    <t>00701581</t>
  </si>
  <si>
    <t>CG-COD-61C</t>
  </si>
  <si>
    <t>00701580</t>
  </si>
  <si>
    <t>CG--COD-61D</t>
  </si>
  <si>
    <t>00701576</t>
  </si>
  <si>
    <t>CG-S61G</t>
  </si>
  <si>
    <t>00705930</t>
  </si>
  <si>
    <t>CG-S62</t>
  </si>
  <si>
    <t>00705935</t>
  </si>
  <si>
    <t>CG-S62G</t>
  </si>
  <si>
    <t>00800297</t>
  </si>
  <si>
    <t>CG-S63</t>
  </si>
  <si>
    <t>00800301</t>
  </si>
  <si>
    <t>CG-S63G</t>
  </si>
  <si>
    <t>00800340</t>
  </si>
  <si>
    <t>CG-S64A</t>
  </si>
  <si>
    <t>00800338</t>
  </si>
  <si>
    <t>CG-S64</t>
  </si>
  <si>
    <t>00800341</t>
  </si>
  <si>
    <t>CG-S64B</t>
  </si>
  <si>
    <t>00800342</t>
  </si>
  <si>
    <t>CG-S64C</t>
  </si>
  <si>
    <t>00800457</t>
  </si>
  <si>
    <t>CG-S65A</t>
  </si>
  <si>
    <t>00800462</t>
  </si>
  <si>
    <t>CG-S65</t>
  </si>
  <si>
    <t>00800463</t>
  </si>
  <si>
    <t>CG-S65G</t>
  </si>
  <si>
    <t>00800456</t>
  </si>
  <si>
    <t>CG-S65B</t>
  </si>
  <si>
    <t>00800455</t>
  </si>
  <si>
    <t>CG-S65C</t>
  </si>
  <si>
    <t>00800930</t>
  </si>
  <si>
    <t>CG-S66</t>
  </si>
  <si>
    <t>00801391</t>
  </si>
  <si>
    <t>CG-S67</t>
  </si>
  <si>
    <t>00801075</t>
  </si>
  <si>
    <t>CG-S68</t>
  </si>
  <si>
    <t>00802718</t>
  </si>
  <si>
    <t>CG-S69</t>
  </si>
  <si>
    <t>00900005</t>
  </si>
  <si>
    <t>CG-S70</t>
  </si>
  <si>
    <t>00900006</t>
  </si>
  <si>
    <t>CG-S70G</t>
  </si>
  <si>
    <t>00900239</t>
  </si>
  <si>
    <t>CG-S71</t>
  </si>
  <si>
    <t>00900243</t>
  </si>
  <si>
    <t>CG-S71G</t>
  </si>
  <si>
    <t>00900271</t>
  </si>
  <si>
    <t>CG-S72</t>
  </si>
  <si>
    <t>00900533</t>
  </si>
  <si>
    <t>CG-S73</t>
  </si>
  <si>
    <t>00900537</t>
  </si>
  <si>
    <t>CG-S73G</t>
  </si>
  <si>
    <t>00900880</t>
  </si>
  <si>
    <t>CG-S74</t>
  </si>
  <si>
    <t>00901430</t>
  </si>
  <si>
    <t>CG-S75</t>
  </si>
  <si>
    <t>00901934</t>
  </si>
  <si>
    <t>CG-S76</t>
  </si>
  <si>
    <t>00901938</t>
  </si>
  <si>
    <t>CG-S76G</t>
  </si>
  <si>
    <t>00903773</t>
  </si>
  <si>
    <t>CG-S77</t>
  </si>
  <si>
    <t>00903776</t>
  </si>
  <si>
    <t>CG-S77G</t>
  </si>
  <si>
    <t>01000305</t>
  </si>
  <si>
    <t>CG-S78</t>
  </si>
  <si>
    <t>01000309</t>
  </si>
  <si>
    <t>CG-S78G</t>
  </si>
  <si>
    <t>01000419</t>
  </si>
  <si>
    <t>CG-S79</t>
  </si>
  <si>
    <t>01000423</t>
  </si>
  <si>
    <t>CG-S79G</t>
  </si>
  <si>
    <t>01000485</t>
  </si>
  <si>
    <t>CG-S80</t>
  </si>
  <si>
    <t>01000877</t>
  </si>
  <si>
    <t>CG-S81</t>
  </si>
  <si>
    <t>01001022</t>
  </si>
  <si>
    <t>CG-S82</t>
  </si>
  <si>
    <t>01001025</t>
  </si>
  <si>
    <t>CG-S82G</t>
  </si>
  <si>
    <t>01003630</t>
  </si>
  <si>
    <t>CG-S83</t>
  </si>
  <si>
    <t>01003635</t>
  </si>
  <si>
    <t>CG-S83G</t>
  </si>
  <si>
    <t>01100075</t>
  </si>
  <si>
    <t>CG-S84</t>
  </si>
  <si>
    <t>01100078</t>
  </si>
  <si>
    <t>CG-S84G</t>
  </si>
  <si>
    <t>01100164</t>
  </si>
  <si>
    <t>CG-COD1</t>
  </si>
  <si>
    <t>01100163</t>
  </si>
  <si>
    <t>CG-COD2</t>
  </si>
  <si>
    <t>01100162</t>
  </si>
  <si>
    <t>CG-COD3</t>
  </si>
  <si>
    <t>01100161</t>
  </si>
  <si>
    <t>CG-COD4</t>
  </si>
  <si>
    <t>01100751</t>
  </si>
  <si>
    <t>01100363</t>
  </si>
  <si>
    <t>01100724</t>
  </si>
  <si>
    <t>CG-S88</t>
  </si>
  <si>
    <t>01100729</t>
  </si>
  <si>
    <t>CG-S88G</t>
  </si>
  <si>
    <t>01103214</t>
  </si>
  <si>
    <t>CG-S89</t>
  </si>
  <si>
    <t>01103217</t>
  </si>
  <si>
    <t>CG-S89G</t>
  </si>
  <si>
    <t>01200344</t>
  </si>
  <si>
    <t>CG-S90</t>
  </si>
  <si>
    <t>01200511</t>
  </si>
  <si>
    <t>CG-S90G</t>
  </si>
  <si>
    <t>01200447</t>
  </si>
  <si>
    <t>CG-S93</t>
  </si>
  <si>
    <t>01200608</t>
  </si>
  <si>
    <t>CG-S94A</t>
  </si>
  <si>
    <t>01200607</t>
  </si>
  <si>
    <t>CG-S94</t>
  </si>
  <si>
    <t>01200609</t>
  </si>
  <si>
    <t>CG-S94B</t>
  </si>
  <si>
    <t>01200610</t>
  </si>
  <si>
    <t>CG-S94C</t>
  </si>
  <si>
    <t>01200611</t>
  </si>
  <si>
    <t>CG-S94D</t>
  </si>
  <si>
    <t>040871488</t>
  </si>
  <si>
    <t>99700401</t>
  </si>
  <si>
    <t>99700280</t>
  </si>
  <si>
    <t>99700281</t>
  </si>
  <si>
    <t>99700282</t>
  </si>
  <si>
    <t>99700283</t>
  </si>
  <si>
    <t>99700284</t>
  </si>
  <si>
    <t>99700303</t>
  </si>
  <si>
    <t>99700304</t>
  </si>
  <si>
    <t>99700305</t>
  </si>
  <si>
    <t>99700306</t>
  </si>
  <si>
    <t>99700307</t>
  </si>
  <si>
    <t>99700596</t>
  </si>
  <si>
    <t>99700597</t>
  </si>
  <si>
    <t>99700598</t>
  </si>
  <si>
    <t>99700599</t>
  </si>
  <si>
    <t>99700600</t>
  </si>
  <si>
    <t>99700601</t>
  </si>
  <si>
    <t>99700602</t>
  </si>
  <si>
    <t>99700603</t>
  </si>
  <si>
    <t>99700604</t>
  </si>
  <si>
    <t>99700605</t>
  </si>
  <si>
    <t>99700606</t>
  </si>
  <si>
    <t>99701131</t>
  </si>
  <si>
    <t>99701558</t>
  </si>
  <si>
    <t>99701559</t>
  </si>
  <si>
    <t>99701560</t>
  </si>
  <si>
    <t>99701561</t>
  </si>
  <si>
    <t>99701562</t>
  </si>
  <si>
    <t>99701563</t>
  </si>
  <si>
    <t>99701564</t>
  </si>
  <si>
    <t>99701565</t>
  </si>
  <si>
    <t>99701566</t>
  </si>
  <si>
    <t>99701567</t>
  </si>
  <si>
    <t>99701568</t>
  </si>
  <si>
    <t>99701569</t>
  </si>
  <si>
    <t>99701570</t>
  </si>
  <si>
    <t>99701571</t>
  </si>
  <si>
    <t>99701572</t>
  </si>
  <si>
    <t>99701929</t>
  </si>
  <si>
    <t>99701930</t>
  </si>
  <si>
    <t>99701931</t>
  </si>
  <si>
    <t>99701932</t>
  </si>
  <si>
    <t>99701933</t>
  </si>
  <si>
    <t>99701934</t>
  </si>
  <si>
    <t>99701935</t>
  </si>
  <si>
    <t>99701936</t>
  </si>
  <si>
    <t>99701937</t>
  </si>
  <si>
    <t>99800220</t>
  </si>
  <si>
    <t>LK-B02</t>
  </si>
  <si>
    <t>99800493</t>
  </si>
  <si>
    <t>LK-S05</t>
  </si>
  <si>
    <t>99800494</t>
  </si>
  <si>
    <t>99800573</t>
  </si>
  <si>
    <t>LK-S07</t>
  </si>
  <si>
    <t>99800574</t>
  </si>
  <si>
    <t>99800581</t>
  </si>
  <si>
    <t>LK-B03</t>
  </si>
  <si>
    <t>99800591</t>
  </si>
  <si>
    <t>99801652</t>
  </si>
  <si>
    <t>LK-S08</t>
  </si>
  <si>
    <t>99801653</t>
  </si>
  <si>
    <t>99801654</t>
  </si>
  <si>
    <t>99803401</t>
  </si>
  <si>
    <t>LK-B04</t>
  </si>
  <si>
    <t>99807606</t>
  </si>
  <si>
    <t>99804447</t>
  </si>
  <si>
    <t>99805671</t>
  </si>
  <si>
    <t>LK-S09</t>
  </si>
  <si>
    <t>99806490</t>
  </si>
  <si>
    <t>99806377</t>
  </si>
  <si>
    <t>LK-B05</t>
  </si>
  <si>
    <t>99807770</t>
  </si>
  <si>
    <t>99808065</t>
  </si>
  <si>
    <t>99900488</t>
  </si>
  <si>
    <t>99902216</t>
  </si>
  <si>
    <t>99900816</t>
  </si>
  <si>
    <t>LK-S10</t>
  </si>
  <si>
    <t>99909647</t>
  </si>
  <si>
    <t>99900961</t>
  </si>
  <si>
    <t>LK-S11</t>
  </si>
  <si>
    <t>99901040</t>
  </si>
  <si>
    <t>LK-S13</t>
  </si>
  <si>
    <t>99901041</t>
  </si>
  <si>
    <t>99901259</t>
  </si>
  <si>
    <t>LK-B06</t>
  </si>
  <si>
    <t>99903365</t>
  </si>
  <si>
    <t>LK-S14</t>
  </si>
  <si>
    <t>99902211</t>
  </si>
  <si>
    <t>LK-S15</t>
  </si>
  <si>
    <t>99902212</t>
  </si>
  <si>
    <t>LK-B07</t>
  </si>
  <si>
    <t>99903360</t>
  </si>
  <si>
    <t>LK-B08</t>
  </si>
  <si>
    <t>99903361</t>
  </si>
  <si>
    <t>LK-B09</t>
  </si>
  <si>
    <t>99904300</t>
  </si>
  <si>
    <t>LK-B10</t>
  </si>
  <si>
    <t>99904508</t>
  </si>
  <si>
    <t>LK-B11</t>
  </si>
  <si>
    <t>99907830</t>
  </si>
  <si>
    <t>LK-B12</t>
  </si>
  <si>
    <t>99907825</t>
  </si>
  <si>
    <t>LK-S16</t>
  </si>
  <si>
    <t>99907826</t>
  </si>
  <si>
    <t>00001562</t>
  </si>
  <si>
    <t>LK-S17</t>
  </si>
  <si>
    <t>00001561</t>
  </si>
  <si>
    <t>00001625</t>
  </si>
  <si>
    <t>LK-B14</t>
  </si>
  <si>
    <t>00001629</t>
  </si>
  <si>
    <t>LK-S18</t>
  </si>
  <si>
    <t>00001630</t>
  </si>
  <si>
    <t>00002284</t>
  </si>
  <si>
    <t>LK-S19</t>
  </si>
  <si>
    <t>00002286</t>
  </si>
  <si>
    <t>LK-S20</t>
  </si>
  <si>
    <t>00002285</t>
  </si>
  <si>
    <t>LK-S21</t>
  </si>
  <si>
    <t>00002850</t>
  </si>
  <si>
    <t>00002287</t>
  </si>
  <si>
    <t>00002408</t>
  </si>
  <si>
    <t>00002424</t>
  </si>
  <si>
    <t>LK-S22</t>
  </si>
  <si>
    <t>00002425</t>
  </si>
  <si>
    <t>00006557</t>
  </si>
  <si>
    <t>00007648</t>
  </si>
  <si>
    <t>LK-B16</t>
  </si>
  <si>
    <t>00008268</t>
  </si>
  <si>
    <t>LK-S23</t>
  </si>
  <si>
    <t>00008332</t>
  </si>
  <si>
    <t>00100300</t>
  </si>
  <si>
    <t>LK-S24</t>
  </si>
  <si>
    <t>00100321</t>
  </si>
  <si>
    <t>LK-B17</t>
  </si>
  <si>
    <t>00100454</t>
  </si>
  <si>
    <t>LK-S26</t>
  </si>
  <si>
    <t>00101051</t>
  </si>
  <si>
    <t>LK-S27</t>
  </si>
  <si>
    <t>00101052</t>
  </si>
  <si>
    <t>LK-S28</t>
  </si>
  <si>
    <t>00101162</t>
  </si>
  <si>
    <t>LK-S29</t>
  </si>
  <si>
    <t>00101779</t>
  </si>
  <si>
    <t>LK-B18</t>
  </si>
  <si>
    <t>00101554</t>
  </si>
  <si>
    <t>LK-B19</t>
  </si>
  <si>
    <t>00101769</t>
  </si>
  <si>
    <t>LK-B20</t>
  </si>
  <si>
    <t>00106236</t>
  </si>
  <si>
    <t>LK-B21</t>
  </si>
  <si>
    <t>00105191</t>
  </si>
  <si>
    <t>LK-B22</t>
  </si>
  <si>
    <t>00103929</t>
  </si>
  <si>
    <t>LK-B23</t>
  </si>
  <si>
    <t>00105194</t>
  </si>
  <si>
    <t>LK-B24</t>
  </si>
  <si>
    <t>00200340</t>
  </si>
  <si>
    <t>LK-S30</t>
  </si>
  <si>
    <t>00200914</t>
  </si>
  <si>
    <t>LK-S31</t>
  </si>
  <si>
    <t>00200970</t>
  </si>
  <si>
    <t>LK-S32</t>
  </si>
  <si>
    <t>00200971</t>
  </si>
  <si>
    <t>LK-S33</t>
  </si>
  <si>
    <t>00200974</t>
  </si>
  <si>
    <t>LK-B25</t>
  </si>
  <si>
    <t>00201103</t>
  </si>
  <si>
    <t>LK-S34</t>
  </si>
  <si>
    <t>00201107</t>
  </si>
  <si>
    <t>LK-S35</t>
  </si>
  <si>
    <t>00201552</t>
  </si>
  <si>
    <t>LK-B26</t>
  </si>
  <si>
    <t>00300132</t>
  </si>
  <si>
    <t>LK-S36</t>
  </si>
  <si>
    <t>00300134</t>
  </si>
  <si>
    <t>LK-B27</t>
  </si>
  <si>
    <t>00300704</t>
  </si>
  <si>
    <t>LK-S37</t>
  </si>
  <si>
    <t>00300937</t>
  </si>
  <si>
    <t>LK-S38</t>
  </si>
  <si>
    <t>00300938</t>
  </si>
  <si>
    <t>LK-S39</t>
  </si>
  <si>
    <t>00301037</t>
  </si>
  <si>
    <t>LK-B28</t>
  </si>
  <si>
    <t>00301345</t>
  </si>
  <si>
    <t>LK-S40</t>
  </si>
  <si>
    <t>00306232</t>
  </si>
  <si>
    <t>LK-B29</t>
  </si>
  <si>
    <t>00400579</t>
  </si>
  <si>
    <t>LK-S41</t>
  </si>
  <si>
    <t>00400580</t>
  </si>
  <si>
    <t>00400707</t>
  </si>
  <si>
    <t>LK-S42</t>
  </si>
  <si>
    <t>00400838</t>
  </si>
  <si>
    <t>LK-B30</t>
  </si>
  <si>
    <t>00400778</t>
  </si>
  <si>
    <t>00401631</t>
  </si>
  <si>
    <t>LK-S43A</t>
  </si>
  <si>
    <t>00400837</t>
  </si>
  <si>
    <t>LK-S43</t>
  </si>
  <si>
    <t>00401635</t>
  </si>
  <si>
    <t>LK-S43B</t>
  </si>
  <si>
    <t>00401634</t>
  </si>
  <si>
    <t>LK-S43C</t>
  </si>
  <si>
    <t>00401633</t>
  </si>
  <si>
    <t>LK-S43D</t>
  </si>
  <si>
    <t>00401632</t>
  </si>
  <si>
    <t>LK-S43E</t>
  </si>
  <si>
    <t>00401627</t>
  </si>
  <si>
    <t>LK-B31</t>
  </si>
  <si>
    <t>00407584</t>
  </si>
  <si>
    <t>LK-B32</t>
  </si>
  <si>
    <t>00500777</t>
  </si>
  <si>
    <t>LK-S45</t>
  </si>
  <si>
    <t>00500906</t>
  </si>
  <si>
    <t>LK-S47</t>
  </si>
  <si>
    <t>00500902</t>
  </si>
  <si>
    <t>LK-COD</t>
  </si>
  <si>
    <t>00500905</t>
  </si>
  <si>
    <t>00500904</t>
  </si>
  <si>
    <t>00500903</t>
  </si>
  <si>
    <t>00501104</t>
  </si>
  <si>
    <t>LK-B33</t>
  </si>
  <si>
    <t>00501103</t>
  </si>
  <si>
    <t>LK-S48</t>
  </si>
  <si>
    <t>00501342</t>
  </si>
  <si>
    <t>LK-S49</t>
  </si>
  <si>
    <t>00501341</t>
  </si>
  <si>
    <t>LK-S50</t>
  </si>
  <si>
    <t>00502240</t>
  </si>
  <si>
    <t>LK-B34</t>
  </si>
  <si>
    <t>00600466</t>
  </si>
  <si>
    <t>LK-S51</t>
  </si>
  <si>
    <t>00600465</t>
  </si>
  <si>
    <t>LK-S52</t>
  </si>
  <si>
    <t>00600503</t>
  </si>
  <si>
    <t>LK-S53</t>
  </si>
  <si>
    <t>00600822</t>
  </si>
  <si>
    <t>LK-S54</t>
  </si>
  <si>
    <t>00600670</t>
  </si>
  <si>
    <t>LK-S55</t>
  </si>
  <si>
    <t>00700486</t>
  </si>
  <si>
    <t>LK-S56</t>
  </si>
  <si>
    <t>00700747</t>
  </si>
  <si>
    <t>LK-S57</t>
  </si>
  <si>
    <t>00700750</t>
  </si>
  <si>
    <t>LK-S57G</t>
  </si>
  <si>
    <t>00700772</t>
  </si>
  <si>
    <t>LK-S58</t>
  </si>
  <si>
    <t>00701559</t>
  </si>
  <si>
    <t>LK-S59</t>
  </si>
  <si>
    <t>00701563</t>
  </si>
  <si>
    <t>LK-S60</t>
  </si>
  <si>
    <t>00701574</t>
  </si>
  <si>
    <t>LK-S61</t>
  </si>
  <si>
    <t>00701575</t>
  </si>
  <si>
    <t>LK-S61G</t>
  </si>
  <si>
    <t>00705933</t>
  </si>
  <si>
    <t>LK-S62</t>
  </si>
  <si>
    <t>00705934</t>
  </si>
  <si>
    <t>LK-S62G</t>
  </si>
  <si>
    <t>00800298</t>
  </si>
  <si>
    <t>LK-S63</t>
  </si>
  <si>
    <t>00800302</t>
  </si>
  <si>
    <t>LK-S63G</t>
  </si>
  <si>
    <t>00800339</t>
  </si>
  <si>
    <t>LK-S64</t>
  </si>
  <si>
    <t>00800464</t>
  </si>
  <si>
    <t>LK-S65</t>
  </si>
  <si>
    <t>00800465</t>
  </si>
  <si>
    <t>00800931</t>
  </si>
  <si>
    <t>LK-S66</t>
  </si>
  <si>
    <t>00801076</t>
  </si>
  <si>
    <t>LK-S68</t>
  </si>
  <si>
    <t>00801977</t>
  </si>
  <si>
    <t>LK-B35</t>
  </si>
  <si>
    <t>00804399</t>
  </si>
  <si>
    <t>LK-B36</t>
  </si>
  <si>
    <t>00900240</t>
  </si>
  <si>
    <t>LK-S71</t>
  </si>
  <si>
    <t>00900244</t>
  </si>
  <si>
    <t>LK-S71G</t>
  </si>
  <si>
    <t>00900272</t>
  </si>
  <si>
    <t>LK-S72</t>
  </si>
  <si>
    <t>00900534</t>
  </si>
  <si>
    <t>LK-S73</t>
  </si>
  <si>
    <t>00900538</t>
  </si>
  <si>
    <t>LK-S73G</t>
  </si>
  <si>
    <t>00900881</t>
  </si>
  <si>
    <t>LK-S74</t>
  </si>
  <si>
    <t>00901431</t>
  </si>
  <si>
    <t>LK-S75</t>
  </si>
  <si>
    <t>00901935</t>
  </si>
  <si>
    <t>LK-S76</t>
  </si>
  <si>
    <t>00901939</t>
  </si>
  <si>
    <t>LK-S76G</t>
  </si>
  <si>
    <t>00903774</t>
  </si>
  <si>
    <t>00903775</t>
  </si>
  <si>
    <t>LK-S77G</t>
  </si>
  <si>
    <t>01000306</t>
  </si>
  <si>
    <t>LK-S78</t>
  </si>
  <si>
    <t>01000310</t>
  </si>
  <si>
    <t>LK-S78G</t>
  </si>
  <si>
    <t>01000347</t>
  </si>
  <si>
    <t>LK-S79</t>
  </si>
  <si>
    <t>01000420</t>
  </si>
  <si>
    <t>01000424</t>
  </si>
  <si>
    <t>01000465</t>
  </si>
  <si>
    <t>01000486</t>
  </si>
  <si>
    <t>LK-S80</t>
  </si>
  <si>
    <t>01000773</t>
  </si>
  <si>
    <t>01000878</t>
  </si>
  <si>
    <t>LK-S81</t>
  </si>
  <si>
    <t>01000914</t>
  </si>
  <si>
    <t>01001000</t>
  </si>
  <si>
    <t>01001023</t>
  </si>
  <si>
    <t>LK-S82</t>
  </si>
  <si>
    <t>01001024</t>
  </si>
  <si>
    <t>LK-S82G</t>
  </si>
  <si>
    <t>01001083</t>
  </si>
  <si>
    <t>01001370</t>
  </si>
  <si>
    <t>01001903</t>
  </si>
  <si>
    <t>01002387</t>
  </si>
  <si>
    <t>01003631</t>
  </si>
  <si>
    <t>LK-S83</t>
  </si>
  <si>
    <t>01003636</t>
  </si>
  <si>
    <t>LK-S83G</t>
  </si>
  <si>
    <t>01100076</t>
  </si>
  <si>
    <t>LK-S84</t>
  </si>
  <si>
    <t>01100077</t>
  </si>
  <si>
    <t>LK-S84G</t>
  </si>
  <si>
    <t>01100056</t>
  </si>
  <si>
    <t>01100169</t>
  </si>
  <si>
    <t>LK-COD1</t>
  </si>
  <si>
    <t>01100168</t>
  </si>
  <si>
    <t>LK-COD2</t>
  </si>
  <si>
    <t>01100167</t>
  </si>
  <si>
    <t>LK-COD3</t>
  </si>
  <si>
    <t>01100166</t>
  </si>
  <si>
    <t>LK-COD4</t>
  </si>
  <si>
    <t>01100200</t>
  </si>
  <si>
    <t>01100165</t>
  </si>
  <si>
    <t>LK-S85</t>
  </si>
  <si>
    <t>01100251</t>
  </si>
  <si>
    <t>01100298</t>
  </si>
  <si>
    <t>LK-S86</t>
  </si>
  <si>
    <t>01100364</t>
  </si>
  <si>
    <t>01100347</t>
  </si>
  <si>
    <t>LK-S87</t>
  </si>
  <si>
    <t>01100453</t>
  </si>
  <si>
    <t>01100598</t>
  </si>
  <si>
    <t>01100725</t>
  </si>
  <si>
    <t>LK-S88</t>
  </si>
  <si>
    <t>01100730</t>
  </si>
  <si>
    <t>LK-S88G</t>
  </si>
  <si>
    <t>01100816</t>
  </si>
  <si>
    <t>01101201</t>
  </si>
  <si>
    <t>01101869</t>
  </si>
  <si>
    <t>01103215</t>
  </si>
  <si>
    <t>LK-S89</t>
  </si>
  <si>
    <t>01103216</t>
  </si>
  <si>
    <t>LK-S89G</t>
  </si>
  <si>
    <t>01200342</t>
  </si>
  <si>
    <t>LK-S90</t>
  </si>
  <si>
    <t>01200347</t>
  </si>
  <si>
    <t>LK-S90G</t>
  </si>
  <si>
    <t>01200389</t>
  </si>
  <si>
    <t>LK-S91</t>
  </si>
  <si>
    <t>01200393</t>
  </si>
  <si>
    <t>LK-S91G</t>
  </si>
  <si>
    <t>01200386</t>
  </si>
  <si>
    <t>LK-S92</t>
  </si>
  <si>
    <t>01200448</t>
  </si>
  <si>
    <t>LK-S93</t>
  </si>
  <si>
    <t>01200612</t>
  </si>
  <si>
    <t>LK-S94</t>
  </si>
  <si>
    <t>040872015</t>
  </si>
  <si>
    <t>99900817</t>
  </si>
  <si>
    <t>OAK-S10</t>
  </si>
  <si>
    <t>99901042</t>
  </si>
  <si>
    <t>99907827</t>
  </si>
  <si>
    <t>00001563</t>
  </si>
  <si>
    <t>00001628</t>
  </si>
  <si>
    <t>00002283</t>
  </si>
  <si>
    <t>00700751</t>
  </si>
  <si>
    <t>OAK-S57</t>
  </si>
  <si>
    <t>00701579</t>
  </si>
  <si>
    <t>OAK-S61</t>
  </si>
  <si>
    <t>00705938</t>
  </si>
  <si>
    <t>OAK-S62</t>
  </si>
  <si>
    <t>00800303</t>
  </si>
  <si>
    <t>OAK-S63</t>
  </si>
  <si>
    <t>00800466</t>
  </si>
  <si>
    <t>OAK-S65</t>
  </si>
  <si>
    <t>00801978</t>
  </si>
  <si>
    <t>OAK-B35</t>
  </si>
  <si>
    <t>00804400</t>
  </si>
  <si>
    <t>OAK-B36</t>
  </si>
  <si>
    <t>00900245</t>
  </si>
  <si>
    <t>OAK-S71</t>
  </si>
  <si>
    <t>00900539</t>
  </si>
  <si>
    <t>OAK-S73</t>
  </si>
  <si>
    <t>00901944</t>
  </si>
  <si>
    <t>OAK-S76</t>
  </si>
  <si>
    <t>00903779</t>
  </si>
  <si>
    <t>OAK-S77</t>
  </si>
  <si>
    <t>01000311</t>
  </si>
  <si>
    <t>OAK-S78</t>
  </si>
  <si>
    <t>01000425</t>
  </si>
  <si>
    <t>OAK-S79</t>
  </si>
  <si>
    <t>01001028</t>
  </si>
  <si>
    <t>OAK-S82</t>
  </si>
  <si>
    <t>01003632</t>
  </si>
  <si>
    <t>OAK-S83</t>
  </si>
  <si>
    <t>01100081</t>
  </si>
  <si>
    <t>OAK-S84</t>
  </si>
  <si>
    <t>01100367</t>
  </si>
  <si>
    <t>01100726</t>
  </si>
  <si>
    <t>OAK-S88</t>
  </si>
  <si>
    <t>01103220</t>
  </si>
  <si>
    <t>OAK-S89</t>
  </si>
  <si>
    <t>01200343</t>
  </si>
  <si>
    <t>OAK-S90</t>
  </si>
  <si>
    <t>01200390</t>
  </si>
  <si>
    <t>OAK-S91</t>
  </si>
  <si>
    <t>01200613</t>
  </si>
  <si>
    <t>OAK-S94</t>
  </si>
  <si>
    <t>US-S23</t>
  </si>
  <si>
    <t>LK-S41B</t>
  </si>
  <si>
    <t>LK-S77</t>
  </si>
  <si>
    <t>OAK-S13</t>
  </si>
  <si>
    <t>OAK-S16</t>
  </si>
  <si>
    <t>OAK-S17</t>
  </si>
  <si>
    <t>OAK-S18</t>
  </si>
  <si>
    <t>OAK-S20</t>
  </si>
  <si>
    <t>Sampling method, code</t>
  </si>
  <si>
    <t>Discharge, cubic feet per second</t>
  </si>
  <si>
    <t>Discharge, instantaneous, cubic feet per second</t>
  </si>
  <si>
    <t>Biochemical oxygen demand, water, unfiltered, 5 days at 20 degrees Ce</t>
  </si>
  <si>
    <t>Chemical oxygen demand, low level, water, unfiltered, milligrams per</t>
  </si>
  <si>
    <t>Ammonia, water, filtered, milligrams per liter as nitrogen</t>
  </si>
  <si>
    <t>Ammonia plus organic nitrogen, water, unfiltered, milligrams per lite</t>
  </si>
  <si>
    <t>Potassium, water, unfiltered, recoverable, milligrams per liter</t>
  </si>
  <si>
    <t>Sodium, water, unfiltered, recoverable, milligrams per liter</t>
  </si>
  <si>
    <t>Chloride, water, filtered, milligrams per liter</t>
  </si>
  <si>
    <t>Specific conductance, water, unfiltered, laboratory, microsiemens per</t>
  </si>
  <si>
    <t>Ethylene glycol, water, unfiltered, recoverable, milligrams per liter</t>
  </si>
  <si>
    <t>Propylene glycol, water, unfiltered, recoverable, milligrams per lite</t>
  </si>
  <si>
    <t>Acetate, water, filtered (0.2 micron filter), recoverable, milligrams</t>
  </si>
  <si>
    <t>Formate, water, filtered (0.2 micron filter), recoverable, milligrams</t>
  </si>
  <si>
    <t>pH, water, unfiltered, laboratory, standard units</t>
  </si>
  <si>
    <t>Acid neutralizing capacity, water, unfiltered, fixed endpoint (pH 4.5</t>
  </si>
  <si>
    <t>5-Methyl-1H-benzotriazole, water, unfiltered, recoverable, micrograms</t>
  </si>
  <si>
    <t>Particulate nitrogen, suspended in water, milligrams per liter</t>
  </si>
  <si>
    <t>Carbon (inorganic plus organic), suspended sediment, total, milligram</t>
  </si>
  <si>
    <t>Inorganic carbon, suspended sediment, total, milligrams per liter</t>
  </si>
  <si>
    <t>Organic carbon, suspended sediment, total, milligrams per liter</t>
  </si>
  <si>
    <t>Suspended solids, water, unfiltered, milligrams per liter</t>
  </si>
  <si>
    <t>Calcium, water, unfiltered, recoverable, milligrams per liter</t>
  </si>
  <si>
    <t>Cadmium, water, unfiltered, recoverable, micrograms per liter</t>
  </si>
  <si>
    <t>Copper, water, unfiltered, recoverable, micrograms per liter</t>
  </si>
  <si>
    <t>Magnesium, water, unfiltered, recoverable, milligrams per liter</t>
  </si>
  <si>
    <t>Lead, water, unfiltered, recoverable, micrograms per liter</t>
  </si>
  <si>
    <t>Zinc, water, unfiltered, recoverable, micrograms per liter</t>
  </si>
  <si>
    <t>Phosphorus, water, unfiltered, milligrams per liter as phosphorus</t>
  </si>
  <si>
    <t>Orthophosphate, water, filtered, milligrams per liter as phosphorus</t>
  </si>
  <si>
    <t>Alkalinity, water, filtered, fixed endpoint (pH 4.5) titration, labor</t>
  </si>
  <si>
    <t>USGS Water Science Center special 99908</t>
  </si>
  <si>
    <t>Oil and grease, water, unfiltered, freon extraction, gravimetric, rec</t>
  </si>
  <si>
    <t>Oil and grease, water, unfiltered, hexane extraction, recoverable, mi</t>
  </si>
  <si>
    <t>4-Methyl-1H-benzotriazole, water, unfiltered, recoverable, micrograms</t>
  </si>
  <si>
    <t>USGS Water Science Center special 99923</t>
  </si>
  <si>
    <t>USGS Water Science Center special 99915</t>
  </si>
  <si>
    <t>Dissolved oxygen, water, unfiltered, milligrams per liter</t>
  </si>
  <si>
    <t>pH, water, unfiltered, field, standard units</t>
  </si>
  <si>
    <t>Specific conductance, water, unfiltered, microsiemens per centimeter</t>
  </si>
  <si>
    <t>USGS Water Science Center special 99905</t>
  </si>
  <si>
    <t>USGS Water Science Center special 99910</t>
  </si>
  <si>
    <t>Chromium, water, unfiltered, recoverable, micrograms per liter</t>
  </si>
  <si>
    <t>Iron, water, filtered, micrograms per liter</t>
  </si>
  <si>
    <t>Tungsten, suspended sediment, micrograms per liter</t>
  </si>
  <si>
    <t>Nickel, water, unfiltered, recoverable, micrograms per liter</t>
  </si>
  <si>
    <t>82398</t>
  </si>
  <si>
    <t>00060</t>
  </si>
  <si>
    <t>00061</t>
  </si>
  <si>
    <t>99904</t>
  </si>
  <si>
    <t>00310</t>
  </si>
  <si>
    <t>00335</t>
  </si>
  <si>
    <t>00608</t>
  </si>
  <si>
    <t>00625</t>
  </si>
  <si>
    <t>00939</t>
  </si>
  <si>
    <t>00923</t>
  </si>
  <si>
    <t>00940</t>
  </si>
  <si>
    <t>90095</t>
  </si>
  <si>
    <t>91075</t>
  </si>
  <si>
    <t>91080</t>
  </si>
  <si>
    <t>65240</t>
  </si>
  <si>
    <t>65239</t>
  </si>
  <si>
    <t>00403</t>
  </si>
  <si>
    <t>00417</t>
  </si>
  <si>
    <t>61944</t>
  </si>
  <si>
    <t>49570</t>
  </si>
  <si>
    <t>00694</t>
  </si>
  <si>
    <t>00688</t>
  </si>
  <si>
    <t>00689</t>
  </si>
  <si>
    <t>00530</t>
  </si>
  <si>
    <t>00916</t>
  </si>
  <si>
    <t>01113</t>
  </si>
  <si>
    <t>01119</t>
  </si>
  <si>
    <t>00921</t>
  </si>
  <si>
    <t>01114</t>
  </si>
  <si>
    <t>01094</t>
  </si>
  <si>
    <t>00665</t>
  </si>
  <si>
    <t>00671</t>
  </si>
  <si>
    <t>29801</t>
  </si>
  <si>
    <t>99908</t>
  </si>
  <si>
    <t>00556</t>
  </si>
  <si>
    <t>00552</t>
  </si>
  <si>
    <t>63120</t>
  </si>
  <si>
    <t>99923</t>
  </si>
  <si>
    <t>99915</t>
  </si>
  <si>
    <t>00300</t>
  </si>
  <si>
    <t>00400</t>
  </si>
  <si>
    <t>00095</t>
  </si>
  <si>
    <t>99905</t>
  </si>
  <si>
    <t>99910</t>
  </si>
  <si>
    <t>01118</t>
  </si>
  <si>
    <t>01046</t>
  </si>
  <si>
    <t>01156</t>
  </si>
  <si>
    <t>01074</t>
  </si>
  <si>
    <t>STAID</t>
  </si>
  <si>
    <t>SAMPL</t>
  </si>
  <si>
    <t>SCMFL</t>
  </si>
  <si>
    <t>R82398</t>
  </si>
  <si>
    <t>040871473</t>
  </si>
  <si>
    <t>99700212</t>
  </si>
  <si>
    <t>&lt;</t>
  </si>
  <si>
    <t>99700213</t>
  </si>
  <si>
    <t>99700302</t>
  </si>
  <si>
    <t>99700548</t>
  </si>
  <si>
    <t>99701126</t>
  </si>
  <si>
    <t>99701509</t>
  </si>
  <si>
    <t>99701510</t>
  </si>
  <si>
    <t>99701939</t>
  </si>
  <si>
    <t>E</t>
  </si>
  <si>
    <t>99800219</t>
  </si>
  <si>
    <t>US-B02</t>
  </si>
  <si>
    <t>99800487</t>
  </si>
  <si>
    <t>US-S05</t>
  </si>
  <si>
    <t>99800488</t>
  </si>
  <si>
    <t>99800509</t>
  </si>
  <si>
    <t>US-S06</t>
  </si>
  <si>
    <t>99800567</t>
  </si>
  <si>
    <t>US-S07</t>
  </si>
  <si>
    <t>99800568</t>
  </si>
  <si>
    <t>99800578</t>
  </si>
  <si>
    <t>US-B03</t>
  </si>
  <si>
    <t>99800588</t>
  </si>
  <si>
    <t>99801643</t>
  </si>
  <si>
    <t>US-S08</t>
  </si>
  <si>
    <t>99801644</t>
  </si>
  <si>
    <t>99801645</t>
  </si>
  <si>
    <t>99803398</t>
  </si>
  <si>
    <t>US-B04</t>
  </si>
  <si>
    <t>99807607</t>
  </si>
  <si>
    <t>Glycol Hydrolyzer sample</t>
  </si>
  <si>
    <t>99804446</t>
  </si>
  <si>
    <t>99805668</t>
  </si>
  <si>
    <t>US-S09</t>
  </si>
  <si>
    <t>99806488</t>
  </si>
  <si>
    <t>99806374</t>
  </si>
  <si>
    <t>US-B05</t>
  </si>
  <si>
    <t>99807767</t>
  </si>
  <si>
    <t>99808057</t>
  </si>
  <si>
    <t>99900485</t>
  </si>
  <si>
    <t>99902214</t>
  </si>
  <si>
    <t>99900813</t>
  </si>
  <si>
    <t>US-S10</t>
  </si>
  <si>
    <t>99900954</t>
  </si>
  <si>
    <t>US-S11</t>
  </si>
  <si>
    <t>99901031</t>
  </si>
  <si>
    <t>US-S12</t>
  </si>
  <si>
    <t>99901032</t>
  </si>
  <si>
    <t>US-S13</t>
  </si>
  <si>
    <t>99901033</t>
  </si>
  <si>
    <t>99901256</t>
  </si>
  <si>
    <t>US-B06</t>
  </si>
  <si>
    <t>99903362</t>
  </si>
  <si>
    <t>US-S14</t>
  </si>
  <si>
    <t>99902204</t>
  </si>
  <si>
    <t>US-S15</t>
  </si>
  <si>
    <t>99902205</t>
  </si>
  <si>
    <t>US-B07</t>
  </si>
  <si>
    <t>99903356</t>
  </si>
  <si>
    <t>US-B08</t>
  </si>
  <si>
    <t>99903357</t>
  </si>
  <si>
    <t>US-B09</t>
  </si>
  <si>
    <t>99904299</t>
  </si>
  <si>
    <t>US-B10</t>
  </si>
  <si>
    <t>99904505</t>
  </si>
  <si>
    <t>US-B11</t>
  </si>
  <si>
    <t>99907828</t>
  </si>
  <si>
    <t>US-B12</t>
  </si>
  <si>
    <t>99907821</t>
  </si>
  <si>
    <t>US-S16</t>
  </si>
  <si>
    <t>99907822</t>
  </si>
  <si>
    <t>00001555</t>
  </si>
  <si>
    <t>US-S17</t>
  </si>
  <si>
    <t>00001556</t>
  </si>
  <si>
    <t>00001623</t>
  </si>
  <si>
    <t>US-B14</t>
  </si>
  <si>
    <t>00001626</t>
  </si>
  <si>
    <t>US-S18</t>
  </si>
  <si>
    <t>00001627</t>
  </si>
  <si>
    <t>00002273</t>
  </si>
  <si>
    <t>US-S19</t>
  </si>
  <si>
    <t>00002275</t>
  </si>
  <si>
    <t>US-S20</t>
  </si>
  <si>
    <t>00002274</t>
  </si>
  <si>
    <t>00002842</t>
  </si>
  <si>
    <t>US-S21</t>
  </si>
  <si>
    <t>00002276</t>
  </si>
  <si>
    <t>US-B15</t>
  </si>
  <si>
    <t>00002405</t>
  </si>
  <si>
    <t>00002418</t>
  </si>
  <si>
    <t>US-S22</t>
  </si>
  <si>
    <t>00002419</t>
  </si>
  <si>
    <t>00006554</t>
  </si>
  <si>
    <t>00007645</t>
  </si>
  <si>
    <t>US-B16</t>
  </si>
  <si>
    <t>00008265</t>
  </si>
  <si>
    <t>00008329</t>
  </si>
  <si>
    <t>00100298</t>
  </si>
  <si>
    <t>US-S24</t>
  </si>
  <si>
    <t>00100305</t>
  </si>
  <si>
    <t>US-S25</t>
  </si>
  <si>
    <t>00100319</t>
  </si>
  <si>
    <t>US-B17</t>
  </si>
  <si>
    <t>00100451</t>
  </si>
  <si>
    <t>US-S26</t>
  </si>
  <si>
    <t>00101053</t>
  </si>
  <si>
    <t>US-S27</t>
  </si>
  <si>
    <t>00101054</t>
  </si>
  <si>
    <t>US-S28</t>
  </si>
  <si>
    <t>00101159</t>
  </si>
  <si>
    <t>US-S29</t>
  </si>
  <si>
    <t>00101777</t>
  </si>
  <si>
    <t>US-B18</t>
  </si>
  <si>
    <t>00101552</t>
  </si>
  <si>
    <t>US-B19</t>
  </si>
  <si>
    <t>00101767</t>
  </si>
  <si>
    <t>US-B20</t>
  </si>
  <si>
    <t>00106234</t>
  </si>
  <si>
    <t>US-B21</t>
  </si>
  <si>
    <t>00105189</t>
  </si>
  <si>
    <t>US-B22</t>
  </si>
  <si>
    <t>00103927</t>
  </si>
  <si>
    <t>US-B23</t>
  </si>
  <si>
    <t>00105192</t>
  </si>
  <si>
    <t>US-B24</t>
  </si>
  <si>
    <t>00200911</t>
  </si>
  <si>
    <t>US-S31</t>
  </si>
  <si>
    <t>00200964</t>
  </si>
  <si>
    <t>US-S32</t>
  </si>
  <si>
    <t>00200965</t>
  </si>
  <si>
    <t>US-S33</t>
  </si>
  <si>
    <t>00200972</t>
  </si>
  <si>
    <t>US-B25</t>
  </si>
  <si>
    <t>00201100</t>
  </si>
  <si>
    <t>US-S34</t>
  </si>
  <si>
    <t>00201104</t>
  </si>
  <si>
    <t>US-S35</t>
  </si>
  <si>
    <t>00201550</t>
  </si>
  <si>
    <t>US-B26</t>
  </si>
  <si>
    <t>00300128</t>
  </si>
  <si>
    <t>US-S36</t>
  </si>
  <si>
    <t>00300129</t>
  </si>
  <si>
    <t>US-B27</t>
  </si>
  <si>
    <t>00300933</t>
  </si>
  <si>
    <t>US-S39</t>
  </si>
  <si>
    <t>00301035</t>
  </si>
  <si>
    <t>US-B28</t>
  </si>
  <si>
    <t>00301342</t>
  </si>
  <si>
    <t>US-S40</t>
  </si>
  <si>
    <t>00400576</t>
  </si>
  <si>
    <t>US-S41</t>
  </si>
  <si>
    <t>&gt;</t>
  </si>
  <si>
    <t>00400704</t>
  </si>
  <si>
    <t>US-S42</t>
  </si>
  <si>
    <t>00401625</t>
  </si>
  <si>
    <t>US-B31</t>
  </si>
  <si>
    <t>00407912</t>
  </si>
  <si>
    <t>US-B32</t>
  </si>
  <si>
    <t>00500765</t>
  </si>
  <si>
    <t>US-S45</t>
  </si>
  <si>
    <t>00500766</t>
  </si>
  <si>
    <t>US-S46</t>
  </si>
  <si>
    <t>00500909</t>
  </si>
  <si>
    <t>US-S47</t>
  </si>
  <si>
    <t>00501099</t>
  </si>
  <si>
    <t>US-B33</t>
  </si>
  <si>
    <t>00501098</t>
  </si>
  <si>
    <t>US-S48</t>
  </si>
  <si>
    <t>00501348</t>
  </si>
  <si>
    <t>US-S49</t>
  </si>
  <si>
    <t>00501347</t>
  </si>
  <si>
    <t>US-S50</t>
  </si>
  <si>
    <t>00502229</t>
  </si>
  <si>
    <t>US-B34</t>
  </si>
  <si>
    <t>00600471</t>
  </si>
  <si>
    <t>US-S51</t>
  </si>
  <si>
    <t>00600470</t>
  </si>
  <si>
    <t>US-S52</t>
  </si>
  <si>
    <t>00600501</t>
  </si>
  <si>
    <t>US-S53</t>
  </si>
  <si>
    <t>00600667</t>
  </si>
  <si>
    <t>US-S55</t>
  </si>
  <si>
    <t>00700483</t>
  </si>
  <si>
    <t>US-S56</t>
  </si>
  <si>
    <t>00700743</t>
  </si>
  <si>
    <t>US-S57</t>
  </si>
  <si>
    <t>00700744</t>
  </si>
  <si>
    <t>US-S57G</t>
  </si>
  <si>
    <t>00701560</t>
  </si>
  <si>
    <t>US-S59</t>
  </si>
  <si>
    <t>00701564</t>
  </si>
  <si>
    <t>US-S60</t>
  </si>
  <si>
    <t>00701571</t>
  </si>
  <si>
    <t>US-S61</t>
  </si>
  <si>
    <t>00701578</t>
  </si>
  <si>
    <t>US-S61G</t>
  </si>
  <si>
    <t>00705932</t>
  </si>
  <si>
    <t>US-S62</t>
  </si>
  <si>
    <t>00705937</t>
  </si>
  <si>
    <t>US-S62G</t>
  </si>
  <si>
    <t>00800295</t>
  </si>
  <si>
    <t>US-S63</t>
  </si>
  <si>
    <t>00800299</t>
  </si>
  <si>
    <t>US-S63G</t>
  </si>
  <si>
    <t>00800336</t>
  </si>
  <si>
    <t>US-S64</t>
  </si>
  <si>
    <t>00800458</t>
  </si>
  <si>
    <t>US-S65</t>
  </si>
  <si>
    <t>00800459</t>
  </si>
  <si>
    <t>00800928</t>
  </si>
  <si>
    <t>US-S66</t>
  </si>
  <si>
    <t>00801071</t>
  </si>
  <si>
    <t>US-S68</t>
  </si>
  <si>
    <t>00801975</t>
  </si>
  <si>
    <t>US-B35</t>
  </si>
  <si>
    <t>00804397</t>
  </si>
  <si>
    <t>US-B36</t>
  </si>
  <si>
    <t>00900237</t>
  </si>
  <si>
    <t>US-S71</t>
  </si>
  <si>
    <t>00900241</t>
  </si>
  <si>
    <t>US-S71G</t>
  </si>
  <si>
    <t>00900269</t>
  </si>
  <si>
    <t>US-S72</t>
  </si>
  <si>
    <t>00900531</t>
  </si>
  <si>
    <t>US-S73</t>
  </si>
  <si>
    <t>00900535</t>
  </si>
  <si>
    <t>US-S73G</t>
  </si>
  <si>
    <t>00900878</t>
  </si>
  <si>
    <t>US-S74</t>
  </si>
  <si>
    <t>00901428</t>
  </si>
  <si>
    <t>US-S75</t>
  </si>
  <si>
    <t>00901932</t>
  </si>
  <si>
    <t>US-S76</t>
  </si>
  <si>
    <t>00901936</t>
  </si>
  <si>
    <t>US-S76G</t>
  </si>
  <si>
    <t>00903771</t>
  </si>
  <si>
    <t>US-S77</t>
  </si>
  <si>
    <t>00903778</t>
  </si>
  <si>
    <t>US-S77G</t>
  </si>
  <si>
    <t>01000303</t>
  </si>
  <si>
    <t>US-S78</t>
  </si>
  <si>
    <t>01000307</t>
  </si>
  <si>
    <t>US-S78G</t>
  </si>
  <si>
    <t>01000417</t>
  </si>
  <si>
    <t>US-S79</t>
  </si>
  <si>
    <t>01000421</t>
  </si>
  <si>
    <t>US-S79G</t>
  </si>
  <si>
    <t>01000483</t>
  </si>
  <si>
    <t>US-S80</t>
  </si>
  <si>
    <t>01000875</t>
  </si>
  <si>
    <t>US-S81</t>
  </si>
  <si>
    <t>01001020</t>
  </si>
  <si>
    <t>US-S82</t>
  </si>
  <si>
    <t>01001027</t>
  </si>
  <si>
    <t>US-S82G</t>
  </si>
  <si>
    <t>01003628</t>
  </si>
  <si>
    <t>US-S83</t>
  </si>
  <si>
    <t>01003633</t>
  </si>
  <si>
    <t>US-S83G</t>
  </si>
  <si>
    <t>01100073</t>
  </si>
  <si>
    <t>US-S84</t>
  </si>
  <si>
    <t>01100080</t>
  </si>
  <si>
    <t>US-S84G</t>
  </si>
  <si>
    <t>01100158</t>
  </si>
  <si>
    <t>US-COD1</t>
  </si>
  <si>
    <t>01100159</t>
  </si>
  <si>
    <t>US-S85</t>
  </si>
  <si>
    <t>01100297</t>
  </si>
  <si>
    <t>US-S86</t>
  </si>
  <si>
    <t>01100366</t>
  </si>
  <si>
    <t>01100346</t>
  </si>
  <si>
    <t>US-S87</t>
  </si>
  <si>
    <t>01100722</t>
  </si>
  <si>
    <t>US-S88</t>
  </si>
  <si>
    <t>01100727</t>
  </si>
  <si>
    <t>US-S88G</t>
  </si>
  <si>
    <t>01103212</t>
  </si>
  <si>
    <t>US-S89</t>
  </si>
  <si>
    <t>01103219</t>
  </si>
  <si>
    <t>US-S89G</t>
  </si>
  <si>
    <t>01200340</t>
  </si>
  <si>
    <t>US-S90</t>
  </si>
  <si>
    <t>01200345</t>
  </si>
  <si>
    <t>US-S90G</t>
  </si>
  <si>
    <t>01200387</t>
  </si>
  <si>
    <t>US-S91</t>
  </si>
  <si>
    <t>01200391</t>
  </si>
  <si>
    <t>US-S91G</t>
  </si>
  <si>
    <t>01200384</t>
  </si>
  <si>
    <t>US-S92</t>
  </si>
  <si>
    <t>01200601</t>
  </si>
  <si>
    <t>US-S94</t>
  </si>
  <si>
    <t>040871475</t>
  </si>
  <si>
    <t>99700219</t>
  </si>
  <si>
    <t>99700220</t>
  </si>
  <si>
    <t>99700221</t>
  </si>
  <si>
    <t>99700223</t>
  </si>
  <si>
    <t>99700224</t>
  </si>
  <si>
    <t>99700398</t>
  </si>
  <si>
    <t>99700256</t>
  </si>
  <si>
    <t>99700293</t>
  </si>
  <si>
    <t>99700294</t>
  </si>
  <si>
    <t>99700295</t>
  </si>
  <si>
    <t>99700296</t>
  </si>
  <si>
    <t>99700297</t>
  </si>
  <si>
    <t>99700298</t>
  </si>
  <si>
    <t>99700299</t>
  </si>
  <si>
    <t>99700255</t>
  </si>
  <si>
    <t>99700300</t>
  </si>
  <si>
    <t>99700549</t>
  </si>
  <si>
    <t>99700550</t>
  </si>
  <si>
    <t>99700551</t>
  </si>
  <si>
    <t>99700553</t>
  </si>
  <si>
    <t>99700554</t>
  </si>
  <si>
    <t>99700555</t>
  </si>
  <si>
    <t>99700556</t>
  </si>
  <si>
    <t>99700557</t>
  </si>
  <si>
    <t>99700558</t>
  </si>
  <si>
    <t>99700559</t>
  </si>
  <si>
    <t>99700560</t>
  </si>
  <si>
    <t>99700561</t>
  </si>
  <si>
    <t>99700562</t>
  </si>
  <si>
    <t>99701127</t>
  </si>
  <si>
    <t>99702082</t>
  </si>
  <si>
    <t>Bioassay sample</t>
  </si>
  <si>
    <t>99701511</t>
  </si>
  <si>
    <t>99701512</t>
  </si>
  <si>
    <t>99701513</t>
  </si>
  <si>
    <t>99701514</t>
  </si>
  <si>
    <t>99701515</t>
  </si>
  <si>
    <t>99701516</t>
  </si>
  <si>
    <t>99701517</t>
  </si>
  <si>
    <t>99701518</t>
  </si>
  <si>
    <t>99702181</t>
  </si>
  <si>
    <t>99702182</t>
  </si>
  <si>
    <t>99702183</t>
  </si>
  <si>
    <t>99701940</t>
  </si>
  <si>
    <t>99800221</t>
  </si>
  <si>
    <t>OUT-B02</t>
  </si>
  <si>
    <t>99800489</t>
  </si>
  <si>
    <t>OUT-S05</t>
  </si>
  <si>
    <t>99800490</t>
  </si>
  <si>
    <t>99800511</t>
  </si>
  <si>
    <t>OUT-S06</t>
  </si>
  <si>
    <t>99800571</t>
  </si>
  <si>
    <t>OUT-S07</t>
  </si>
  <si>
    <t>99800572</t>
  </si>
  <si>
    <t>99800580</t>
  </si>
  <si>
    <t>OUT-B03</t>
  </si>
  <si>
    <t>99800589</t>
  </si>
  <si>
    <t>99801649</t>
  </si>
  <si>
    <t>OUT-S08</t>
  </si>
  <si>
    <t>99801650</t>
  </si>
  <si>
    <t>99801651</t>
  </si>
  <si>
    <t>99803399</t>
  </si>
  <si>
    <t>OUT-B04</t>
  </si>
  <si>
    <t>99807605</t>
  </si>
  <si>
    <t>Glycol hydrolyzer sample</t>
  </si>
  <si>
    <t>99804448</t>
  </si>
  <si>
    <t>99805669</t>
  </si>
  <si>
    <t>OUT-S09</t>
  </si>
  <si>
    <t>99806487</t>
  </si>
  <si>
    <t>99806375</t>
  </si>
  <si>
    <t>OUT-B05</t>
  </si>
  <si>
    <t>99807768</t>
  </si>
  <si>
    <t>99808059</t>
  </si>
  <si>
    <t>99900486</t>
  </si>
  <si>
    <t>99902215</t>
  </si>
  <si>
    <t>99900814</t>
  </si>
  <si>
    <t>OUT-S10</t>
  </si>
  <si>
    <t>99909646</t>
  </si>
  <si>
    <t>99900955</t>
  </si>
  <si>
    <t>OUT-S11</t>
  </si>
  <si>
    <t>99901034</t>
  </si>
  <si>
    <t>OUT-S12</t>
  </si>
  <si>
    <t>99901035</t>
  </si>
  <si>
    <t>OUT-S13</t>
  </si>
  <si>
    <t>99901036</t>
  </si>
  <si>
    <t>99901257</t>
  </si>
  <si>
    <t>OUT-B06</t>
  </si>
  <si>
    <t>99903363</t>
  </si>
  <si>
    <t>OUT-S14</t>
  </si>
  <si>
    <t>99902206</t>
  </si>
  <si>
    <t>OUT-S15</t>
  </si>
  <si>
    <t>99902207</t>
  </si>
  <si>
    <t>OUT-B07</t>
  </si>
  <si>
    <t>99903358</t>
  </si>
  <si>
    <t>OUT-B08</t>
  </si>
  <si>
    <t>99903359</t>
  </si>
  <si>
    <t>OUT-B09</t>
  </si>
  <si>
    <t>99904301</t>
  </si>
  <si>
    <t>OUT-B10</t>
  </si>
  <si>
    <t>99904506</t>
  </si>
  <si>
    <t>OUT-B11</t>
  </si>
  <si>
    <t>99907829</t>
  </si>
  <si>
    <t>OUT-B12</t>
  </si>
  <si>
    <t>99907823</t>
  </si>
  <si>
    <t>OUT-S16</t>
  </si>
  <si>
    <t>99907824</t>
  </si>
  <si>
    <t>00002857</t>
  </si>
  <si>
    <t>00001557</t>
  </si>
  <si>
    <t>OUT-S17</t>
  </si>
  <si>
    <t>00001558</t>
  </si>
  <si>
    <t>00001624</t>
  </si>
  <si>
    <t>OUT-B14</t>
  </si>
  <si>
    <t>00001631</t>
  </si>
  <si>
    <t>OUT-S18</t>
  </si>
  <si>
    <t>00001632</t>
  </si>
  <si>
    <t>00002277</t>
  </si>
  <si>
    <t>OUT-S19</t>
  </si>
  <si>
    <t>00002279</t>
  </si>
  <si>
    <t>OUT-S20</t>
  </si>
  <si>
    <t>00002278</t>
  </si>
  <si>
    <t>00002846</t>
  </si>
  <si>
    <t>OUT-S21</t>
  </si>
  <si>
    <t>00002280</t>
  </si>
  <si>
    <t>OUT-B15</t>
  </si>
  <si>
    <t>00002406</t>
  </si>
  <si>
    <t>00002420</t>
  </si>
  <si>
    <t>OUT-S22</t>
  </si>
  <si>
    <t>00002421</t>
  </si>
  <si>
    <t>00006555</t>
  </si>
  <si>
    <t>00007646</t>
  </si>
  <si>
    <t>OUT-B16</t>
  </si>
  <si>
    <t>00008266</t>
  </si>
  <si>
    <t>OUT-S23</t>
  </si>
  <si>
    <t>00008330</t>
  </si>
  <si>
    <t>00100299</t>
  </si>
  <si>
    <t>OUT-S24</t>
  </si>
  <si>
    <t>00100306</t>
  </si>
  <si>
    <t>OUT-S25</t>
  </si>
  <si>
    <t>00100320</t>
  </si>
  <si>
    <t>OUT-B17</t>
  </si>
  <si>
    <t>00100452</t>
  </si>
  <si>
    <t>OUT-S26</t>
  </si>
  <si>
    <t>00100455</t>
  </si>
  <si>
    <t>00101781</t>
  </si>
  <si>
    <t>00101055</t>
  </si>
  <si>
    <t>OUT-S27</t>
  </si>
  <si>
    <t>00101056</t>
  </si>
  <si>
    <t>OUT-S28</t>
  </si>
  <si>
    <t>00101160</t>
  </si>
  <si>
    <t>OUT-S29</t>
  </si>
  <si>
    <t>00101778</t>
  </si>
  <si>
    <t>OUT-B18</t>
  </si>
  <si>
    <t>00101553</t>
  </si>
  <si>
    <t>OUT-B19</t>
  </si>
  <si>
    <t>00101768</t>
  </si>
  <si>
    <t>OUT-B20</t>
  </si>
  <si>
    <t>00106235</t>
  </si>
  <si>
    <t>OUT-B21</t>
  </si>
  <si>
    <t>00105190</t>
  </si>
  <si>
    <t>OUT-B22</t>
  </si>
  <si>
    <t>00103928</t>
  </si>
  <si>
    <t>OUT-B23</t>
  </si>
  <si>
    <t>00105193</t>
  </si>
  <si>
    <t>OUT-B24</t>
  </si>
  <si>
    <t>00200338</t>
  </si>
  <si>
    <t>OUT-S30</t>
  </si>
  <si>
    <t>00200976</t>
  </si>
  <si>
    <t>COD-2</t>
  </si>
  <si>
    <t>00200978</t>
  </si>
  <si>
    <t>COD-4</t>
  </si>
  <si>
    <t>00200979</t>
  </si>
  <si>
    <t>COD-5</t>
  </si>
  <si>
    <t>00200980</t>
  </si>
  <si>
    <t>COD-6</t>
  </si>
  <si>
    <t>00200912</t>
  </si>
  <si>
    <t>OUT-S31</t>
  </si>
  <si>
    <t>00200966</t>
  </si>
  <si>
    <t>OUT-S32</t>
  </si>
  <si>
    <t>00200981</t>
  </si>
  <si>
    <t>COD-7</t>
  </si>
  <si>
    <t>00201021</t>
  </si>
  <si>
    <t>COD-8</t>
  </si>
  <si>
    <t>00200967</t>
  </si>
  <si>
    <t>OUT-S33</t>
  </si>
  <si>
    <t>00201022</t>
  </si>
  <si>
    <t>COD-9</t>
  </si>
  <si>
    <t>00200973</t>
  </si>
  <si>
    <t>OUT-B25</t>
  </si>
  <si>
    <t>00201023</t>
  </si>
  <si>
    <t>COD-10</t>
  </si>
  <si>
    <t>00201495</t>
  </si>
  <si>
    <t>COD-11</t>
  </si>
  <si>
    <t>00201500</t>
  </si>
  <si>
    <t>COD-12</t>
  </si>
  <si>
    <t>00201101</t>
  </si>
  <si>
    <t>OUT-S34</t>
  </si>
  <si>
    <t>00201501</t>
  </si>
  <si>
    <t>COD-13</t>
  </si>
  <si>
    <t>00201105</t>
  </si>
  <si>
    <t>OUT-S35</t>
  </si>
  <si>
    <t>00201496</t>
  </si>
  <si>
    <t>COD-14</t>
  </si>
  <si>
    <t>00201497</t>
  </si>
  <si>
    <t>COD-15</t>
  </si>
  <si>
    <t>00201498</t>
  </si>
  <si>
    <t>COD-16</t>
  </si>
  <si>
    <t>00201502</t>
  </si>
  <si>
    <t>COD-17</t>
  </si>
  <si>
    <t>00201688</t>
  </si>
  <si>
    <t>COD-18</t>
  </si>
  <si>
    <t>00201553</t>
  </si>
  <si>
    <t>COD-19</t>
  </si>
  <si>
    <t>00201551</t>
  </si>
  <si>
    <t>OUT-B26</t>
  </si>
  <si>
    <t>00201689</t>
  </si>
  <si>
    <t>COD-20</t>
  </si>
  <si>
    <t>00201690</t>
  </si>
  <si>
    <t>COD-22</t>
  </si>
  <si>
    <t>00202404</t>
  </si>
  <si>
    <t>COD-23</t>
  </si>
  <si>
    <t>00202405</t>
  </si>
  <si>
    <t>COD-23.1</t>
  </si>
  <si>
    <t>00202406</t>
  </si>
  <si>
    <t>COD-23.2</t>
  </si>
  <si>
    <t>00300130</t>
  </si>
  <si>
    <t>OUT-S36</t>
  </si>
  <si>
    <t>00300133</t>
  </si>
  <si>
    <t>OUT-B27</t>
  </si>
  <si>
    <t>00300433</t>
  </si>
  <si>
    <t>COD-24</t>
  </si>
  <si>
    <t>00300502</t>
  </si>
  <si>
    <t>COD-25</t>
  </si>
  <si>
    <t>00300503</t>
  </si>
  <si>
    <t>COD-26</t>
  </si>
  <si>
    <t>00300697</t>
  </si>
  <si>
    <t>COD-27</t>
  </si>
  <si>
    <t>00300698</t>
  </si>
  <si>
    <t>COD-28</t>
  </si>
  <si>
    <t>00300699</t>
  </si>
  <si>
    <t>COD-29</t>
  </si>
  <si>
    <t>00300700</t>
  </si>
  <si>
    <t>COD-30</t>
  </si>
  <si>
    <t>00300701</t>
  </si>
  <si>
    <t>COD-31</t>
  </si>
  <si>
    <t>00300702</t>
  </si>
  <si>
    <t>OUT-S37</t>
  </si>
  <si>
    <t>00300777</t>
  </si>
  <si>
    <t>COD-32</t>
  </si>
  <si>
    <t>00300778</t>
  </si>
  <si>
    <t>COD-33</t>
  </si>
  <si>
    <t>00300779</t>
  </si>
  <si>
    <t>COD-34</t>
  </si>
  <si>
    <t>00300939</t>
  </si>
  <si>
    <t>COD-35</t>
  </si>
  <si>
    <t>00300930</t>
  </si>
  <si>
    <t>OUT-S38</t>
  </si>
  <si>
    <t>00300940</t>
  </si>
  <si>
    <t>COD-36</t>
  </si>
  <si>
    <t>00300941</t>
  </si>
  <si>
    <t>COD-37</t>
  </si>
  <si>
    <t>00300931</t>
  </si>
  <si>
    <t>OUT-S39</t>
  </si>
  <si>
    <t>00300942</t>
  </si>
  <si>
    <t>COD-38</t>
  </si>
  <si>
    <t>00300932</t>
  </si>
  <si>
    <t>00300943</t>
  </si>
  <si>
    <t>COD-39</t>
  </si>
  <si>
    <t>00300944</t>
  </si>
  <si>
    <t>COD-40</t>
  </si>
  <si>
    <t>00301346</t>
  </si>
  <si>
    <t>COD-41</t>
  </si>
  <si>
    <t>00301036</t>
  </si>
  <si>
    <t>OUT-B28</t>
  </si>
  <si>
    <t>00301347</t>
  </si>
  <si>
    <t>COD-42</t>
  </si>
  <si>
    <t>00301518</t>
  </si>
  <si>
    <t>COD-43</t>
  </si>
  <si>
    <t>00301343</t>
  </si>
  <si>
    <t>OUT-S40</t>
  </si>
  <si>
    <t>00301519</t>
  </si>
  <si>
    <t>COD-44</t>
  </si>
  <si>
    <t>00302052</t>
  </si>
  <si>
    <t>COD-45</t>
  </si>
  <si>
    <t>00302053</t>
  </si>
  <si>
    <t>COD-45.5</t>
  </si>
  <si>
    <t>00306231</t>
  </si>
  <si>
    <t>OUT-B29</t>
  </si>
  <si>
    <t>00402074</t>
  </si>
  <si>
    <t>COD-46</t>
  </si>
  <si>
    <t>00402076</t>
  </si>
  <si>
    <t>COD-47</t>
  </si>
  <si>
    <t>00400583</t>
  </si>
  <si>
    <t>COD-48</t>
  </si>
  <si>
    <t>00400584</t>
  </si>
  <si>
    <t>COD-49</t>
  </si>
  <si>
    <t>00402077</t>
  </si>
  <si>
    <t>COD-50</t>
  </si>
  <si>
    <t>00400577</t>
  </si>
  <si>
    <t>OUT-S41</t>
  </si>
  <si>
    <t>00400708</t>
  </si>
  <si>
    <t>00400712</t>
  </si>
  <si>
    <t>COD-51</t>
  </si>
  <si>
    <t>00400711</t>
  </si>
  <si>
    <t>COD-52</t>
  </si>
  <si>
    <t>00400710</t>
  </si>
  <si>
    <t>COD-53</t>
  </si>
  <si>
    <t>00400709</t>
  </si>
  <si>
    <t>COD-54</t>
  </si>
  <si>
    <t>00400705</t>
  </si>
  <si>
    <t>OUT-S42</t>
  </si>
  <si>
    <t>00400774</t>
  </si>
  <si>
    <t>COD-55</t>
  </si>
  <si>
    <t>00400836</t>
  </si>
  <si>
    <t>OUT-B30</t>
  </si>
  <si>
    <t>00400773</t>
  </si>
  <si>
    <t>COD-58</t>
  </si>
  <si>
    <t>00400772</t>
  </si>
  <si>
    <t>COD-59</t>
  </si>
  <si>
    <t>00400771</t>
  </si>
  <si>
    <t>COD-60</t>
  </si>
  <si>
    <t>00400770</t>
  </si>
  <si>
    <t>COD-61</t>
  </si>
  <si>
    <t>00400769</t>
  </si>
  <si>
    <t>COD-62</t>
  </si>
  <si>
    <t>00400775</t>
  </si>
  <si>
    <t>COD-57</t>
  </si>
  <si>
    <t>00400768</t>
  </si>
  <si>
    <t>COD-63</t>
  </si>
  <si>
    <t>00401080</t>
  </si>
  <si>
    <t>COD-64</t>
  </si>
  <si>
    <t>00401079</t>
  </si>
  <si>
    <t>COD-65</t>
  </si>
  <si>
    <t>00400835</t>
  </si>
  <si>
    <t>OUT-S43</t>
  </si>
  <si>
    <t>00401078</t>
  </si>
  <si>
    <t>COD-66</t>
  </si>
  <si>
    <t>00401077</t>
  </si>
  <si>
    <t>COD-67</t>
  </si>
  <si>
    <t>00401932</t>
  </si>
  <si>
    <t>COD-68</t>
  </si>
  <si>
    <t>00401075</t>
  </si>
  <si>
    <t>COD-69</t>
  </si>
  <si>
    <t>00401074</t>
  </si>
  <si>
    <t>COD-70</t>
  </si>
  <si>
    <t>00401073</t>
  </si>
  <si>
    <t>COD-71</t>
  </si>
  <si>
    <t>00401072</t>
  </si>
  <si>
    <t>COD-72</t>
  </si>
  <si>
    <t>00401071</t>
  </si>
  <si>
    <t>COD-73</t>
  </si>
  <si>
    <t>00401070</t>
  </si>
  <si>
    <t>COD-74</t>
  </si>
  <si>
    <t>00401069</t>
  </si>
  <si>
    <t>COD-75</t>
  </si>
  <si>
    <t>00401068</t>
  </si>
  <si>
    <t>COD-76</t>
  </si>
  <si>
    <t>00401067</t>
  </si>
  <si>
    <t>COD-77</t>
  </si>
  <si>
    <t>00401066</t>
  </si>
  <si>
    <t>COD-78</t>
  </si>
  <si>
    <t>00401065</t>
  </si>
  <si>
    <t>COD-79</t>
  </si>
  <si>
    <t>00401064</t>
  </si>
  <si>
    <t>COD-80</t>
  </si>
  <si>
    <t>00401063</t>
  </si>
  <si>
    <t>COD-81</t>
  </si>
  <si>
    <t>00401629</t>
  </si>
  <si>
    <t>COD-82</t>
  </si>
  <si>
    <t>00401626</t>
  </si>
  <si>
    <t>OUT-B31</t>
  </si>
  <si>
    <t>00401628</t>
  </si>
  <si>
    <t>COD-83</t>
  </si>
  <si>
    <t>00402086</t>
  </si>
  <si>
    <t>COD-84</t>
  </si>
  <si>
    <t>00402085</t>
  </si>
  <si>
    <t>COD-85</t>
  </si>
  <si>
    <t>00402084</t>
  </si>
  <si>
    <t>COD-86</t>
  </si>
  <si>
    <t>00402083</t>
  </si>
  <si>
    <t>COD-87</t>
  </si>
  <si>
    <t>00402034</t>
  </si>
  <si>
    <t>COD-88</t>
  </si>
  <si>
    <t>00402782</t>
  </si>
  <si>
    <t>COD-89</t>
  </si>
  <si>
    <t>00402980</t>
  </si>
  <si>
    <t>COD-90</t>
  </si>
  <si>
    <t>00407583</t>
  </si>
  <si>
    <t>OUT-B32</t>
  </si>
  <si>
    <t>00502230</t>
  </si>
  <si>
    <t>COD-90.5</t>
  </si>
  <si>
    <t>00500771</t>
  </si>
  <si>
    <t>COD-91</t>
  </si>
  <si>
    <t>00500770</t>
  </si>
  <si>
    <t>COD-92</t>
  </si>
  <si>
    <t>00500769</t>
  </si>
  <si>
    <t>COD-93</t>
  </si>
  <si>
    <t>00500768</t>
  </si>
  <si>
    <t>COD-94</t>
  </si>
  <si>
    <t>00501333</t>
  </si>
  <si>
    <t>OUT-S44</t>
  </si>
  <si>
    <t>00500767</t>
  </si>
  <si>
    <t>COD-95</t>
  </si>
  <si>
    <t>00500773</t>
  </si>
  <si>
    <t>OUT-S45</t>
  </si>
  <si>
    <t>00501332</t>
  </si>
  <si>
    <t>COD-96</t>
  </si>
  <si>
    <t>00500772</t>
  </si>
  <si>
    <t>OUT-S46</t>
  </si>
  <si>
    <t>00500901</t>
  </si>
  <si>
    <t>COD-97</t>
  </si>
  <si>
    <t>00500900</t>
  </si>
  <si>
    <t>COD-98</t>
  </si>
  <si>
    <t>00500908</t>
  </si>
  <si>
    <t>OUT-S47</t>
  </si>
  <si>
    <t>00500899</t>
  </si>
  <si>
    <t>COD-99</t>
  </si>
  <si>
    <t>00500898</t>
  </si>
  <si>
    <t>COD-100</t>
  </si>
  <si>
    <t>00500897</t>
  </si>
  <si>
    <t>COD-101</t>
  </si>
  <si>
    <t>00500896</t>
  </si>
  <si>
    <t>COD-102</t>
  </si>
  <si>
    <t>00500895</t>
  </si>
  <si>
    <t>COD-103</t>
  </si>
  <si>
    <t>00500894</t>
  </si>
  <si>
    <t>COD-104</t>
  </si>
  <si>
    <t>00500893</t>
  </si>
  <si>
    <t>COD-105</t>
  </si>
  <si>
    <t>00500892</t>
  </si>
  <si>
    <t>COD-106</t>
  </si>
  <si>
    <t>00500891</t>
  </si>
  <si>
    <t>COD-107</t>
  </si>
  <si>
    <t>00501025</t>
  </si>
  <si>
    <t>COD-108</t>
  </si>
  <si>
    <t>00501024</t>
  </si>
  <si>
    <t>COD-109</t>
  </si>
  <si>
    <t>00501023</t>
  </si>
  <si>
    <t>COD-110</t>
  </si>
  <si>
    <t>00501022</t>
  </si>
  <si>
    <t>COD-111</t>
  </si>
  <si>
    <t>00501101</t>
  </si>
  <si>
    <t>OUT-B33</t>
  </si>
  <si>
    <t>00501021</t>
  </si>
  <si>
    <t>COD-112</t>
  </si>
  <si>
    <t>00501020</t>
  </si>
  <si>
    <t>COD-113</t>
  </si>
  <si>
    <t>00501019</t>
  </si>
  <si>
    <t>COD-114</t>
  </si>
  <si>
    <t>00501018</t>
  </si>
  <si>
    <t>COD-115</t>
  </si>
  <si>
    <t>00501017</t>
  </si>
  <si>
    <t>COD-116</t>
  </si>
  <si>
    <t>00501016</t>
  </si>
  <si>
    <t>COD-117</t>
  </si>
  <si>
    <t>00501015</t>
  </si>
  <si>
    <t>COD-118</t>
  </si>
  <si>
    <t>00501329</t>
  </si>
  <si>
    <t>COD-119</t>
  </si>
  <si>
    <t>00501100</t>
  </si>
  <si>
    <t>OUT-S48</t>
  </si>
  <si>
    <t>00501328</t>
  </si>
  <si>
    <t>COD-120</t>
  </si>
  <si>
    <t>00501327</t>
  </si>
  <si>
    <t>COD-121</t>
  </si>
  <si>
    <t>00501326</t>
  </si>
  <si>
    <t>COD-122</t>
  </si>
  <si>
    <t>00501325</t>
  </si>
  <si>
    <t>COD-123</t>
  </si>
  <si>
    <t>00501324</t>
  </si>
  <si>
    <t>COD-124</t>
  </si>
  <si>
    <t>00501323</t>
  </si>
  <si>
    <t>COD-125</t>
  </si>
  <si>
    <t>00501322</t>
  </si>
  <si>
    <t>COD-126</t>
  </si>
  <si>
    <t>00501321</t>
  </si>
  <si>
    <t>COD-127</t>
  </si>
  <si>
    <t>00501320</t>
  </si>
  <si>
    <t>COD-128</t>
  </si>
  <si>
    <t>00501319</t>
  </si>
  <si>
    <t>COD-129</t>
  </si>
  <si>
    <t>00501318</t>
  </si>
  <si>
    <t>COD-130</t>
  </si>
  <si>
    <t>00501317</t>
  </si>
  <si>
    <t>COD-131</t>
  </si>
  <si>
    <t>00501316</t>
  </si>
  <si>
    <t>COD-132</t>
  </si>
  <si>
    <t>00501315</t>
  </si>
  <si>
    <t>COD-133</t>
  </si>
  <si>
    <t>00501314</t>
  </si>
  <si>
    <t>COD-134</t>
  </si>
  <si>
    <t>00501346</t>
  </si>
  <si>
    <t>OUT-S49</t>
  </si>
  <si>
    <t>00501313</t>
  </si>
  <si>
    <t>COD-135</t>
  </si>
  <si>
    <t>00501345</t>
  </si>
  <si>
    <t>OUT-S50</t>
  </si>
  <si>
    <t>00501312</t>
  </si>
  <si>
    <t>COD-136</t>
  </si>
  <si>
    <t>00501311</t>
  </si>
  <si>
    <t>COD-137</t>
  </si>
  <si>
    <t>00501310</t>
  </si>
  <si>
    <t>COD-138</t>
  </si>
  <si>
    <t>00501309</t>
  </si>
  <si>
    <t>COD-139</t>
  </si>
  <si>
    <t>00501308</t>
  </si>
  <si>
    <t>COD-140</t>
  </si>
  <si>
    <t>00501307</t>
  </si>
  <si>
    <t>COD-141</t>
  </si>
  <si>
    <t>00501357</t>
  </si>
  <si>
    <t>COD-142</t>
  </si>
  <si>
    <t>00501356</t>
  </si>
  <si>
    <t>COD-143</t>
  </si>
  <si>
    <t>00501355</t>
  </si>
  <si>
    <t>COD-144</t>
  </si>
  <si>
    <t>00501354</t>
  </si>
  <si>
    <t>COD-145</t>
  </si>
  <si>
    <t>00501497</t>
  </si>
  <si>
    <t>COD-146</t>
  </si>
  <si>
    <t>00501496</t>
  </si>
  <si>
    <t>COD-147</t>
  </si>
  <si>
    <t>00502236</t>
  </si>
  <si>
    <t>COD-148</t>
  </si>
  <si>
    <t>00501494</t>
  </si>
  <si>
    <t>COD-149</t>
  </si>
  <si>
    <t>00501674</t>
  </si>
  <si>
    <t>COD-150</t>
  </si>
  <si>
    <t>00501673</t>
  </si>
  <si>
    <t>COD-151</t>
  </si>
  <si>
    <t>00501724</t>
  </si>
  <si>
    <t>COD-152</t>
  </si>
  <si>
    <t>00502228</t>
  </si>
  <si>
    <t>OUT-B34</t>
  </si>
  <si>
    <t>00501723</t>
  </si>
  <si>
    <t>COD-153</t>
  </si>
  <si>
    <t>00600257</t>
  </si>
  <si>
    <t>COD-154</t>
  </si>
  <si>
    <t>00600374</t>
  </si>
  <si>
    <t>COD-155</t>
  </si>
  <si>
    <t>00600373</t>
  </si>
  <si>
    <t>COD-156</t>
  </si>
  <si>
    <t>00600254</t>
  </si>
  <si>
    <t>COD-157</t>
  </si>
  <si>
    <t>00600408</t>
  </si>
  <si>
    <t>COD-158</t>
  </si>
  <si>
    <t>00600390</t>
  </si>
  <si>
    <t>COD-159</t>
  </si>
  <si>
    <t>00600407</t>
  </si>
  <si>
    <t>COD-160</t>
  </si>
  <si>
    <t>00600388</t>
  </si>
  <si>
    <t>COD-161</t>
  </si>
  <si>
    <t>00600489</t>
  </si>
  <si>
    <t>COD-162</t>
  </si>
  <si>
    <t>00600488</t>
  </si>
  <si>
    <t>COD-163</t>
  </si>
  <si>
    <t>00600487</t>
  </si>
  <si>
    <t>COD-164</t>
  </si>
  <si>
    <t>00600486</t>
  </si>
  <si>
    <t>COD-165</t>
  </si>
  <si>
    <t>00600469</t>
  </si>
  <si>
    <t>OUT-S51</t>
  </si>
  <si>
    <t>00600485</t>
  </si>
  <si>
    <t>COD-166</t>
  </si>
  <si>
    <t>00600484</t>
  </si>
  <si>
    <t>COD-167</t>
  </si>
  <si>
    <t>00600483</t>
  </si>
  <si>
    <t>COD-168</t>
  </si>
  <si>
    <t>00600482</t>
  </si>
  <si>
    <t>COD-169</t>
  </si>
  <si>
    <t>00600481</t>
  </si>
  <si>
    <t>COD-170</t>
  </si>
  <si>
    <t>00600480</t>
  </si>
  <si>
    <t>COD-171</t>
  </si>
  <si>
    <t>00600479</t>
  </si>
  <si>
    <t>COD-172</t>
  </si>
  <si>
    <t>00600478</t>
  </si>
  <si>
    <t>COD-173</t>
  </si>
  <si>
    <t>00600477</t>
  </si>
  <si>
    <t>COD-174</t>
  </si>
  <si>
    <t>00600476</t>
  </si>
  <si>
    <t>COD-175</t>
  </si>
  <si>
    <t>00600475</t>
  </si>
  <si>
    <t>COD-176</t>
  </si>
  <si>
    <t>00600474</t>
  </si>
  <si>
    <t>COD-177</t>
  </si>
  <si>
    <t>00600473</t>
  </si>
  <si>
    <t>COD-178</t>
  </si>
  <si>
    <t>00600472</t>
  </si>
  <si>
    <t>COD-179</t>
  </si>
  <si>
    <t>00600468</t>
  </si>
  <si>
    <t>OUT-S52</t>
  </si>
  <si>
    <t>00600512</t>
  </si>
  <si>
    <t>COD-180</t>
  </si>
  <si>
    <t>00600511</t>
  </si>
  <si>
    <t>COD-181</t>
  </si>
  <si>
    <t>00600510</t>
  </si>
  <si>
    <t>COD-182</t>
  </si>
  <si>
    <t>00600509</t>
  </si>
  <si>
    <t>COD-183</t>
  </si>
  <si>
    <t>00600508</t>
  </si>
  <si>
    <t>COD-184</t>
  </si>
  <si>
    <t>00600507</t>
  </si>
  <si>
    <t>COD-185</t>
  </si>
  <si>
    <t>00600506</t>
  </si>
  <si>
    <t>COD-186</t>
  </si>
  <si>
    <t>00600505</t>
  </si>
  <si>
    <t>COD-187</t>
  </si>
  <si>
    <t>00600504</t>
  </si>
  <si>
    <t>COD-188</t>
  </si>
  <si>
    <t>00600999</t>
  </si>
  <si>
    <t>COD-190</t>
  </si>
  <si>
    <t>00600998</t>
  </si>
  <si>
    <t>COD-191</t>
  </si>
  <si>
    <t>00600997</t>
  </si>
  <si>
    <t>COD-192</t>
  </si>
  <si>
    <t>00600996</t>
  </si>
  <si>
    <t>COD-193</t>
  </si>
  <si>
    <t>00600821</t>
  </si>
  <si>
    <t>00600820</t>
  </si>
  <si>
    <t>COD-194</t>
  </si>
  <si>
    <t>00600823</t>
  </si>
  <si>
    <t>OUT-S54</t>
  </si>
  <si>
    <t>00600819</t>
  </si>
  <si>
    <t>COD-195</t>
  </si>
  <si>
    <t>00600818</t>
  </si>
  <si>
    <t>COD-196</t>
  </si>
  <si>
    <t>00600668</t>
  </si>
  <si>
    <t>OUT-S55</t>
  </si>
  <si>
    <t>00601001</t>
  </si>
  <si>
    <t>OUT-S55G</t>
  </si>
  <si>
    <t>00600817</t>
  </si>
  <si>
    <t>COD-197</t>
  </si>
  <si>
    <t>00600816</t>
  </si>
  <si>
    <t>COD-198</t>
  </si>
  <si>
    <t>00600815</t>
  </si>
  <si>
    <t>COD-199</t>
  </si>
  <si>
    <t>00600814</t>
  </si>
  <si>
    <t>COD-200</t>
  </si>
  <si>
    <t>00600813</t>
  </si>
  <si>
    <t>COD-201</t>
  </si>
  <si>
    <t>00600812</t>
  </si>
  <si>
    <t>COD-202</t>
  </si>
  <si>
    <t>00600811</t>
  </si>
  <si>
    <t>COD-203</t>
  </si>
  <si>
    <t>00600970</t>
  </si>
  <si>
    <t>COD-204</t>
  </si>
  <si>
    <t>00601384</t>
  </si>
  <si>
    <t>COD-205</t>
  </si>
  <si>
    <t>00603807</t>
  </si>
  <si>
    <t>COD-206</t>
  </si>
  <si>
    <t>00601382</t>
  </si>
  <si>
    <t>COD-207</t>
  </si>
  <si>
    <t>00601379</t>
  </si>
  <si>
    <t>COD-208</t>
  </si>
  <si>
    <t>00700487</t>
  </si>
  <si>
    <t>COD-210</t>
  </si>
  <si>
    <t>00700488</t>
  </si>
  <si>
    <t>COD-211</t>
  </si>
  <si>
    <t>00700489</t>
  </si>
  <si>
    <t>COD-212</t>
  </si>
  <si>
    <t>00700484</t>
  </si>
  <si>
    <t>OUT-S56</t>
  </si>
  <si>
    <t>00700490</t>
  </si>
  <si>
    <t>COD-213</t>
  </si>
  <si>
    <t>00700491</t>
  </si>
  <si>
    <t>COD-214</t>
  </si>
  <si>
    <t>00700752</t>
  </si>
  <si>
    <t>COD-225</t>
  </si>
  <si>
    <t>00700762</t>
  </si>
  <si>
    <t>COD-226</t>
  </si>
  <si>
    <t>00700745</t>
  </si>
  <si>
    <t>OUT-S57</t>
  </si>
  <si>
    <t>00700761</t>
  </si>
  <si>
    <t>COD-227</t>
  </si>
  <si>
    <t>00700748</t>
  </si>
  <si>
    <t>OUT-S57G</t>
  </si>
  <si>
    <t>00700760</t>
  </si>
  <si>
    <t>COD-228</t>
  </si>
  <si>
    <t>00700759</t>
  </si>
  <si>
    <t>COD-229</t>
  </si>
  <si>
    <t>00700779</t>
  </si>
  <si>
    <t>COD-230</t>
  </si>
  <si>
    <t>00700778</t>
  </si>
  <si>
    <t>COD-231</t>
  </si>
  <si>
    <t>00700774</t>
  </si>
  <si>
    <t>OUT-S58</t>
  </si>
  <si>
    <t>00700777</t>
  </si>
  <si>
    <t>COD-232</t>
  </si>
  <si>
    <t>00700776</t>
  </si>
  <si>
    <t>COD-233</t>
  </si>
  <si>
    <t>00700775</t>
  </si>
  <si>
    <t>COD-234</t>
  </si>
  <si>
    <t>00701194</t>
  </si>
  <si>
    <t>COD-235</t>
  </si>
  <si>
    <t>00701193</t>
  </si>
  <si>
    <t>COD-236</t>
  </si>
  <si>
    <t>00701561</t>
  </si>
  <si>
    <t>OUT-S59</t>
  </si>
  <si>
    <t>00701192</t>
  </si>
  <si>
    <t>COD-237</t>
  </si>
  <si>
    <t>00701191</t>
  </si>
  <si>
    <t>COD-238</t>
  </si>
  <si>
    <t>00701190</t>
  </si>
  <si>
    <t>COD-239</t>
  </si>
  <si>
    <t>00701189</t>
  </si>
  <si>
    <t>COD-240</t>
  </si>
  <si>
    <t>00701562</t>
  </si>
  <si>
    <t>OUT-S60</t>
  </si>
  <si>
    <t>00701185</t>
  </si>
  <si>
    <t>COD-244</t>
  </si>
  <si>
    <t>00701184</t>
  </si>
  <si>
    <t>COD-245</t>
  </si>
  <si>
    <t>00701183</t>
  </si>
  <si>
    <t>COD-246</t>
  </si>
  <si>
    <t>00701182</t>
  </si>
  <si>
    <t>COD-247</t>
  </si>
  <si>
    <t>00701181</t>
  </si>
  <si>
    <t>COD-248</t>
  </si>
  <si>
    <t>00701180</t>
  </si>
  <si>
    <t>COD-249</t>
  </si>
  <si>
    <t>00701179</t>
  </si>
  <si>
    <t>COD-250</t>
  </si>
  <si>
    <t>00701178</t>
  </si>
  <si>
    <t>COD-251</t>
  </si>
  <si>
    <t>00701177</t>
  </si>
  <si>
    <t>COD-252</t>
  </si>
  <si>
    <t>00701587</t>
  </si>
  <si>
    <t>COD-261</t>
  </si>
  <si>
    <t>00701572</t>
  </si>
  <si>
    <t>OUT-S61</t>
  </si>
  <si>
    <t>00701586</t>
  </si>
  <si>
    <t>COD-262</t>
  </si>
  <si>
    <t>00701585</t>
  </si>
  <si>
    <t>COD-263</t>
  </si>
  <si>
    <t>00701577</t>
  </si>
  <si>
    <t>OUT-S61G</t>
  </si>
  <si>
    <t>00701584</t>
  </si>
  <si>
    <t>COD-264</t>
  </si>
  <si>
    <t>00702279</t>
  </si>
  <si>
    <t>COD-269</t>
  </si>
  <si>
    <t>00702278</t>
  </si>
  <si>
    <t>COD-270</t>
  </si>
  <si>
    <t>00705931</t>
  </si>
  <si>
    <t>OUT-S62</t>
  </si>
  <si>
    <t>00705936</t>
  </si>
  <si>
    <t>OUT-S62G</t>
  </si>
  <si>
    <t>00800294</t>
  </si>
  <si>
    <t>COD-271</t>
  </si>
  <si>
    <t>00800293</t>
  </si>
  <si>
    <t>COD-272</t>
  </si>
  <si>
    <t>00800296</t>
  </si>
  <si>
    <t>OUT-S63</t>
  </si>
  <si>
    <t>00800292</t>
  </si>
  <si>
    <t>COD-273</t>
  </si>
  <si>
    <t>00800291</t>
  </si>
  <si>
    <t>COD-274</t>
  </si>
  <si>
    <t>00800290</t>
  </si>
  <si>
    <t>COD-275</t>
  </si>
  <si>
    <t>00800300</t>
  </si>
  <si>
    <t>OUT-S63G</t>
  </si>
  <si>
    <t>00800289</t>
  </si>
  <si>
    <t>COD-276</t>
  </si>
  <si>
    <t>00800328</t>
  </si>
  <si>
    <t>COD-277</t>
  </si>
  <si>
    <t>00800327</t>
  </si>
  <si>
    <t>COD-278</t>
  </si>
  <si>
    <t>00800326</t>
  </si>
  <si>
    <t>COD-279</t>
  </si>
  <si>
    <t>00800335</t>
  </si>
  <si>
    <t>COD-280</t>
  </si>
  <si>
    <t>00800334</t>
  </si>
  <si>
    <t>COD-281</t>
  </si>
  <si>
    <t>00800333</t>
  </si>
  <si>
    <t>COD-282</t>
  </si>
  <si>
    <t>00800337</t>
  </si>
  <si>
    <t>OUT-S64</t>
  </si>
  <si>
    <t>00800332</t>
  </si>
  <si>
    <t>COD-283</t>
  </si>
  <si>
    <t>00800331</t>
  </si>
  <si>
    <t>COD-284</t>
  </si>
  <si>
    <t>00800330</t>
  </si>
  <si>
    <t>COD-285</t>
  </si>
  <si>
    <t>00800329</t>
  </si>
  <si>
    <t>COD-286</t>
  </si>
  <si>
    <t>00800552</t>
  </si>
  <si>
    <t>COD-287</t>
  </si>
  <si>
    <t>00800551</t>
  </si>
  <si>
    <t>COD-288</t>
  </si>
  <si>
    <t>00800550</t>
  </si>
  <si>
    <t>COD-289</t>
  </si>
  <si>
    <t>00800454</t>
  </si>
  <si>
    <t>COD-290</t>
  </si>
  <si>
    <t>00800453</t>
  </si>
  <si>
    <t>COD-291</t>
  </si>
  <si>
    <t>00800452</t>
  </si>
  <si>
    <t>COD-292</t>
  </si>
  <si>
    <t>00800451</t>
  </si>
  <si>
    <t>COD-293</t>
  </si>
  <si>
    <t>00800450</t>
  </si>
  <si>
    <t>COD-301</t>
  </si>
  <si>
    <t>00800449</t>
  </si>
  <si>
    <t>COD-302</t>
  </si>
  <si>
    <t>00800460</t>
  </si>
  <si>
    <t>OUT-S65</t>
  </si>
  <si>
    <t>00800448</t>
  </si>
  <si>
    <t>COD-303</t>
  </si>
  <si>
    <t>00800447</t>
  </si>
  <si>
    <t>COD-304</t>
  </si>
  <si>
    <t>00800446</t>
  </si>
  <si>
    <t>COD-305</t>
  </si>
  <si>
    <t>00800461</t>
  </si>
  <si>
    <t>00800445</t>
  </si>
  <si>
    <t>COD-306</t>
  </si>
  <si>
    <t>00800444</t>
  </si>
  <si>
    <t>COD-307</t>
  </si>
  <si>
    <t>00800443</t>
  </si>
  <si>
    <t>COD-308</t>
  </si>
  <si>
    <t>00800442</t>
  </si>
  <si>
    <t>COD-309</t>
  </si>
  <si>
    <t>00800441</t>
  </si>
  <si>
    <t>COD-310</t>
  </si>
  <si>
    <t>00800546</t>
  </si>
  <si>
    <t>COD-311</t>
  </si>
  <si>
    <t>00800545</t>
  </si>
  <si>
    <t>COD-312</t>
  </si>
  <si>
    <t>00800544</t>
  </si>
  <si>
    <t>COD-313</t>
  </si>
  <si>
    <t>00800565</t>
  </si>
  <si>
    <t>COD-314</t>
  </si>
  <si>
    <t>00800564</t>
  </si>
  <si>
    <t>COD-315</t>
  </si>
  <si>
    <t>00800563</t>
  </si>
  <si>
    <t>COD-316</t>
  </si>
  <si>
    <t>00800562</t>
  </si>
  <si>
    <t>COD-317</t>
  </si>
  <si>
    <t>00800675</t>
  </si>
  <si>
    <t>COD-318</t>
  </si>
  <si>
    <t>00800674</t>
  </si>
  <si>
    <t>COD-319</t>
  </si>
  <si>
    <t>00800673</t>
  </si>
  <si>
    <t>COD-320</t>
  </si>
  <si>
    <t>00800672</t>
  </si>
  <si>
    <t>COD-321</t>
  </si>
  <si>
    <t>00800671</t>
  </si>
  <si>
    <t>COD-322</t>
  </si>
  <si>
    <t>00800670</t>
  </si>
  <si>
    <t>COD-323</t>
  </si>
  <si>
    <t>00800669</t>
  </si>
  <si>
    <t>COD-324</t>
  </si>
  <si>
    <t>00800668</t>
  </si>
  <si>
    <t>COD-325</t>
  </si>
  <si>
    <t>00800667</t>
  </si>
  <si>
    <t>COD-326</t>
  </si>
  <si>
    <t>00800666</t>
  </si>
  <si>
    <t>COD-327</t>
  </si>
  <si>
    <t>00803500</t>
  </si>
  <si>
    <t>OUT-S66</t>
  </si>
  <si>
    <t>00800665</t>
  </si>
  <si>
    <t>COD-328</t>
  </si>
  <si>
    <t>00800664</t>
  </si>
  <si>
    <t>COD-329</t>
  </si>
  <si>
    <t>00800663</t>
  </si>
  <si>
    <t>COD-330</t>
  </si>
  <si>
    <t>00800662</t>
  </si>
  <si>
    <t>COD-331</t>
  </si>
  <si>
    <t>00800661</t>
  </si>
  <si>
    <t>COD-332</t>
  </si>
  <si>
    <t>00800660</t>
  </si>
  <si>
    <t>COD-333</t>
  </si>
  <si>
    <t>00800659</t>
  </si>
  <si>
    <t>COD-334</t>
  </si>
  <si>
    <t>00800658</t>
  </si>
  <si>
    <t>COD-335</t>
  </si>
  <si>
    <t>00800657</t>
  </si>
  <si>
    <t>COD-336</t>
  </si>
  <si>
    <t>00800656</t>
  </si>
  <si>
    <t>COD-337</t>
  </si>
  <si>
    <t>00800655</t>
  </si>
  <si>
    <t>COD-338</t>
  </si>
  <si>
    <t>00800654</t>
  </si>
  <si>
    <t>COD-339</t>
  </si>
  <si>
    <t>00800653</t>
  </si>
  <si>
    <t>COD-340</t>
  </si>
  <si>
    <t>00800652</t>
  </si>
  <si>
    <t>COD-341</t>
  </si>
  <si>
    <t>00800651</t>
  </si>
  <si>
    <t>COD-342</t>
  </si>
  <si>
    <t>00801070</t>
  </si>
  <si>
    <t>COD-344</t>
  </si>
  <si>
    <t>00801069</t>
  </si>
  <si>
    <t>COD-345</t>
  </si>
  <si>
    <t>00801068</t>
  </si>
  <si>
    <t>COD-346</t>
  </si>
  <si>
    <t>00801067</t>
  </si>
  <si>
    <t>COD-347</t>
  </si>
  <si>
    <t>00801066</t>
  </si>
  <si>
    <t>COD-348</t>
  </si>
  <si>
    <t>00801065</t>
  </si>
  <si>
    <t>COD-349</t>
  </si>
  <si>
    <t>00801064</t>
  </si>
  <si>
    <t>COD-350</t>
  </si>
  <si>
    <t>00801063</t>
  </si>
  <si>
    <t>COD-351</t>
  </si>
  <si>
    <t>00801062</t>
  </si>
  <si>
    <t>COD-352</t>
  </si>
  <si>
    <t>00801061</t>
  </si>
  <si>
    <t>COD-353</t>
  </si>
  <si>
    <t>00801072</t>
  </si>
  <si>
    <t>Grand Total</t>
  </si>
  <si>
    <t>Sum of Volume (liters)</t>
  </si>
  <si>
    <t>Data</t>
  </si>
  <si>
    <t>Sum of EG+PG (kg)</t>
  </si>
  <si>
    <t>not sampled</t>
  </si>
  <si>
    <t>not detected - summer</t>
  </si>
  <si>
    <t>partial storm</t>
  </si>
  <si>
    <t>no CG</t>
  </si>
  <si>
    <t>cargo only</t>
  </si>
  <si>
    <t>not detected - summer (CG only)</t>
  </si>
  <si>
    <t>OUT-S68c</t>
  </si>
  <si>
    <t>OUT-S68d</t>
  </si>
  <si>
    <t>OUT-S68ab</t>
  </si>
  <si>
    <t>US-S30</t>
  </si>
  <si>
    <t>US-S37</t>
  </si>
  <si>
    <t>US-S38</t>
  </si>
  <si>
    <t>US-S43</t>
  </si>
  <si>
    <t>US-S44</t>
  </si>
  <si>
    <t>US-S54</t>
  </si>
  <si>
    <t>US-S58</t>
  </si>
  <si>
    <t>US-S67</t>
  </si>
  <si>
    <t>US-S69</t>
  </si>
  <si>
    <t>US-S70</t>
  </si>
  <si>
    <t>US-S93</t>
  </si>
  <si>
    <t>LK-S06</t>
  </si>
  <si>
    <t>LK-S12</t>
  </si>
  <si>
    <t>LK-S25</t>
  </si>
  <si>
    <t>LK-S44</t>
  </si>
  <si>
    <t>LK-S46</t>
  </si>
  <si>
    <t>LK-S67</t>
  </si>
  <si>
    <t>LK-S69</t>
  </si>
  <si>
    <t>LK-S70</t>
  </si>
  <si>
    <t>CG-S85</t>
  </si>
  <si>
    <t>CG-S86</t>
  </si>
  <si>
    <t>CG-S87</t>
  </si>
  <si>
    <t>CG-S91</t>
  </si>
  <si>
    <t>CG-S92</t>
  </si>
  <si>
    <t>CG-S46</t>
  </si>
  <si>
    <t>CG-S52</t>
  </si>
  <si>
    <t>CG-S16</t>
  </si>
  <si>
    <t>CG-S18</t>
  </si>
  <si>
    <t>CG-S19</t>
  </si>
  <si>
    <t>CG-S21</t>
  </si>
  <si>
    <t>CG-S24</t>
  </si>
  <si>
    <t>OUT-S53</t>
  </si>
  <si>
    <t>OUT-S67</t>
  </si>
  <si>
    <t>OUT-S69</t>
  </si>
  <si>
    <t>OUT-S70</t>
  </si>
  <si>
    <t>Sum of Type I Pure (Gal)</t>
  </si>
  <si>
    <t>Sum of Type IV Pure (Gal)</t>
  </si>
  <si>
    <t>Sum of Total I &amp; IV (Gal)</t>
  </si>
  <si>
    <t>na</t>
  </si>
  <si>
    <t>nd</t>
  </si>
  <si>
    <t>no sample</t>
  </si>
  <si>
    <t>USGS Water Science Center special 99904 Runoff volume in thousands of cu feet</t>
  </si>
  <si>
    <t>Runoff volume in thousands of cu ft</t>
  </si>
  <si>
    <t>Sample Start Date</t>
  </si>
  <si>
    <t>Sample End Date</t>
  </si>
  <si>
    <t>Record Number</t>
  </si>
  <si>
    <t>Sample ID</t>
  </si>
  <si>
    <t>01201272</t>
  </si>
  <si>
    <t>US-B37</t>
  </si>
  <si>
    <t>01201612</t>
  </si>
  <si>
    <t>US-S95</t>
  </si>
  <si>
    <t>01201616</t>
  </si>
  <si>
    <t>US-S95G</t>
  </si>
  <si>
    <t>01301569</t>
  </si>
  <si>
    <t>01300448</t>
  </si>
  <si>
    <t>US-S96</t>
  </si>
  <si>
    <t>01300453</t>
  </si>
  <si>
    <t>US-S96G</t>
  </si>
  <si>
    <t>01300457</t>
  </si>
  <si>
    <t>01300534</t>
  </si>
  <si>
    <t>US-S97</t>
  </si>
  <si>
    <t>01300539</t>
  </si>
  <si>
    <t>US-S97G</t>
  </si>
  <si>
    <t>01300524</t>
  </si>
  <si>
    <t>US-S98</t>
  </si>
  <si>
    <t>01300657</t>
  </si>
  <si>
    <t>US-S100</t>
  </si>
  <si>
    <t>01301016</t>
  </si>
  <si>
    <t>US-S101</t>
  </si>
  <si>
    <t>01301278</t>
  </si>
  <si>
    <t>US-S102</t>
  </si>
  <si>
    <t>01301283</t>
  </si>
  <si>
    <t>US-S102G</t>
  </si>
  <si>
    <t>01201273</t>
  </si>
  <si>
    <t>OUT-B37</t>
  </si>
  <si>
    <t>01201613</t>
  </si>
  <si>
    <t>OUT-S95</t>
  </si>
  <si>
    <t>01201617</t>
  </si>
  <si>
    <t>OUT-S95G</t>
  </si>
  <si>
    <t>01301568</t>
  </si>
  <si>
    <t>01300449</t>
  </si>
  <si>
    <t>OUT-S96</t>
  </si>
  <si>
    <t>01300454</t>
  </si>
  <si>
    <t>OUT-S96G</t>
  </si>
  <si>
    <t>01300458</t>
  </si>
  <si>
    <t>01300535</t>
  </si>
  <si>
    <t>OUT-S97</t>
  </si>
  <si>
    <t>01300538</t>
  </si>
  <si>
    <t>OUT-S97G</t>
  </si>
  <si>
    <t>01300525</t>
  </si>
  <si>
    <t>OUT-S98</t>
  </si>
  <si>
    <t>01301033</t>
  </si>
  <si>
    <t>OUT-S99</t>
  </si>
  <si>
    <t>01300658</t>
  </si>
  <si>
    <t>OUT-S100</t>
  </si>
  <si>
    <t>01301017</t>
  </si>
  <si>
    <t>OUT-S101</t>
  </si>
  <si>
    <t>01301279</t>
  </si>
  <si>
    <t>OUT-S102</t>
  </si>
  <si>
    <t>01301284</t>
  </si>
  <si>
    <t>OUT-S102G</t>
  </si>
  <si>
    <t>01201614</t>
  </si>
  <si>
    <t>CG-S95</t>
  </si>
  <si>
    <t>01201618</t>
  </si>
  <si>
    <t>CG-S95G</t>
  </si>
  <si>
    <t>01300450</t>
  </si>
  <si>
    <t>CG-S96</t>
  </si>
  <si>
    <t>01300455</t>
  </si>
  <si>
    <t>CG-S96G</t>
  </si>
  <si>
    <t>01300526</t>
  </si>
  <si>
    <t>CG-S98</t>
  </si>
  <si>
    <t>01300528</t>
  </si>
  <si>
    <t>CG-S98A</t>
  </si>
  <si>
    <t>01300529</t>
  </si>
  <si>
    <t>CG-S98B</t>
  </si>
  <si>
    <t>01300530</t>
  </si>
  <si>
    <t>CG-S98C</t>
  </si>
  <si>
    <t>01300531</t>
  </si>
  <si>
    <t>CG-S98G</t>
  </si>
  <si>
    <t>01300660</t>
  </si>
  <si>
    <t>CG-S99</t>
  </si>
  <si>
    <t>01300659</t>
  </si>
  <si>
    <t>CG-S100</t>
  </si>
  <si>
    <t>01301019</t>
  </si>
  <si>
    <t>CG-S101</t>
  </si>
  <si>
    <t>01301277</t>
  </si>
  <si>
    <t>CG-S102</t>
  </si>
  <si>
    <t>01301282</t>
  </si>
  <si>
    <t>CG-S102G</t>
  </si>
  <si>
    <t>01201274</t>
  </si>
  <si>
    <t>LK-B37</t>
  </si>
  <si>
    <t>01201615</t>
  </si>
  <si>
    <t>LK-S95</t>
  </si>
  <si>
    <t>01201619</t>
  </si>
  <si>
    <t>LK-S95G</t>
  </si>
  <si>
    <t>01301567</t>
  </si>
  <si>
    <t>01300451</t>
  </si>
  <si>
    <t>LK-S96</t>
  </si>
  <si>
    <t>01300456</t>
  </si>
  <si>
    <t>LK-S96G</t>
  </si>
  <si>
    <t>01300459</t>
  </si>
  <si>
    <t>01300536</t>
  </si>
  <si>
    <t>LK-S97</t>
  </si>
  <si>
    <t>01300537</t>
  </si>
  <si>
    <t>LK-S97G</t>
  </si>
  <si>
    <t>01300527</t>
  </si>
  <si>
    <t>LK-S98</t>
  </si>
  <si>
    <t>01300661</t>
  </si>
  <si>
    <t>LK-S100</t>
  </si>
  <si>
    <t>01301018</t>
  </si>
  <si>
    <t>LK-S101</t>
  </si>
  <si>
    <t>01301276</t>
  </si>
  <si>
    <t>LK-S102</t>
  </si>
  <si>
    <t>01301281</t>
  </si>
  <si>
    <t>LK-S102G</t>
  </si>
  <si>
    <t>01201248</t>
  </si>
  <si>
    <t>01201621</t>
  </si>
  <si>
    <t>01201275</t>
  </si>
  <si>
    <t>OAK-B37</t>
  </si>
  <si>
    <t>01201620</t>
  </si>
  <si>
    <t>01300452</t>
  </si>
  <si>
    <t>OAK-S96</t>
  </si>
  <si>
    <t>01300460</t>
  </si>
  <si>
    <t>01300533</t>
  </si>
  <si>
    <t>OAK-S97</t>
  </si>
  <si>
    <t>01300532</t>
  </si>
  <si>
    <t>OAK-S98</t>
  </si>
  <si>
    <t>01300662</t>
  </si>
  <si>
    <t>OAK-S100</t>
  </si>
  <si>
    <t>01301020</t>
  </si>
  <si>
    <t>OAK-S101</t>
  </si>
  <si>
    <t>01301280</t>
  </si>
  <si>
    <t>OAK-S102</t>
  </si>
  <si>
    <t>01200972</t>
  </si>
  <si>
    <t>COD-674</t>
  </si>
  <si>
    <t>01201064</t>
  </si>
  <si>
    <t>COD-675</t>
  </si>
  <si>
    <t>01201063</t>
  </si>
  <si>
    <t>COD-676</t>
  </si>
  <si>
    <t>01201062</t>
  </si>
  <si>
    <t>COD-677</t>
  </si>
  <si>
    <t>01201061</t>
  </si>
  <si>
    <t>COD-678</t>
  </si>
  <si>
    <t>01201060</t>
  </si>
  <si>
    <t>COD-679</t>
  </si>
  <si>
    <t>01300429</t>
  </si>
  <si>
    <t>COD-680</t>
  </si>
  <si>
    <t>01300430</t>
  </si>
  <si>
    <t>COD-681</t>
  </si>
  <si>
    <t>01300431</t>
  </si>
  <si>
    <t>COD-682</t>
  </si>
  <si>
    <t>01300432</t>
  </si>
  <si>
    <t>COD-683</t>
  </si>
  <si>
    <t>01300433</t>
  </si>
  <si>
    <t>COD-684</t>
  </si>
  <si>
    <t>01300435</t>
  </si>
  <si>
    <t>COD-685</t>
  </si>
  <si>
    <t>01300447</t>
  </si>
  <si>
    <t>COD-686</t>
  </si>
  <si>
    <t>01300446</t>
  </si>
  <si>
    <t>COD-687</t>
  </si>
  <si>
    <t>01300445</t>
  </si>
  <si>
    <t>COD-688</t>
  </si>
  <si>
    <t>01300444</t>
  </si>
  <si>
    <t>COD-689</t>
  </si>
  <si>
    <t>01300443</t>
  </si>
  <si>
    <t>COD-690</t>
  </si>
  <si>
    <t>01300442</t>
  </si>
  <si>
    <t>COD-691</t>
  </si>
  <si>
    <t>01300441</t>
  </si>
  <si>
    <t>COD-692</t>
  </si>
  <si>
    <t>01300440</t>
  </si>
  <si>
    <t>COD-693</t>
  </si>
  <si>
    <t>01300439</t>
  </si>
  <si>
    <t>COD-694</t>
  </si>
  <si>
    <t>01300438</t>
  </si>
  <si>
    <t>COD-695</t>
  </si>
  <si>
    <t>01300437</t>
  </si>
  <si>
    <t>01300436</t>
  </si>
  <si>
    <t>COD-698</t>
  </si>
  <si>
    <t>01300548</t>
  </si>
  <si>
    <t>COD-699</t>
  </si>
  <si>
    <t>01300547</t>
  </si>
  <si>
    <t>COD-700</t>
  </si>
  <si>
    <t>01300546</t>
  </si>
  <si>
    <t>COD-701</t>
  </si>
  <si>
    <t>01300545</t>
  </si>
  <si>
    <t>COD-702</t>
  </si>
  <si>
    <t>01300544</t>
  </si>
  <si>
    <t>COD-703</t>
  </si>
  <si>
    <t>01300543</t>
  </si>
  <si>
    <t>COD-704</t>
  </si>
  <si>
    <t>01300542</t>
  </si>
  <si>
    <t>COD-705</t>
  </si>
  <si>
    <t>01300541</t>
  </si>
  <si>
    <t>COD-706</t>
  </si>
  <si>
    <t>01300540</t>
  </si>
  <si>
    <t>COD-707</t>
  </si>
  <si>
    <t>01300732</t>
  </si>
  <si>
    <t>COD-708</t>
  </si>
  <si>
    <t>01300731</t>
  </si>
  <si>
    <t>COD-709</t>
  </si>
  <si>
    <t>01300730</t>
  </si>
  <si>
    <t>COD-710</t>
  </si>
  <si>
    <t>01300729</t>
  </si>
  <si>
    <t>COD-711</t>
  </si>
  <si>
    <t>01300728</t>
  </si>
  <si>
    <t>COD-712</t>
  </si>
  <si>
    <t>01300727</t>
  </si>
  <si>
    <t>COD-713</t>
  </si>
  <si>
    <t>01300726</t>
  </si>
  <si>
    <t>COD-714</t>
  </si>
  <si>
    <t>01300725</t>
  </si>
  <si>
    <t>COD-715</t>
  </si>
  <si>
    <t>01300724</t>
  </si>
  <si>
    <t>COD-716</t>
  </si>
  <si>
    <t>01300723</t>
  </si>
  <si>
    <t>COD-717</t>
  </si>
  <si>
    <t>01300722</t>
  </si>
  <si>
    <t>COD-718</t>
  </si>
  <si>
    <t>01300721</t>
  </si>
  <si>
    <t>COD-719</t>
  </si>
  <si>
    <t>01300720</t>
  </si>
  <si>
    <t>COD-720</t>
  </si>
  <si>
    <t>01300719</t>
  </si>
  <si>
    <t>COD-721</t>
  </si>
  <si>
    <t>01300718</t>
  </si>
  <si>
    <t>COD-722</t>
  </si>
  <si>
    <t>01300717</t>
  </si>
  <si>
    <t>COD-723</t>
  </si>
  <si>
    <t>01301032</t>
  </si>
  <si>
    <t>COD-724</t>
  </si>
  <si>
    <t>01301566</t>
  </si>
  <si>
    <t>COD-725</t>
  </si>
  <si>
    <t>01301030</t>
  </si>
  <si>
    <t>COD-726</t>
  </si>
  <si>
    <t>01301029</t>
  </si>
  <si>
    <t>COD-727</t>
  </si>
  <si>
    <t>01301028</t>
  </si>
  <si>
    <t>COD-728</t>
  </si>
  <si>
    <t>01301027</t>
  </si>
  <si>
    <t>COD-729</t>
  </si>
  <si>
    <t>01301026</t>
  </si>
  <si>
    <t>COD-730</t>
  </si>
  <si>
    <t>01301025</t>
  </si>
  <si>
    <t>COD-731</t>
  </si>
  <si>
    <t>01301024</t>
  </si>
  <si>
    <t>COD-732</t>
  </si>
  <si>
    <t>01301023</t>
  </si>
  <si>
    <t>COD-733</t>
  </si>
  <si>
    <t>01301022</t>
  </si>
  <si>
    <t>COD-734</t>
  </si>
  <si>
    <t>01301021</t>
  </si>
  <si>
    <t>COD-735</t>
  </si>
  <si>
    <t>01301263</t>
  </si>
  <si>
    <t>COD-736</t>
  </si>
  <si>
    <t>01301262</t>
  </si>
  <si>
    <t>COD-737</t>
  </si>
  <si>
    <t>01301261</t>
  </si>
  <si>
    <t>COD-738</t>
  </si>
  <si>
    <t>01301260</t>
  </si>
  <si>
    <t>COD-739</t>
  </si>
  <si>
    <t>01301259</t>
  </si>
  <si>
    <t>COD-740</t>
  </si>
  <si>
    <t>01301258</t>
  </si>
  <si>
    <t>COD-741</t>
  </si>
  <si>
    <t>01301257</t>
  </si>
  <si>
    <t>COD-742</t>
  </si>
  <si>
    <t>01301256</t>
  </si>
  <si>
    <t>COD-743</t>
  </si>
  <si>
    <t>01301255</t>
  </si>
  <si>
    <t>COD-744</t>
  </si>
  <si>
    <t>01301588</t>
  </si>
  <si>
    <t>COD-745</t>
  </si>
  <si>
    <t>01301587</t>
  </si>
  <si>
    <t>COD-746</t>
  </si>
  <si>
    <t>01301586</t>
  </si>
  <si>
    <t>COD-747</t>
  </si>
  <si>
    <t>01301599</t>
  </si>
  <si>
    <t>COD-748</t>
  </si>
  <si>
    <t>01301598</t>
  </si>
  <si>
    <t>COD-749</t>
  </si>
  <si>
    <t>01301597</t>
  </si>
  <si>
    <t>COD-750</t>
  </si>
  <si>
    <t>01301596</t>
  </si>
  <si>
    <t>COD-751</t>
  </si>
  <si>
    <t>01301812</t>
  </si>
  <si>
    <t>COD-752</t>
  </si>
  <si>
    <t>01301811</t>
  </si>
  <si>
    <t>COD-753</t>
  </si>
  <si>
    <t>01301810</t>
  </si>
  <si>
    <t>COD-754</t>
  </si>
  <si>
    <t>01301809</t>
  </si>
  <si>
    <t>COD-755</t>
  </si>
  <si>
    <t>01301808</t>
  </si>
  <si>
    <t>COD-756</t>
  </si>
  <si>
    <t>01301807</t>
  </si>
  <si>
    <t>COD-757</t>
  </si>
  <si>
    <t>Start_Date</t>
  </si>
  <si>
    <t>End_Date</t>
  </si>
  <si>
    <t>P82398</t>
  </si>
  <si>
    <t>R00060</t>
  </si>
  <si>
    <t>P00060</t>
  </si>
  <si>
    <t>R00061</t>
  </si>
  <si>
    <t>P00061</t>
  </si>
  <si>
    <t>R99904</t>
  </si>
  <si>
    <t>P99904</t>
  </si>
  <si>
    <t>R00310</t>
  </si>
  <si>
    <t>P00310</t>
  </si>
  <si>
    <t>R00335</t>
  </si>
  <si>
    <t>P00335</t>
  </si>
  <si>
    <t>R00608</t>
  </si>
  <si>
    <t>P00608</t>
  </si>
  <si>
    <t>R00625</t>
  </si>
  <si>
    <t>P00625</t>
  </si>
  <si>
    <t>R00939</t>
  </si>
  <si>
    <t>P00939</t>
  </si>
  <si>
    <t>R00923</t>
  </si>
  <si>
    <t>P00923</t>
  </si>
  <si>
    <t>R00940</t>
  </si>
  <si>
    <t>P00940</t>
  </si>
  <si>
    <t>R90095</t>
  </si>
  <si>
    <t>P90095</t>
  </si>
  <si>
    <t>R91075</t>
  </si>
  <si>
    <t>P91075</t>
  </si>
  <si>
    <t>R91080</t>
  </si>
  <si>
    <t>P91080</t>
  </si>
  <si>
    <t>R65240</t>
  </si>
  <si>
    <t>P65240</t>
  </si>
  <si>
    <t>R65239</t>
  </si>
  <si>
    <t>P65239</t>
  </si>
  <si>
    <t>R00403</t>
  </si>
  <si>
    <t>P00403</t>
  </si>
  <si>
    <t>R00417</t>
  </si>
  <si>
    <t>P00417</t>
  </si>
  <si>
    <t>R61944</t>
  </si>
  <si>
    <t>P61944</t>
  </si>
  <si>
    <t>R49570</t>
  </si>
  <si>
    <t>P49570</t>
  </si>
  <si>
    <t>R00694</t>
  </si>
  <si>
    <t>P00694</t>
  </si>
  <si>
    <t>R00688</t>
  </si>
  <si>
    <t>P00688</t>
  </si>
  <si>
    <t>R00689</t>
  </si>
  <si>
    <t>P00689</t>
  </si>
  <si>
    <t>R00530</t>
  </si>
  <si>
    <t>P00530</t>
  </si>
  <si>
    <t>R00916</t>
  </si>
  <si>
    <t>P00916</t>
  </si>
  <si>
    <t>R01113</t>
  </si>
  <si>
    <t>P01113</t>
  </si>
  <si>
    <t>R01119</t>
  </si>
  <si>
    <t>P01119</t>
  </si>
  <si>
    <t>R00921</t>
  </si>
  <si>
    <t>P00921</t>
  </si>
  <si>
    <t>R01114</t>
  </si>
  <si>
    <t>P01114</t>
  </si>
  <si>
    <t>R01094</t>
  </si>
  <si>
    <t>P01094</t>
  </si>
  <si>
    <t>R00665</t>
  </si>
  <si>
    <t>P00665</t>
  </si>
  <si>
    <t>R00671</t>
  </si>
  <si>
    <t>P00671</t>
  </si>
  <si>
    <t>R29801</t>
  </si>
  <si>
    <t>P29801</t>
  </si>
  <si>
    <t>R99908</t>
  </si>
  <si>
    <t>P99908</t>
  </si>
  <si>
    <t>R00556</t>
  </si>
  <si>
    <t>P00556</t>
  </si>
  <si>
    <t>R00552</t>
  </si>
  <si>
    <t>P00552</t>
  </si>
  <si>
    <t>R63120</t>
  </si>
  <si>
    <t>P63120</t>
  </si>
  <si>
    <t>R99923</t>
  </si>
  <si>
    <t>P99923</t>
  </si>
  <si>
    <t>R99915</t>
  </si>
  <si>
    <t>P99915</t>
  </si>
  <si>
    <t>R00300</t>
  </si>
  <si>
    <t>P00300</t>
  </si>
  <si>
    <t>R00400</t>
  </si>
  <si>
    <t>P00400</t>
  </si>
  <si>
    <t>R00095</t>
  </si>
  <si>
    <t>P00095</t>
  </si>
  <si>
    <t>R99905</t>
  </si>
  <si>
    <t>P99905</t>
  </si>
  <si>
    <t>R99910</t>
  </si>
  <si>
    <t>P99910</t>
  </si>
  <si>
    <t>R01118</t>
  </si>
  <si>
    <t>P01118</t>
  </si>
  <si>
    <t>R01046</t>
  </si>
  <si>
    <t>P01046</t>
  </si>
  <si>
    <t>R01156</t>
  </si>
  <si>
    <t>P01156</t>
  </si>
  <si>
    <t>R01074</t>
  </si>
  <si>
    <t>P01074</t>
  </si>
  <si>
    <t>S95</t>
  </si>
  <si>
    <t>S96</t>
  </si>
  <si>
    <t>S97</t>
  </si>
  <si>
    <t>S98</t>
  </si>
  <si>
    <t>S99</t>
  </si>
  <si>
    <t>S100</t>
  </si>
  <si>
    <t>S101</t>
  </si>
  <si>
    <t>S102</t>
  </si>
  <si>
    <t>Row Labels</t>
  </si>
  <si>
    <t>started hours early</t>
  </si>
  <si>
    <t>started hours late</t>
  </si>
  <si>
    <t>P00060 Discharge, cubic feet per second</t>
  </si>
  <si>
    <t>P00061 Discharge, instantaneous, cubic feet per second</t>
  </si>
  <si>
    <t>P99904 USGS Water Science Center special 99904</t>
  </si>
  <si>
    <t>P00310 Biochemical oxygen demand, water, unfiltered, 5 days at 20 degrees Celsius, milligrams per liter</t>
  </si>
  <si>
    <t>P00335 Chemical oxygen demand, low level, water, unfiltered, milligrams per liter</t>
  </si>
  <si>
    <t>P00608 Ammonia, water, filtered, milligrams per liter as nitrogen</t>
  </si>
  <si>
    <t>P00625 Ammonia plus organic nitrogen, water, unfiltered, milligrams per liter as nitrogen</t>
  </si>
  <si>
    <t>P00939 Potassium, water, unfiltered, recoverable, milligrams per liter</t>
  </si>
  <si>
    <t>P00923 Sodium, water, unfiltered, recoverable, milligrams per liter</t>
  </si>
  <si>
    <t>P00940 Chloride, water, filtered, milligrams per liter</t>
  </si>
  <si>
    <t>P90095 Specific conductance, water, unfiltered, laboratory, microsiemens per centimeter at 25 degrees Celsius</t>
  </si>
  <si>
    <t>P91075 Ethylene glycol, water, unfiltered, recoverable, milligrams per liter</t>
  </si>
  <si>
    <t>P91080 Propylene glycol, water, unfiltered, recoverable, milligrams per liter</t>
  </si>
  <si>
    <t>P65240 Acetate, water, filtered (0.2 micron filter), recoverable, milligrams per liter</t>
  </si>
  <si>
    <t>P65239 Formate, water, filtered (0.2 micron filter), recoverable, milligrams per liter</t>
  </si>
  <si>
    <t>P00403 pH, water, unfiltered, laboratory, standard units</t>
  </si>
  <si>
    <t>P00417 Acid neutralizing capacity, water, unfiltered, fixed endpoint (pH 4.5) titration, laboratory, milligrams per liter as calcium carbonate</t>
  </si>
  <si>
    <t>P61944 5-Methyl-1H-benzotriazole, water, unfiltered, recoverable, micrograms per liter</t>
  </si>
  <si>
    <t>P49570 Particulate nitrogen, suspended in water, milligrams per liter</t>
  </si>
  <si>
    <t>P00694 Carbon (inorganic plus organic), suspended sediment, total, milligrams per liter</t>
  </si>
  <si>
    <t>P00688 Inorganic carbon, suspended sediment, total, milligrams per liter</t>
  </si>
  <si>
    <t>P00689 Organic carbon, suspended sediment, total, milligrams per liter</t>
  </si>
  <si>
    <t>P00530 Suspended solids, water, unfiltered, milligrams per liter</t>
  </si>
  <si>
    <t>P00916 Calcium, water, unfiltered, recoverable, milligrams per liter</t>
  </si>
  <si>
    <t>P01113 Cadmium, water, unfiltered, recoverable, micrograms per liter</t>
  </si>
  <si>
    <t>P01119 Copper, water, unfiltered, recoverable, micrograms per liter</t>
  </si>
  <si>
    <t>P00921 Magnesium, water, unfiltered, recoverable, milligrams per liter</t>
  </si>
  <si>
    <t>P01114 Lead, water, unfiltered, recoverable, micrograms per liter</t>
  </si>
  <si>
    <t>P01094 Zinc, water, unfiltered, recoverable, micrograms per liter</t>
  </si>
  <si>
    <t>P00665 Phosphorus, water, unfiltered, milligrams per liter as phosphorus</t>
  </si>
  <si>
    <t>P00671 Orthophosphate, water, filtered, milligrams per liter as phosphorus</t>
  </si>
  <si>
    <t>P29801 Alkalinity, water, filtered, fixed endpoint (pH 4.5) titration, laboratory, milligrams per liter as calcium carbonate</t>
  </si>
  <si>
    <t>P99908 USGS Water Science Center special 99908</t>
  </si>
  <si>
    <t>P00556 Oil and grease, water, unfiltered, freon extraction, gravimetric, recoverable, milligrams per liter</t>
  </si>
  <si>
    <t>P00552 Oil and grease, water, unfiltered, hexane extraction, recoverable, milligrams per liter</t>
  </si>
  <si>
    <t>P63120 4-Methyl-1H-benzotriazole, water, unfiltered, recoverable, micrograms per liter</t>
  </si>
  <si>
    <t>P99923 USGS Water Science Center special 99923</t>
  </si>
  <si>
    <t>P99915 USGS Water Science Center special 99915</t>
  </si>
  <si>
    <t>P00300 Dissolved oxygen, water, unfiltered, milligrams per liter</t>
  </si>
  <si>
    <t>P00400 pH, water, unfiltered, field, standard units</t>
  </si>
  <si>
    <t>P00095 Specific conductance, water, unfiltered, microsiemens per centimeter at 25 degrees Celsius</t>
  </si>
  <si>
    <t>P99905 USGS Water Science Center special 99905</t>
  </si>
  <si>
    <t>P99910 USGS Water Science Center special 99910</t>
  </si>
  <si>
    <t>P01118 Chromium, water, unfiltered, recoverable, micrograms per liter</t>
  </si>
  <si>
    <t>P01046 Iron, water, filtered, micrograms per liter</t>
  </si>
  <si>
    <t>P01156 Tungsten, suspended sediment, micrograms per liter</t>
  </si>
  <si>
    <t>P01074 Nickel, water, unfiltered, recoverable, micrograms per liter</t>
  </si>
  <si>
    <t>DATES</t>
  </si>
  <si>
    <t>EDATE</t>
  </si>
  <si>
    <t>01303399</t>
  </si>
  <si>
    <t>US-S103</t>
  </si>
  <si>
    <t>01303403</t>
  </si>
  <si>
    <t>US-S103G</t>
  </si>
  <si>
    <t>01303400</t>
  </si>
  <si>
    <t>OUT-S103</t>
  </si>
  <si>
    <t>01303404</t>
  </si>
  <si>
    <t>OUT-S103G</t>
  </si>
  <si>
    <t>0408714755</t>
  </si>
  <si>
    <t>01300427</t>
  </si>
  <si>
    <t>AHOW-101</t>
  </si>
  <si>
    <t>01300780</t>
  </si>
  <si>
    <t>AHOW-201; Diurnal snowmelt, sampled just after pea</t>
  </si>
  <si>
    <t>01301074</t>
  </si>
  <si>
    <t>AHOW-301; Sampled on rising limb of diurnal snowme</t>
  </si>
  <si>
    <t>01301591</t>
  </si>
  <si>
    <t>AHOW-401</t>
  </si>
  <si>
    <t>01301917</t>
  </si>
  <si>
    <t>AHOW-501</t>
  </si>
  <si>
    <t>01301722</t>
  </si>
  <si>
    <t>AHOW-601</t>
  </si>
  <si>
    <t>01303401</t>
  </si>
  <si>
    <t>CG-S103</t>
  </si>
  <si>
    <t>01303405</t>
  </si>
  <si>
    <t>CG-S103G</t>
  </si>
  <si>
    <t>04087148</t>
  </si>
  <si>
    <t>01300423</t>
  </si>
  <si>
    <t>ANAT-101</t>
  </si>
  <si>
    <t>01300779</t>
  </si>
  <si>
    <t>ANAT-201</t>
  </si>
  <si>
    <t>01301075</t>
  </si>
  <si>
    <t>ANAT-301; Water sample taken near bottom of diruna</t>
  </si>
  <si>
    <t>01301590</t>
  </si>
  <si>
    <t>ANAT-401</t>
  </si>
  <si>
    <t>01301918</t>
  </si>
  <si>
    <t>ANAT-501</t>
  </si>
  <si>
    <t>01301721</t>
  </si>
  <si>
    <t>ANAT-601</t>
  </si>
  <si>
    <t>01303402</t>
  </si>
  <si>
    <t>LK-S103</t>
  </si>
  <si>
    <t>01303406</t>
  </si>
  <si>
    <t>LK-S103G</t>
  </si>
  <si>
    <t>04087159</t>
  </si>
  <si>
    <t>01300424</t>
  </si>
  <si>
    <t>MKK-101</t>
  </si>
  <si>
    <t>01300778</t>
  </si>
  <si>
    <t>MKK-201; Sampled just after diurnal snowmelt peak.</t>
  </si>
  <si>
    <t>01301076</t>
  </si>
  <si>
    <t>MKK-301; Sampled during falling limb of diurnal sn</t>
  </si>
  <si>
    <t>01301589</t>
  </si>
  <si>
    <t>MKK-401</t>
  </si>
  <si>
    <t>01301919</t>
  </si>
  <si>
    <t>MKK-501</t>
  </si>
  <si>
    <t>01301723</t>
  </si>
  <si>
    <t>MKK-601</t>
  </si>
  <si>
    <t>01303407</t>
  </si>
  <si>
    <t>OAK-S103</t>
  </si>
  <si>
    <t>P82398 Sampling method, code</t>
  </si>
  <si>
    <t>unrounded 99904</t>
  </si>
  <si>
    <t>SAMPLE</t>
  </si>
  <si>
    <t>STORM</t>
  </si>
  <si>
    <t>storm vol calc</t>
  </si>
  <si>
    <t>OUT7 Sample End Date</t>
  </si>
  <si>
    <t>OUT7 Sample Start Date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</si>
  <si>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</si>
  <si>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</si>
  <si>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</si>
  <si>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</si>
  <si>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</si>
  <si>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</si>
  <si>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</si>
  <si>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</si>
  <si>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</si>
  <si>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</si>
  <si>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COD-241</t>
  </si>
  <si>
    <t>COD-242</t>
  </si>
  <si>
    <t>COD-243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</si>
  <si>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</si>
  <si>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</si>
  <si>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</si>
  <si>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</si>
  <si>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</si>
  <si>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</si>
  <si>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</si>
  <si>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</si>
  <si>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COD-265</t>
  </si>
  <si>
    <t>COD-266</t>
  </si>
  <si>
    <t>COD-267</t>
  </si>
  <si>
    <t>COD-268</t>
  </si>
  <si>
    <t xml:space="preserve">               </t>
  </si>
  <si>
    <t xml:space="preserve">    </t>
  </si>
  <si>
    <t>STORM VOL</t>
  </si>
  <si>
    <t>SAMPLE VOL</t>
  </si>
  <si>
    <t>new volumes (cfs-days)</t>
  </si>
  <si>
    <t>peak Q</t>
  </si>
  <si>
    <t>Runoff (cu ft in thous)</t>
  </si>
  <si>
    <t>difference</t>
  </si>
  <si>
    <t>Q-P</t>
  </si>
  <si>
    <t>vol calc -99904</t>
  </si>
  <si>
    <t>storm vol calc - 99904</t>
  </si>
  <si>
    <t>storm-sampled</t>
  </si>
  <si>
    <t>ended hours late</t>
  </si>
  <si>
    <t>ended hours early</t>
  </si>
  <si>
    <t>NEW</t>
  </si>
  <si>
    <t>OLD</t>
  </si>
  <si>
    <t>cfs days</t>
  </si>
  <si>
    <t>runoff vol (thous of cu ft)</t>
  </si>
  <si>
    <t>EVENT</t>
  </si>
  <si>
    <t>begin date</t>
  </si>
  <si>
    <t>end date</t>
  </si>
  <si>
    <t>EG</t>
  </si>
  <si>
    <t>PG</t>
  </si>
  <si>
    <t>EG+PG</t>
  </si>
  <si>
    <t>mg/l</t>
  </si>
  <si>
    <t>TCF</t>
  </si>
  <si>
    <t>liters</t>
  </si>
  <si>
    <t>kg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</si>
  <si>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</si>
  <si>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</si>
  <si>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</si>
  <si>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</si>
  <si>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</si>
  <si>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</si>
  <si>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</si>
  <si>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</si>
  <si>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</si>
  <si>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---</t>
  </si>
  <si>
    <t>OUT-S02</t>
  </si>
  <si>
    <t>OUT-S01</t>
  </si>
  <si>
    <t>OUT-S03</t>
  </si>
  <si>
    <t>OUT-S04</t>
  </si>
  <si>
    <t>CG-S01</t>
  </si>
  <si>
    <t>CG-S02</t>
  </si>
  <si>
    <t>CG-S03</t>
  </si>
  <si>
    <t>CG-S04</t>
  </si>
  <si>
    <t>LK-S01</t>
  </si>
  <si>
    <t>LK-S02</t>
  </si>
  <si>
    <t>LK-S03</t>
  </si>
  <si>
    <t>LK-S04</t>
  </si>
  <si>
    <t>US-S01</t>
  </si>
  <si>
    <t>US-S02</t>
  </si>
  <si>
    <t>US-S03</t>
  </si>
  <si>
    <t>US-S04</t>
  </si>
  <si>
    <t xml:space="preserve">GMIA LOADS 1997 </t>
  </si>
  <si>
    <t>Volume</t>
  </si>
  <si>
    <t>Event Mean</t>
  </si>
  <si>
    <t>Precip Amount</t>
  </si>
  <si>
    <t>Load</t>
  </si>
  <si>
    <t>Concentration</t>
  </si>
  <si>
    <t>load</t>
  </si>
  <si>
    <t>(Water Equiv.)</t>
  </si>
  <si>
    <t>in LBS</t>
  </si>
  <si>
    <t>EMC in MG/L</t>
  </si>
  <si>
    <t>in KG</t>
  </si>
  <si>
    <t>Event Description</t>
  </si>
  <si>
    <t>Precip Type</t>
  </si>
  <si>
    <t>in INCHES</t>
  </si>
  <si>
    <t>EVENT1</t>
  </si>
  <si>
    <t>FREEZING RAIN</t>
  </si>
  <si>
    <t>EVENT 2</t>
  </si>
  <si>
    <t>EVENT 3</t>
  </si>
  <si>
    <t>SNOW FALL</t>
  </si>
  <si>
    <t>EVENT 4</t>
  </si>
  <si>
    <t>Sum of Ethylene Glycol (kg)</t>
  </si>
  <si>
    <t>Sum of Propylene Glycol (kg)</t>
  </si>
  <si>
    <t>L</t>
  </si>
  <si>
    <t>T</t>
  </si>
  <si>
    <t>Z</t>
  </si>
  <si>
    <t>unround 99904</t>
  </si>
  <si>
    <t>T-L</t>
  </si>
  <si>
    <t>Z-T</t>
  </si>
  <si>
    <t>Duration (days)</t>
  </si>
  <si>
    <t>W-V</t>
  </si>
  <si>
    <t>sample</t>
  </si>
  <si>
    <t>storm</t>
  </si>
  <si>
    <t>LK NEW end date</t>
  </si>
  <si>
    <t>LK NEW start date</t>
  </si>
  <si>
    <t>LK OLD end date</t>
  </si>
  <si>
    <t>LK OLD start date</t>
  </si>
  <si>
    <t>storm ID</t>
  </si>
  <si>
    <t>OUT7 Volume (liters)</t>
  </si>
  <si>
    <t>OUT7 EG (kg)</t>
  </si>
  <si>
    <t>OUT7 PG (kg)</t>
  </si>
  <si>
    <t>OUT7 EG+PG (kg)</t>
  </si>
  <si>
    <t>CG Volume (liters)</t>
  </si>
  <si>
    <t>CG EG (kg)</t>
  </si>
  <si>
    <t>CG PG (kg)</t>
  </si>
  <si>
    <t>CG EG+PG (kg)</t>
  </si>
  <si>
    <t>TOTAL EG</t>
  </si>
  <si>
    <t>TOTAL PG</t>
  </si>
  <si>
    <t>TOTAL EG+PG</t>
  </si>
  <si>
    <t>Total Volume (liters)</t>
  </si>
  <si>
    <t>CG TypeI (gal)</t>
  </si>
  <si>
    <t>CG Type II/IV (gal)</t>
  </si>
  <si>
    <t>ALL TypeI (gal)</t>
  </si>
  <si>
    <t>ALL Type II/IV (gal)</t>
  </si>
  <si>
    <t>BOD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</si>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</sst>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mmm\ d\ yyyy"/>
    <numFmt numFmtId="165" formatCode="mm\-dd\-yyyy\ hh:mm"/>
    <numFmt numFmtId="166" formatCode="0.0"/>
    <numFmt numFmtId="167" formatCode="[h]:mm:ss;@"/>
    <numFmt numFmtId="168" formatCode="[h]:mm"/>
    <numFmt numFmtId="169" formatCode="[$-F400]h:mm:ss\ AM/PM"/>
    <numFmt numFmtId="170" formatCode="m/d/yy\ h:mm;@"/>
    <numFmt numFmtId="171" formatCode="0.000"/>
  </numFmts>
  <fonts count="22" x14ac:knownFonts="1">
    <font>
      <sz val="10"/>
      <name val="Arial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7"/>
      <name val="Arial"/>
      <family val="2"/>
    </font>
    <font>
      <sz val="7"/>
      <color indexed="10"/>
      <name val="Arial"/>
      <family val="2"/>
    </font>
    <font>
      <b/>
      <sz val="8"/>
      <color indexed="4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indexed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5" fillId="0" borderId="0"/>
    <xf numFmtId="43" fontId="19" fillId="0" borderId="0" applyFont="0" applyFill="0" applyBorder="0" applyAlignment="0" applyProtection="0"/>
  </cellStyleXfs>
  <cellXfs count="303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5" fontId="0" fillId="0" borderId="0" xfId="0" applyNumberFormat="1"/>
    <xf numFmtId="0" fontId="4" fillId="0" borderId="0" xfId="0" applyFont="1"/>
    <xf numFmtId="0" fontId="0" fillId="0" borderId="1" xfId="0" applyBorder="1"/>
    <xf numFmtId="2" fontId="0" fillId="0" borderId="0" xfId="0" applyNumberFormat="1"/>
    <xf numFmtId="0" fontId="7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4" fillId="2" borderId="1" xfId="0" applyFont="1" applyFill="1" applyBorder="1"/>
    <xf numFmtId="49" fontId="1" fillId="2" borderId="1" xfId="0" applyNumberFormat="1" applyFont="1" applyFill="1" applyBorder="1"/>
    <xf numFmtId="0" fontId="1" fillId="2" borderId="1" xfId="0" applyFont="1" applyFill="1" applyBorder="1"/>
    <xf numFmtId="49" fontId="6" fillId="2" borderId="1" xfId="0" applyNumberFormat="1" applyFont="1" applyFill="1" applyBorder="1"/>
    <xf numFmtId="0" fontId="6" fillId="2" borderId="1" xfId="0" applyFont="1" applyFill="1" applyBorder="1"/>
    <xf numFmtId="165" fontId="0" fillId="2" borderId="1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22" fontId="0" fillId="0" borderId="0" xfId="0" applyNumberFormat="1"/>
    <xf numFmtId="2" fontId="5" fillId="0" borderId="1" xfId="1" applyNumberFormat="1" applyBorder="1"/>
    <xf numFmtId="14" fontId="0" fillId="0" borderId="1" xfId="0" applyNumberFormat="1" applyBorder="1"/>
    <xf numFmtId="20" fontId="0" fillId="0" borderId="1" xfId="0" applyNumberFormat="1" applyBorder="1"/>
    <xf numFmtId="0" fontId="0" fillId="3" borderId="1" xfId="0" applyFill="1" applyBorder="1"/>
    <xf numFmtId="165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22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right"/>
    </xf>
    <xf numFmtId="22" fontId="0" fillId="3" borderId="1" xfId="0" applyNumberFormat="1" applyFill="1" applyBorder="1"/>
    <xf numFmtId="22" fontId="7" fillId="3" borderId="1" xfId="0" applyNumberFormat="1" applyFont="1" applyFill="1" applyBorder="1"/>
    <xf numFmtId="0" fontId="7" fillId="3" borderId="1" xfId="0" applyFont="1" applyFill="1" applyBorder="1"/>
    <xf numFmtId="2" fontId="7" fillId="3" borderId="1" xfId="0" applyNumberFormat="1" applyFont="1" applyFill="1" applyBorder="1"/>
    <xf numFmtId="2" fontId="0" fillId="0" borderId="0" xfId="0" applyNumberFormat="1" applyBorder="1"/>
    <xf numFmtId="0" fontId="7" fillId="2" borderId="0" xfId="0" applyFont="1" applyFill="1" applyBorder="1"/>
    <xf numFmtId="22" fontId="0" fillId="4" borderId="0" xfId="0" applyNumberFormat="1" applyFill="1"/>
    <xf numFmtId="0" fontId="3" fillId="2" borderId="1" xfId="0" applyFont="1" applyFill="1" applyBorder="1" applyAlignment="1">
      <alignment horizontal="center"/>
    </xf>
    <xf numFmtId="1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5" borderId="0" xfId="0" applyFill="1"/>
    <xf numFmtId="0" fontId="3" fillId="0" borderId="0" xfId="0" applyFont="1"/>
    <xf numFmtId="168" fontId="3" fillId="0" borderId="0" xfId="0" applyNumberFormat="1" applyFont="1"/>
    <xf numFmtId="1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6" xfId="0" applyNumberFormat="1" applyBorder="1"/>
    <xf numFmtId="0" fontId="0" fillId="0" borderId="9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6" borderId="5" xfId="0" applyFill="1" applyBorder="1"/>
    <xf numFmtId="1" fontId="0" fillId="6" borderId="8" xfId="0" applyNumberFormat="1" applyFill="1" applyBorder="1"/>
    <xf numFmtId="0" fontId="0" fillId="6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6" borderId="0" xfId="0" applyNumberFormat="1" applyFill="1"/>
    <xf numFmtId="0" fontId="7" fillId="0" borderId="0" xfId="0" applyFont="1"/>
    <xf numFmtId="0" fontId="7" fillId="0" borderId="0" xfId="0" applyFont="1" applyAlignment="1">
      <alignment horizontal="right"/>
    </xf>
    <xf numFmtId="165" fontId="7" fillId="0" borderId="0" xfId="0" applyNumberFormat="1" applyFont="1"/>
    <xf numFmtId="2" fontId="7" fillId="0" borderId="0" xfId="0" applyNumberFormat="1" applyFont="1"/>
    <xf numFmtId="0" fontId="7" fillId="0" borderId="0" xfId="0" applyFont="1" applyAlignment="1">
      <alignment horizontal="center"/>
    </xf>
    <xf numFmtId="2" fontId="7" fillId="6" borderId="0" xfId="0" applyNumberFormat="1" applyFont="1" applyFill="1"/>
    <xf numFmtId="0" fontId="7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  <xf numFmtId="165" fontId="0" fillId="7" borderId="0" xfId="0" applyNumberFormat="1" applyFill="1"/>
    <xf numFmtId="0" fontId="0" fillId="7" borderId="0" xfId="0" applyFill="1"/>
    <xf numFmtId="2" fontId="0" fillId="7" borderId="0" xfId="0" applyNumberFormat="1" applyFill="1"/>
    <xf numFmtId="0" fontId="9" fillId="8" borderId="10" xfId="0" applyFont="1" applyFill="1" applyBorder="1"/>
    <xf numFmtId="0" fontId="9" fillId="8" borderId="11" xfId="0" applyNumberFormat="1" applyFont="1" applyFill="1" applyBorder="1"/>
    <xf numFmtId="0" fontId="0" fillId="0" borderId="1" xfId="0" applyFill="1" applyBorder="1"/>
    <xf numFmtId="1" fontId="7" fillId="2" borderId="1" xfId="0" applyNumberFormat="1" applyFont="1" applyFill="1" applyBorder="1"/>
    <xf numFmtId="1" fontId="0" fillId="2" borderId="1" xfId="0" applyNumberFormat="1" applyFill="1" applyBorder="1"/>
    <xf numFmtId="0" fontId="0" fillId="6" borderId="1" xfId="0" applyFill="1" applyBorder="1"/>
    <xf numFmtId="1" fontId="0" fillId="6" borderId="1" xfId="0" applyNumberFormat="1" applyFill="1" applyBorder="1"/>
    <xf numFmtId="0" fontId="2" fillId="6" borderId="1" xfId="0" applyFont="1" applyFill="1" applyBorder="1"/>
    <xf numFmtId="165" fontId="0" fillId="6" borderId="1" xfId="0" applyNumberFormat="1" applyFill="1" applyBorder="1"/>
    <xf numFmtId="0" fontId="2" fillId="0" borderId="1" xfId="0" applyFont="1" applyBorder="1"/>
    <xf numFmtId="165" fontId="0" fillId="0" borderId="1" xfId="0" applyNumberFormat="1" applyBorder="1"/>
    <xf numFmtId="0" fontId="4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/>
    <xf numFmtId="14" fontId="1" fillId="0" borderId="1" xfId="0" applyNumberFormat="1" applyFont="1" applyBorder="1"/>
    <xf numFmtId="165" fontId="4" fillId="0" borderId="1" xfId="0" applyNumberFormat="1" applyFont="1" applyBorder="1"/>
    <xf numFmtId="165" fontId="2" fillId="6" borderId="1" xfId="0" applyNumberFormat="1" applyFont="1" applyFill="1" applyBorder="1"/>
    <xf numFmtId="0" fontId="0" fillId="9" borderId="1" xfId="0" applyFill="1" applyBorder="1"/>
    <xf numFmtId="165" fontId="0" fillId="9" borderId="1" xfId="0" applyNumberFormat="1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 applyBorder="1"/>
    <xf numFmtId="165" fontId="0" fillId="9" borderId="0" xfId="0" applyNumberFormat="1" applyFill="1" applyBorder="1"/>
    <xf numFmtId="0" fontId="0" fillId="7" borderId="1" xfId="0" applyFill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0" fillId="9" borderId="0" xfId="0" applyFill="1" applyBorder="1" applyAlignment="1">
      <alignment horizontal="right"/>
    </xf>
    <xf numFmtId="0" fontId="0" fillId="9" borderId="0" xfId="0" applyFill="1"/>
    <xf numFmtId="165" fontId="0" fillId="10" borderId="0" xfId="0" applyNumberFormat="1" applyFill="1"/>
    <xf numFmtId="0" fontId="0" fillId="10" borderId="0" xfId="0" applyFill="1"/>
    <xf numFmtId="0" fontId="0" fillId="10" borderId="1" xfId="0" applyFill="1" applyBorder="1"/>
    <xf numFmtId="165" fontId="0" fillId="10" borderId="1" xfId="0" applyNumberFormat="1" applyFill="1" applyBorder="1"/>
    <xf numFmtId="0" fontId="2" fillId="0" borderId="0" xfId="0" applyFont="1" applyAlignment="1">
      <alignment horizontal="center"/>
    </xf>
    <xf numFmtId="0" fontId="7" fillId="9" borderId="1" xfId="0" applyFont="1" applyFill="1" applyBorder="1"/>
    <xf numFmtId="2" fontId="7" fillId="10" borderId="0" xfId="0" applyNumberFormat="1" applyFont="1" applyFill="1"/>
    <xf numFmtId="0" fontId="7" fillId="10" borderId="0" xfId="0" applyFont="1" applyFill="1"/>
    <xf numFmtId="166" fontId="0" fillId="2" borderId="1" xfId="0" applyNumberFormat="1" applyFill="1" applyBorder="1"/>
    <xf numFmtId="0" fontId="3" fillId="2" borderId="1" xfId="0" applyFont="1" applyFill="1" applyBorder="1"/>
    <xf numFmtId="1" fontId="0" fillId="9" borderId="1" xfId="0" applyNumberFormat="1" applyFill="1" applyBorder="1"/>
    <xf numFmtId="0" fontId="1" fillId="9" borderId="1" xfId="0" applyFont="1" applyFill="1" applyBorder="1"/>
    <xf numFmtId="22" fontId="0" fillId="9" borderId="1" xfId="0" applyNumberFormat="1" applyFill="1" applyBorder="1"/>
    <xf numFmtId="2" fontId="7" fillId="2" borderId="1" xfId="0" applyNumberFormat="1" applyFont="1" applyFill="1" applyBorder="1"/>
    <xf numFmtId="165" fontId="7" fillId="2" borderId="1" xfId="0" applyNumberFormat="1" applyFont="1" applyFill="1" applyBorder="1"/>
    <xf numFmtId="1" fontId="7" fillId="9" borderId="1" xfId="0" applyNumberFormat="1" applyFont="1" applyFill="1" applyBorder="1"/>
    <xf numFmtId="22" fontId="0" fillId="10" borderId="0" xfId="0" applyNumberFormat="1" applyFill="1"/>
    <xf numFmtId="2" fontId="7" fillId="10" borderId="1" xfId="0" applyNumberFormat="1" applyFont="1" applyFill="1" applyBorder="1"/>
    <xf numFmtId="0" fontId="7" fillId="9" borderId="0" xfId="0" applyFont="1" applyFill="1"/>
    <xf numFmtId="0" fontId="3" fillId="6" borderId="1" xfId="0" applyFont="1" applyFill="1" applyBorder="1"/>
    <xf numFmtId="165" fontId="3" fillId="6" borderId="1" xfId="0" applyNumberFormat="1" applyFont="1" applyFill="1" applyBorder="1"/>
    <xf numFmtId="2" fontId="7" fillId="9" borderId="2" xfId="0" applyNumberFormat="1" applyFont="1" applyFill="1" applyBorder="1"/>
    <xf numFmtId="0" fontId="6" fillId="2" borderId="0" xfId="0" applyFont="1" applyFill="1" applyBorder="1"/>
    <xf numFmtId="2" fontId="7" fillId="2" borderId="0" xfId="0" applyNumberFormat="1" applyFont="1" applyFill="1" applyBorder="1"/>
    <xf numFmtId="2" fontId="7" fillId="10" borderId="0" xfId="0" applyNumberFormat="1" applyFont="1" applyFill="1" applyBorder="1"/>
    <xf numFmtId="2" fontId="7" fillId="9" borderId="0" xfId="0" applyNumberFormat="1" applyFont="1" applyFill="1" applyBorder="1"/>
    <xf numFmtId="2" fontId="7" fillId="3" borderId="0" xfId="0" applyNumberFormat="1" applyFont="1" applyFill="1" applyBorder="1"/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0" fontId="3" fillId="0" borderId="1" xfId="0" applyFont="1" applyBorder="1"/>
    <xf numFmtId="168" fontId="3" fillId="0" borderId="1" xfId="0" applyNumberFormat="1" applyFont="1" applyBorder="1"/>
    <xf numFmtId="168" fontId="0" fillId="0" borderId="1" xfId="0" applyNumberFormat="1" applyBorder="1"/>
    <xf numFmtId="0" fontId="3" fillId="11" borderId="1" xfId="0" applyFont="1" applyFill="1" applyBorder="1"/>
    <xf numFmtId="165" fontId="3" fillId="11" borderId="1" xfId="0" applyNumberFormat="1" applyFont="1" applyFill="1" applyBorder="1"/>
    <xf numFmtId="2" fontId="3" fillId="0" borderId="1" xfId="0" applyNumberFormat="1" applyFont="1" applyBorder="1"/>
    <xf numFmtId="165" fontId="3" fillId="0" borderId="1" xfId="0" applyNumberFormat="1" applyFont="1" applyBorder="1"/>
    <xf numFmtId="167" fontId="0" fillId="0" borderId="1" xfId="0" applyNumberFormat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3" fillId="0" borderId="1" xfId="0" applyNumberFormat="1" applyFont="1" applyBorder="1"/>
    <xf numFmtId="169" fontId="3" fillId="0" borderId="1" xfId="0" applyNumberFormat="1" applyFont="1" applyBorder="1"/>
    <xf numFmtId="165" fontId="3" fillId="12" borderId="1" xfId="0" applyNumberFormat="1" applyFont="1" applyFill="1" applyBorder="1"/>
    <xf numFmtId="165" fontId="3" fillId="10" borderId="1" xfId="0" applyNumberFormat="1" applyFont="1" applyFill="1" applyBorder="1"/>
    <xf numFmtId="167" fontId="0" fillId="12" borderId="1" xfId="0" applyNumberFormat="1" applyFill="1" applyBorder="1"/>
    <xf numFmtId="2" fontId="0" fillId="12" borderId="1" xfId="0" applyNumberFormat="1" applyFill="1" applyBorder="1" applyAlignment="1">
      <alignment horizontal="center"/>
    </xf>
    <xf numFmtId="2" fontId="0" fillId="6" borderId="1" xfId="0" applyNumberFormat="1" applyFill="1" applyBorder="1"/>
    <xf numFmtId="168" fontId="0" fillId="6" borderId="1" xfId="0" applyNumberFormat="1" applyFill="1" applyBorder="1"/>
    <xf numFmtId="2" fontId="3" fillId="6" borderId="1" xfId="0" applyNumberFormat="1" applyFont="1" applyFill="1" applyBorder="1"/>
    <xf numFmtId="167" fontId="0" fillId="6" borderId="1" xfId="0" applyNumberFormat="1" applyFill="1" applyBorder="1"/>
    <xf numFmtId="2" fontId="0" fillId="6" borderId="1" xfId="0" applyNumberFormat="1" applyFill="1" applyBorder="1" applyAlignment="1">
      <alignment horizontal="center"/>
    </xf>
    <xf numFmtId="0" fontId="4" fillId="6" borderId="1" xfId="0" applyFont="1" applyFill="1" applyBorder="1"/>
    <xf numFmtId="49" fontId="1" fillId="6" borderId="1" xfId="0" applyNumberFormat="1" applyFont="1" applyFill="1" applyBorder="1"/>
    <xf numFmtId="0" fontId="1" fillId="6" borderId="1" xfId="0" applyFont="1" applyFill="1" applyBorder="1"/>
    <xf numFmtId="22" fontId="0" fillId="0" borderId="1" xfId="0" applyNumberForma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170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right"/>
    </xf>
    <xf numFmtId="1" fontId="12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170" fontId="0" fillId="0" borderId="1" xfId="0" applyNumberFormat="1" applyBorder="1" applyAlignment="1">
      <alignment horizontal="center"/>
    </xf>
    <xf numFmtId="170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1" xfId="0" applyFill="1" applyBorder="1" applyAlignment="1">
      <alignment horizontal="left"/>
    </xf>
    <xf numFmtId="170" fontId="0" fillId="14" borderId="1" xfId="0" applyNumberFormat="1" applyFill="1" applyBorder="1" applyAlignment="1">
      <alignment horizontal="left"/>
    </xf>
    <xf numFmtId="1" fontId="0" fillId="14" borderId="1" xfId="0" applyNumberForma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170" fontId="0" fillId="0" borderId="1" xfId="0" applyNumberFormat="1" applyFill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166" fontId="0" fillId="0" borderId="1" xfId="0" applyNumberFormat="1" applyBorder="1" applyAlignment="1">
      <alignment horizontal="right"/>
    </xf>
    <xf numFmtId="170" fontId="0" fillId="5" borderId="1" xfId="0" applyNumberFormat="1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170" fontId="12" fillId="0" borderId="0" xfId="0" applyNumberFormat="1" applyFont="1" applyBorder="1" applyAlignment="1">
      <alignment horizontal="left"/>
    </xf>
    <xf numFmtId="170" fontId="0" fillId="0" borderId="0" xfId="0" applyNumberFormat="1" applyBorder="1" applyAlignment="1">
      <alignment horizontal="center"/>
    </xf>
    <xf numFmtId="170" fontId="0" fillId="13" borderId="0" xfId="0" applyNumberFormat="1" applyFill="1" applyBorder="1" applyAlignment="1">
      <alignment horizontal="center"/>
    </xf>
    <xf numFmtId="170" fontId="0" fillId="14" borderId="0" xfId="0" applyNumberFormat="1" applyFill="1" applyBorder="1" applyAlignment="1">
      <alignment horizontal="left"/>
    </xf>
    <xf numFmtId="170" fontId="0" fillId="0" borderId="0" xfId="0" applyNumberFormat="1" applyFill="1" applyBorder="1" applyAlignment="1">
      <alignment horizontal="left"/>
    </xf>
    <xf numFmtId="170" fontId="0" fillId="5" borderId="0" xfId="0" applyNumberFormat="1" applyFill="1" applyBorder="1" applyAlignment="1">
      <alignment horizontal="left"/>
    </xf>
    <xf numFmtId="0" fontId="0" fillId="13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13" fillId="0" borderId="1" xfId="0" applyNumberFormat="1" applyFont="1" applyFill="1" applyBorder="1" applyAlignment="1">
      <alignment horizontal="right"/>
    </xf>
    <xf numFmtId="0" fontId="13" fillId="0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66" fontId="13" fillId="13" borderId="1" xfId="0" applyNumberFormat="1" applyFont="1" applyFill="1" applyBorder="1" applyAlignment="1">
      <alignment horizontal="right"/>
    </xf>
    <xf numFmtId="0" fontId="1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66" fontId="13" fillId="0" borderId="1" xfId="0" quotePrefix="1" applyNumberFormat="1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66" fontId="13" fillId="13" borderId="1" xfId="0" quotePrefix="1" applyNumberFormat="1" applyFont="1" applyFill="1" applyBorder="1" applyAlignment="1">
      <alignment horizontal="right"/>
    </xf>
    <xf numFmtId="0" fontId="3" fillId="13" borderId="1" xfId="0" applyFont="1" applyFill="1" applyBorder="1" applyAlignment="1">
      <alignment horizontal="right"/>
    </xf>
    <xf numFmtId="0" fontId="3" fillId="13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1" fontId="13" fillId="0" borderId="1" xfId="0" applyNumberFormat="1" applyFont="1" applyFill="1" applyBorder="1" applyAlignment="1">
      <alignment horizontal="right"/>
    </xf>
    <xf numFmtId="1" fontId="13" fillId="13" borderId="1" xfId="0" applyNumberFormat="1" applyFont="1" applyFill="1" applyBorder="1" applyAlignment="1">
      <alignment horizontal="right"/>
    </xf>
    <xf numFmtId="1" fontId="3" fillId="14" borderId="1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13" fillId="0" borderId="1" xfId="0" quotePrefix="1" applyNumberFormat="1" applyFont="1" applyBorder="1" applyAlignment="1">
      <alignment horizontal="right"/>
    </xf>
    <xf numFmtId="1" fontId="13" fillId="13" borderId="1" xfId="0" quotePrefix="1" applyNumberFormat="1" applyFont="1" applyFill="1" applyBorder="1" applyAlignment="1">
      <alignment horizontal="right"/>
    </xf>
    <xf numFmtId="1" fontId="3" fillId="13" borderId="1" xfId="0" applyNumberFormat="1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  <xf numFmtId="0" fontId="3" fillId="0" borderId="0" xfId="0" quotePrefix="1" applyFont="1" applyAlignment="1">
      <alignment horizontal="right"/>
    </xf>
    <xf numFmtId="0" fontId="3" fillId="13" borderId="0" xfId="0" applyFont="1" applyFill="1"/>
    <xf numFmtId="2" fontId="3" fillId="0" borderId="0" xfId="0" applyNumberFormat="1" applyFont="1"/>
    <xf numFmtId="166" fontId="0" fillId="13" borderId="1" xfId="0" applyNumberFormat="1" applyFill="1" applyBorder="1" applyAlignment="1">
      <alignment horizontal="right"/>
    </xf>
    <xf numFmtId="166" fontId="0" fillId="14" borderId="1" xfId="0" applyNumberFormat="1" applyFill="1" applyBorder="1" applyAlignment="1">
      <alignment horizontal="right"/>
    </xf>
    <xf numFmtId="166" fontId="2" fillId="0" borderId="1" xfId="0" quotePrefix="1" applyNumberFormat="1" applyFont="1" applyBorder="1" applyAlignment="1">
      <alignment horizontal="right"/>
    </xf>
    <xf numFmtId="166" fontId="0" fillId="0" borderId="1" xfId="0" applyNumberFormat="1" applyFill="1" applyBorder="1" applyAlignment="1">
      <alignment horizontal="right"/>
    </xf>
    <xf numFmtId="0" fontId="14" fillId="0" borderId="1" xfId="0" applyFont="1" applyBorder="1"/>
    <xf numFmtId="4" fontId="0" fillId="0" borderId="1" xfId="0" applyNumberForma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6" fillId="0" borderId="1" xfId="0" applyFont="1" applyBorder="1"/>
    <xf numFmtId="170" fontId="16" fillId="0" borderId="1" xfId="0" applyNumberFormat="1" applyFont="1" applyBorder="1" applyAlignment="1">
      <alignment horizontal="center"/>
    </xf>
    <xf numFmtId="0" fontId="16" fillId="0" borderId="1" xfId="0" quotePrefix="1" applyFont="1" applyBorder="1" applyAlignment="1">
      <alignment horizontal="center"/>
    </xf>
    <xf numFmtId="4" fontId="16" fillId="0" borderId="1" xfId="0" quotePrefix="1" applyNumberFormat="1" applyFont="1" applyBorder="1" applyAlignment="1">
      <alignment horizontal="center"/>
    </xf>
    <xf numFmtId="166" fontId="16" fillId="0" borderId="1" xfId="0" quotePrefix="1" applyNumberFormat="1" applyFont="1" applyBorder="1" applyAlignment="1">
      <alignment horizontal="center"/>
    </xf>
    <xf numFmtId="2" fontId="17" fillId="0" borderId="1" xfId="0" quotePrefix="1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4" fontId="15" fillId="0" borderId="1" xfId="0" applyNumberFormat="1" applyFont="1" applyBorder="1" applyAlignment="1">
      <alignment horizontal="right"/>
    </xf>
    <xf numFmtId="4" fontId="15" fillId="0" borderId="1" xfId="0" applyNumberFormat="1" applyFont="1" applyFill="1" applyBorder="1" applyAlignment="1">
      <alignment horizontal="right"/>
    </xf>
    <xf numFmtId="1" fontId="18" fillId="5" borderId="1" xfId="0" applyNumberFormat="1" applyFont="1" applyFill="1" applyBorder="1" applyAlignment="1">
      <alignment horizontal="right"/>
    </xf>
    <xf numFmtId="166" fontId="15" fillId="0" borderId="1" xfId="0" applyNumberFormat="1" applyFont="1" applyBorder="1" applyAlignment="1">
      <alignment horizontal="right"/>
    </xf>
    <xf numFmtId="2" fontId="18" fillId="5" borderId="1" xfId="0" applyNumberFormat="1" applyFont="1" applyFill="1" applyBorder="1" applyAlignment="1">
      <alignment horizontal="right"/>
    </xf>
    <xf numFmtId="171" fontId="18" fillId="5" borderId="1" xfId="0" applyNumberFormat="1" applyFont="1" applyFill="1" applyBorder="1" applyAlignment="1">
      <alignment horizontal="right"/>
    </xf>
    <xf numFmtId="0" fontId="15" fillId="5" borderId="1" xfId="0" applyFont="1" applyFill="1" applyBorder="1" applyAlignment="1">
      <alignment horizontal="right"/>
    </xf>
    <xf numFmtId="0" fontId="15" fillId="0" borderId="1" xfId="0" applyFont="1" applyBorder="1" applyAlignment="1">
      <alignment horizontal="right"/>
    </xf>
    <xf numFmtId="4" fontId="15" fillId="0" borderId="0" xfId="0" applyNumberFormat="1" applyFont="1" applyAlignment="1">
      <alignment horizontal="right"/>
    </xf>
    <xf numFmtId="4" fontId="15" fillId="0" borderId="0" xfId="0" applyNumberFormat="1" applyFont="1" applyFill="1" applyAlignment="1">
      <alignment horizontal="right"/>
    </xf>
    <xf numFmtId="1" fontId="18" fillId="5" borderId="0" xfId="0" applyNumberFormat="1" applyFont="1" applyFill="1" applyAlignment="1">
      <alignment horizontal="right"/>
    </xf>
    <xf numFmtId="166" fontId="15" fillId="0" borderId="0" xfId="0" applyNumberFormat="1" applyFont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5" fillId="0" borderId="0" xfId="0" applyFont="1"/>
    <xf numFmtId="0" fontId="3" fillId="0" borderId="0" xfId="0" applyFont="1" applyAlignment="1">
      <alignment horizontal="right"/>
    </xf>
    <xf numFmtId="1" fontId="0" fillId="0" borderId="3" xfId="0" applyNumberFormat="1" applyBorder="1"/>
    <xf numFmtId="1" fontId="0" fillId="0" borderId="5" xfId="0" applyNumberFormat="1" applyBorder="1"/>
    <xf numFmtId="1" fontId="0" fillId="6" borderId="5" xfId="0" applyNumberFormat="1" applyFill="1" applyBorder="1"/>
    <xf numFmtId="0" fontId="3" fillId="12" borderId="1" xfId="0" applyFont="1" applyFill="1" applyBorder="1"/>
    <xf numFmtId="0" fontId="3" fillId="7" borderId="1" xfId="0" applyFont="1" applyFill="1" applyBorder="1"/>
    <xf numFmtId="0" fontId="0" fillId="15" borderId="0" xfId="0" applyFill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10" borderId="1" xfId="0" applyFont="1" applyFill="1" applyBorder="1"/>
    <xf numFmtId="0" fontId="7" fillId="6" borderId="1" xfId="0" applyFont="1" applyFill="1" applyBorder="1"/>
    <xf numFmtId="1" fontId="12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13" borderId="0" xfId="0" applyFill="1" applyBorder="1" applyAlignment="1">
      <alignment horizontal="center"/>
    </xf>
    <xf numFmtId="1" fontId="0" fillId="14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Border="1"/>
    <xf numFmtId="0" fontId="0" fillId="13" borderId="0" xfId="0" applyFill="1" applyBorder="1"/>
    <xf numFmtId="166" fontId="0" fillId="0" borderId="0" xfId="0" applyNumberFormat="1" applyBorder="1" applyAlignment="1">
      <alignment horizontal="right"/>
    </xf>
    <xf numFmtId="166" fontId="0" fillId="13" borderId="0" xfId="0" applyNumberFormat="1" applyFill="1" applyBorder="1" applyAlignment="1">
      <alignment horizontal="right"/>
    </xf>
    <xf numFmtId="166" fontId="0" fillId="14" borderId="0" xfId="0" applyNumberFormat="1" applyFill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43" fontId="0" fillId="0" borderId="0" xfId="2" applyFont="1"/>
    <xf numFmtId="171" fontId="0" fillId="0" borderId="0" xfId="0" applyNumberFormat="1"/>
    <xf numFmtId="2" fontId="0" fillId="15" borderId="0" xfId="0" applyNumberFormat="1" applyFill="1"/>
    <xf numFmtId="0" fontId="0" fillId="16" borderId="0" xfId="0" applyFill="1"/>
    <xf numFmtId="0" fontId="20" fillId="0" borderId="0" xfId="0" applyFont="1" applyAlignment="1">
      <alignment horizontal="left" vertical="center" readingOrder="1"/>
    </xf>
    <xf numFmtId="0" fontId="7" fillId="9" borderId="1" xfId="0" applyFont="1" applyFill="1" applyBorder="1" applyAlignment="1">
      <alignment horizontal="center"/>
    </xf>
    <xf numFmtId="0" fontId="0" fillId="9" borderId="12" xfId="0" applyFill="1" applyBorder="1"/>
    <xf numFmtId="0" fontId="6" fillId="9" borderId="1" xfId="0" applyFont="1" applyFill="1" applyBorder="1" applyAlignment="1">
      <alignment horizontal="center"/>
    </xf>
    <xf numFmtId="49" fontId="1" fillId="9" borderId="1" xfId="0" applyNumberFormat="1" applyFont="1" applyFill="1" applyBorder="1"/>
    <xf numFmtId="0" fontId="21" fillId="9" borderId="1" xfId="0" applyFont="1" applyFill="1" applyBorder="1" applyAlignment="1">
      <alignment horizontal="center"/>
    </xf>
    <xf numFmtId="0" fontId="2" fillId="9" borderId="1" xfId="0" applyFont="1" applyFill="1" applyBorder="1"/>
    <xf numFmtId="0" fontId="3" fillId="17" borderId="0" xfId="0" applyFont="1" applyFill="1" applyAlignment="1">
      <alignment horizontal="center"/>
    </xf>
    <xf numFmtId="0" fontId="0" fillId="17" borderId="0" xfId="0" applyFill="1"/>
    <xf numFmtId="0" fontId="3" fillId="17" borderId="0" xfId="0" applyFont="1" applyFill="1"/>
    <xf numFmtId="0" fontId="3" fillId="9" borderId="0" xfId="0" applyFont="1" applyFill="1"/>
    <xf numFmtId="1" fontId="0" fillId="9" borderId="0" xfId="0" applyNumberFormat="1" applyFill="1"/>
    <xf numFmtId="0" fontId="3" fillId="18" borderId="0" xfId="0" applyFont="1" applyFill="1"/>
    <xf numFmtId="0" fontId="3" fillId="6" borderId="0" xfId="0" applyFont="1" applyFill="1"/>
    <xf numFmtId="2" fontId="3" fillId="9" borderId="0" xfId="0" applyNumberFormat="1" applyFont="1" applyFill="1"/>
  </cellXfs>
  <cellStyles count="3">
    <cellStyle name="Comma" xfId="2" builtinId="3"/>
    <cellStyle name="Normal" xfId="0" builtinId="0"/>
    <cellStyle name="Normal_out cod" xfId="1"/>
  </cellStyles>
  <dxfs count="28"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'lukes travel times'!$DF$97:$DF$168</c:f>
              <c:numCache>
                <c:formatCode>0.00</c:formatCode>
                <c:ptCount val="72"/>
                <c:pt idx="0">
                  <c:v>19.243986254341724</c:v>
                </c:pt>
                <c:pt idx="1">
                  <c:v>13.44028520500782</c:v>
                </c:pt>
                <c:pt idx="2">
                  <c:v>12.499999999854479</c:v>
                </c:pt>
                <c:pt idx="3">
                  <c:v>97.843137254365928</c:v>
                </c:pt>
                <c:pt idx="4">
                  <c:v>3.6346055979191574</c:v>
                </c:pt>
                <c:pt idx="5">
                  <c:v>2.5900414937784353</c:v>
                </c:pt>
                <c:pt idx="6">
                  <c:v>36.060606060779527</c:v>
                </c:pt>
                <c:pt idx="7">
                  <c:v>9.281337047438031</c:v>
                </c:pt>
                <c:pt idx="8">
                  <c:v>18.789308176141901</c:v>
                </c:pt>
                <c:pt idx="9">
                  <c:v>21.224691358024693</c:v>
                </c:pt>
                <c:pt idx="10">
                  <c:v>6.0698689956763872</c:v>
                </c:pt>
                <c:pt idx="11">
                  <c:v>1.8618618618735781</c:v>
                </c:pt>
                <c:pt idx="12">
                  <c:v>5.1543209876543212</c:v>
                </c:pt>
                <c:pt idx="13">
                  <c:v>58.372703412116294</c:v>
                </c:pt>
                <c:pt idx="14">
                  <c:v>15.339682539672337</c:v>
                </c:pt>
                <c:pt idx="15">
                  <c:v>31.569664902998234</c:v>
                </c:pt>
                <c:pt idx="16">
                  <c:v>167.74774774563659</c:v>
                </c:pt>
                <c:pt idx="17">
                  <c:v>2.4468115942078525</c:v>
                </c:pt>
                <c:pt idx="18">
                  <c:v>41.314393939503255</c:v>
                </c:pt>
                <c:pt idx="19">
                  <c:v>32.577011493991328</c:v>
                </c:pt>
                <c:pt idx="20">
                  <c:v>76.678678677713648</c:v>
                </c:pt>
                <c:pt idx="21">
                  <c:v>6.6769325912154205</c:v>
                </c:pt>
                <c:pt idx="22">
                  <c:v>174.68749999110287</c:v>
                </c:pt>
                <c:pt idx="23">
                  <c:v>9.6755162242286623</c:v>
                </c:pt>
                <c:pt idx="24">
                  <c:v>4.967741935543569</c:v>
                </c:pt>
                <c:pt idx="25">
                  <c:v>15.990610328711911</c:v>
                </c:pt>
                <c:pt idx="26">
                  <c:v>13.160919540361965</c:v>
                </c:pt>
                <c:pt idx="27">
                  <c:v>11.013431013459192</c:v>
                </c:pt>
                <c:pt idx="28">
                  <c:v>46.549295774724214</c:v>
                </c:pt>
                <c:pt idx="29">
                  <c:v>3.057926829263951</c:v>
                </c:pt>
                <c:pt idx="30">
                  <c:v>2.5851639605238517</c:v>
                </c:pt>
                <c:pt idx="31">
                  <c:v>30.119047619069399</c:v>
                </c:pt>
                <c:pt idx="32">
                  <c:v>49.533799533476937</c:v>
                </c:pt>
                <c:pt idx="33">
                  <c:v>3.0886426592817702</c:v>
                </c:pt>
                <c:pt idx="34">
                  <c:v>5.2673699015160684</c:v>
                </c:pt>
                <c:pt idx="35">
                  <c:v>12.472460220321791</c:v>
                </c:pt>
                <c:pt idx="36">
                  <c:v>7.8155092592592599</c:v>
                </c:pt>
                <c:pt idx="37">
                  <c:v>158.13283208047733</c:v>
                </c:pt>
                <c:pt idx="38">
                  <c:v>18.814102564186808</c:v>
                </c:pt>
                <c:pt idx="39">
                  <c:v>11.672433679307076</c:v>
                </c:pt>
                <c:pt idx="40">
                  <c:v>26.938775510236081</c:v>
                </c:pt>
                <c:pt idx="41">
                  <c:v>6.6833333333632581</c:v>
                </c:pt>
                <c:pt idx="42">
                  <c:v>3.721097046424469</c:v>
                </c:pt>
                <c:pt idx="43">
                  <c:v>15.487011494240438</c:v>
                </c:pt>
                <c:pt idx="44">
                  <c:v>14.098536036091486</c:v>
                </c:pt>
                <c:pt idx="45">
                  <c:v>78.25945604054985</c:v>
                </c:pt>
                <c:pt idx="46">
                  <c:v>12.237237237198734</c:v>
                </c:pt>
                <c:pt idx="47">
                  <c:v>5.7963875205387474</c:v>
                </c:pt>
                <c:pt idx="48">
                  <c:v>4.335748792259559</c:v>
                </c:pt>
                <c:pt idx="49">
                  <c:v>14.632107023399977</c:v>
                </c:pt>
                <c:pt idx="50">
                  <c:v>82.635933806351247</c:v>
                </c:pt>
                <c:pt idx="51">
                  <c:v>53.806818181960544</c:v>
                </c:pt>
                <c:pt idx="52">
                  <c:v>15.745856353489884</c:v>
                </c:pt>
                <c:pt idx="53">
                  <c:v>29.906103286434011</c:v>
                </c:pt>
                <c:pt idx="54">
                  <c:v>6.7427275153694914</c:v>
                </c:pt>
                <c:pt idx="55">
                  <c:v>88.999330656081995</c:v>
                </c:pt>
                <c:pt idx="56">
                  <c:v>149.96537396095286</c:v>
                </c:pt>
                <c:pt idx="57">
                  <c:v>75.072218035761622</c:v>
                </c:pt>
                <c:pt idx="58">
                  <c:v>19.999999999979487</c:v>
                </c:pt>
                <c:pt idx="59">
                  <c:v>11.062706270678067</c:v>
                </c:pt>
                <c:pt idx="60">
                  <c:v>5.382312925118919</c:v>
                </c:pt>
                <c:pt idx="61">
                  <c:v>28.763157894560607</c:v>
                </c:pt>
                <c:pt idx="62">
                  <c:v>25.957037037037036</c:v>
                </c:pt>
                <c:pt idx="63">
                  <c:v>39.204065040093823</c:v>
                </c:pt>
                <c:pt idx="64">
                  <c:v>110.95617283950617</c:v>
                </c:pt>
                <c:pt idx="65">
                  <c:v>72.279411764829632</c:v>
                </c:pt>
                <c:pt idx="66">
                  <c:v>74.523586379289</c:v>
                </c:pt>
                <c:pt idx="67">
                  <c:v>3.5887096774260931</c:v>
                </c:pt>
                <c:pt idx="68">
                  <c:v>51.662440123958248</c:v>
                </c:pt>
                <c:pt idx="69">
                  <c:v>32.028701891730186</c:v>
                </c:pt>
                <c:pt idx="70">
                  <c:v>195.69105690279005</c:v>
                </c:pt>
                <c:pt idx="71">
                  <c:v>112.69005847884169</c:v>
                </c:pt>
              </c:numCache>
            </c:numRef>
          </c:xVal>
          <c:yVal>
            <c:numRef>
              <c:f>'lukes travel times'!$DM$97:$DM$168</c:f>
              <c:numCache>
                <c:formatCode>0.00</c:formatCode>
                <c:ptCount val="72"/>
                <c:pt idx="0">
                  <c:v>0.15165399330726359</c:v>
                </c:pt>
                <c:pt idx="1">
                  <c:v>0.19352948430605466</c:v>
                </c:pt>
                <c:pt idx="2">
                  <c:v>0.62412844190839678</c:v>
                </c:pt>
                <c:pt idx="3">
                  <c:v>0.10400067219597986</c:v>
                </c:pt>
                <c:pt idx="4">
                  <c:v>0.87992598050186643</c:v>
                </c:pt>
                <c:pt idx="5">
                  <c:v>0.45527214913454372</c:v>
                </c:pt>
                <c:pt idx="6">
                  <c:v>9.0543988691933919E-2</c:v>
                </c:pt>
                <c:pt idx="7">
                  <c:v>0.67527652757416945</c:v>
                </c:pt>
                <c:pt idx="8">
                  <c:v>0.123484821531747</c:v>
                </c:pt>
                <c:pt idx="9">
                  <c:v>0.43117133658961393</c:v>
                </c:pt>
                <c:pt idx="10">
                  <c:v>0.25544997319957474</c:v>
                </c:pt>
                <c:pt idx="11">
                  <c:v>2.2999999999999998</c:v>
                </c:pt>
                <c:pt idx="12">
                  <c:v>0.34770214277523337</c:v>
                </c:pt>
                <c:pt idx="13">
                  <c:v>5.0947999152413104E-2</c:v>
                </c:pt>
                <c:pt idx="14">
                  <c:v>0.15115191934455652</c:v>
                </c:pt>
                <c:pt idx="15">
                  <c:v>6.0571149791940115E-2</c:v>
                </c:pt>
                <c:pt idx="16">
                  <c:v>7.9889927852491383E-2</c:v>
                </c:pt>
                <c:pt idx="17">
                  <c:v>0.51434825579053722</c:v>
                </c:pt>
                <c:pt idx="18">
                  <c:v>0.15928077814896824</c:v>
                </c:pt>
                <c:pt idx="19">
                  <c:v>0.10116275339532876</c:v>
                </c:pt>
                <c:pt idx="20">
                  <c:v>5.8141583001997788E-2</c:v>
                </c:pt>
                <c:pt idx="21">
                  <c:v>-0.37228019882604713</c:v>
                </c:pt>
                <c:pt idx="22">
                  <c:v>0.19470826625911286</c:v>
                </c:pt>
                <c:pt idx="23">
                  <c:v>0.51686740729928715</c:v>
                </c:pt>
                <c:pt idx="24">
                  <c:v>0.53537525080173509</c:v>
                </c:pt>
                <c:pt idx="25">
                  <c:v>2.1324282461137045E-2</c:v>
                </c:pt>
                <c:pt idx="26">
                  <c:v>0.28844407471478917</c:v>
                </c:pt>
                <c:pt idx="27">
                  <c:v>-0.14221104004536755</c:v>
                </c:pt>
                <c:pt idx="28">
                  <c:v>0.22957097974722274</c:v>
                </c:pt>
                <c:pt idx="29">
                  <c:v>0.83780113696411718</c:v>
                </c:pt>
                <c:pt idx="30">
                  <c:v>1.2493748217821121E-2</c:v>
                </c:pt>
                <c:pt idx="31">
                  <c:v>5.3253160243912134E-2</c:v>
                </c:pt>
                <c:pt idx="32">
                  <c:v>0.11800159008998889</c:v>
                </c:pt>
                <c:pt idx="33">
                  <c:v>0.68950114210747415</c:v>
                </c:pt>
                <c:pt idx="34">
                  <c:v>0.35316375926049659</c:v>
                </c:pt>
                <c:pt idx="35">
                  <c:v>6.5810397456516512E-2</c:v>
                </c:pt>
                <c:pt idx="36">
                  <c:v>0.27125659155717585</c:v>
                </c:pt>
                <c:pt idx="37">
                  <c:v>-0.71753965146490373</c:v>
                </c:pt>
                <c:pt idx="38">
                  <c:v>-0.37848938965180423</c:v>
                </c:pt>
                <c:pt idx="39">
                  <c:v>-0.21749767851724755</c:v>
                </c:pt>
                <c:pt idx="40">
                  <c:v>-0.55103279550530715</c:v>
                </c:pt>
                <c:pt idx="41">
                  <c:v>0.1408392376251868</c:v>
                </c:pt>
                <c:pt idx="42">
                  <c:v>0.99237089209782425</c:v>
                </c:pt>
                <c:pt idx="43">
                  <c:v>1.99237089209782</c:v>
                </c:pt>
                <c:pt idx="44">
                  <c:v>2.9923708920978198</c:v>
                </c:pt>
                <c:pt idx="45">
                  <c:v>4.0097907811286859E-2</c:v>
                </c:pt>
                <c:pt idx="46">
                  <c:v>0.12221236876939656</c:v>
                </c:pt>
                <c:pt idx="47">
                  <c:v>0.18057978511205874</c:v>
                </c:pt>
                <c:pt idx="48">
                  <c:v>0.11277180338947801</c:v>
                </c:pt>
                <c:pt idx="49">
                  <c:v>-0.40970183381432435</c:v>
                </c:pt>
                <c:pt idx="50">
                  <c:v>-0.17179843162739417</c:v>
                </c:pt>
                <c:pt idx="51">
                  <c:v>-7.235679414588958E-2</c:v>
                </c:pt>
                <c:pt idx="52">
                  <c:v>3.4813468337233644E-2</c:v>
                </c:pt>
                <c:pt idx="53">
                  <c:v>-0.34958024333900539</c:v>
                </c:pt>
                <c:pt idx="54">
                  <c:v>-3.935536297649378E-2</c:v>
                </c:pt>
                <c:pt idx="55">
                  <c:v>-0.17177459828235442</c:v>
                </c:pt>
                <c:pt idx="56">
                  <c:v>-0.2011907169217011</c:v>
                </c:pt>
                <c:pt idx="57">
                  <c:v>-0.17394950235757278</c:v>
                </c:pt>
                <c:pt idx="58">
                  <c:v>-4.0188971281168051E-2</c:v>
                </c:pt>
                <c:pt idx="59">
                  <c:v>-0.27547365503414767</c:v>
                </c:pt>
                <c:pt idx="60">
                  <c:v>0.19722005454968894</c:v>
                </c:pt>
                <c:pt idx="61">
                  <c:v>0.12751442509761546</c:v>
                </c:pt>
                <c:pt idx="62">
                  <c:v>-6.8864686269080266E-2</c:v>
                </c:pt>
                <c:pt idx="63">
                  <c:v>0.13434002237045206</c:v>
                </c:pt>
                <c:pt idx="64">
                  <c:v>0.19202996426611207</c:v>
                </c:pt>
                <c:pt idx="65">
                  <c:v>-0.32518652118596947</c:v>
                </c:pt>
                <c:pt idx="66">
                  <c:v>-0.23534655354887946</c:v>
                </c:pt>
                <c:pt idx="67">
                  <c:v>0.11314047764608404</c:v>
                </c:pt>
                <c:pt idx="68">
                  <c:v>-7.0006333909987006E-2</c:v>
                </c:pt>
                <c:pt idx="69">
                  <c:v>0.13822249165241374</c:v>
                </c:pt>
                <c:pt idx="70">
                  <c:v>0.16793447148666019</c:v>
                </c:pt>
                <c:pt idx="71">
                  <c:v>0.12134060066455277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06496"/>
        <c:axId val="120908032"/>
      </c:scatterChart>
      <c:valAx>
        <c:axId val="120906496"/>
        <c:scaling>
          <c:orientation val="minMax"/>
          <c:max val="150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908032"/>
        <c:crosses val="autoZero"/>
        <c:crossBetween val="midCat"/>
      </c:valAx>
      <c:valAx>
        <c:axId val="120908032"/>
        <c:scaling>
          <c:orientation val="minMax"/>
          <c:max val="2.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0906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'lukes travel times'!$DF$97:$DF$179</c:f>
              <c:numCache>
                <c:formatCode>0.00</c:formatCode>
                <c:ptCount val="83"/>
                <c:pt idx="0">
                  <c:v>19.243986254341724</c:v>
                </c:pt>
                <c:pt idx="1">
                  <c:v>13.44028520500782</c:v>
                </c:pt>
                <c:pt idx="2">
                  <c:v>12.499999999854479</c:v>
                </c:pt>
                <c:pt idx="3">
                  <c:v>97.843137254365928</c:v>
                </c:pt>
                <c:pt idx="4">
                  <c:v>3.6346055979191574</c:v>
                </c:pt>
                <c:pt idx="5">
                  <c:v>2.5900414937784353</c:v>
                </c:pt>
                <c:pt idx="6">
                  <c:v>36.060606060779527</c:v>
                </c:pt>
                <c:pt idx="7">
                  <c:v>9.281337047438031</c:v>
                </c:pt>
                <c:pt idx="8">
                  <c:v>18.789308176141901</c:v>
                </c:pt>
                <c:pt idx="9">
                  <c:v>21.224691358024693</c:v>
                </c:pt>
                <c:pt idx="10">
                  <c:v>6.0698689956763872</c:v>
                </c:pt>
                <c:pt idx="11">
                  <c:v>1.8618618618735781</c:v>
                </c:pt>
                <c:pt idx="12">
                  <c:v>5.1543209876543212</c:v>
                </c:pt>
                <c:pt idx="13">
                  <c:v>58.372703412116294</c:v>
                </c:pt>
                <c:pt idx="14">
                  <c:v>15.339682539672337</c:v>
                </c:pt>
                <c:pt idx="15">
                  <c:v>31.569664902998234</c:v>
                </c:pt>
                <c:pt idx="16">
                  <c:v>167.74774774563659</c:v>
                </c:pt>
                <c:pt idx="17">
                  <c:v>2.4468115942078525</c:v>
                </c:pt>
                <c:pt idx="18">
                  <c:v>41.314393939503255</c:v>
                </c:pt>
                <c:pt idx="19">
                  <c:v>32.577011493991328</c:v>
                </c:pt>
                <c:pt idx="20">
                  <c:v>76.678678677713648</c:v>
                </c:pt>
                <c:pt idx="21">
                  <c:v>6.6769325912154205</c:v>
                </c:pt>
                <c:pt idx="22">
                  <c:v>174.68749999110287</c:v>
                </c:pt>
                <c:pt idx="23">
                  <c:v>9.6755162242286623</c:v>
                </c:pt>
                <c:pt idx="24">
                  <c:v>4.967741935543569</c:v>
                </c:pt>
                <c:pt idx="25">
                  <c:v>15.990610328711911</c:v>
                </c:pt>
                <c:pt idx="26">
                  <c:v>13.160919540361965</c:v>
                </c:pt>
                <c:pt idx="27">
                  <c:v>11.013431013459192</c:v>
                </c:pt>
                <c:pt idx="28">
                  <c:v>46.549295774724214</c:v>
                </c:pt>
                <c:pt idx="29">
                  <c:v>3.057926829263951</c:v>
                </c:pt>
                <c:pt idx="30">
                  <c:v>2.5851639605238517</c:v>
                </c:pt>
                <c:pt idx="31">
                  <c:v>30.119047619069399</c:v>
                </c:pt>
                <c:pt idx="32">
                  <c:v>49.533799533476937</c:v>
                </c:pt>
                <c:pt idx="33">
                  <c:v>3.0886426592817702</c:v>
                </c:pt>
                <c:pt idx="34">
                  <c:v>5.2673699015160684</c:v>
                </c:pt>
                <c:pt idx="35">
                  <c:v>12.472460220321791</c:v>
                </c:pt>
                <c:pt idx="36">
                  <c:v>7.8155092592592599</c:v>
                </c:pt>
                <c:pt idx="37">
                  <c:v>158.13283208047733</c:v>
                </c:pt>
                <c:pt idx="38">
                  <c:v>18.814102564186808</c:v>
                </c:pt>
                <c:pt idx="39">
                  <c:v>11.672433679307076</c:v>
                </c:pt>
                <c:pt idx="40">
                  <c:v>26.938775510236081</c:v>
                </c:pt>
                <c:pt idx="41">
                  <c:v>6.6833333333632581</c:v>
                </c:pt>
                <c:pt idx="42">
                  <c:v>3.721097046424469</c:v>
                </c:pt>
                <c:pt idx="43">
                  <c:v>15.487011494240438</c:v>
                </c:pt>
                <c:pt idx="44">
                  <c:v>14.098536036091486</c:v>
                </c:pt>
                <c:pt idx="45">
                  <c:v>78.25945604054985</c:v>
                </c:pt>
                <c:pt idx="46">
                  <c:v>12.237237237198734</c:v>
                </c:pt>
                <c:pt idx="47">
                  <c:v>5.7963875205387474</c:v>
                </c:pt>
                <c:pt idx="48">
                  <c:v>4.335748792259559</c:v>
                </c:pt>
                <c:pt idx="49">
                  <c:v>14.632107023399977</c:v>
                </c:pt>
                <c:pt idx="50">
                  <c:v>82.635933806351247</c:v>
                </c:pt>
                <c:pt idx="51">
                  <c:v>53.806818181960544</c:v>
                </c:pt>
                <c:pt idx="52">
                  <c:v>15.745856353489884</c:v>
                </c:pt>
                <c:pt idx="53">
                  <c:v>29.906103286434011</c:v>
                </c:pt>
                <c:pt idx="54">
                  <c:v>6.7427275153694914</c:v>
                </c:pt>
                <c:pt idx="55">
                  <c:v>88.999330656081995</c:v>
                </c:pt>
                <c:pt idx="56">
                  <c:v>149.96537396095286</c:v>
                </c:pt>
                <c:pt idx="57">
                  <c:v>75.072218035761622</c:v>
                </c:pt>
                <c:pt idx="58">
                  <c:v>19.999999999979487</c:v>
                </c:pt>
                <c:pt idx="59">
                  <c:v>11.062706270678067</c:v>
                </c:pt>
                <c:pt idx="60">
                  <c:v>5.382312925118919</c:v>
                </c:pt>
                <c:pt idx="61">
                  <c:v>28.763157894560607</c:v>
                </c:pt>
                <c:pt idx="62">
                  <c:v>25.957037037037036</c:v>
                </c:pt>
                <c:pt idx="63">
                  <c:v>39.204065040093823</c:v>
                </c:pt>
                <c:pt idx="64">
                  <c:v>110.95617283950617</c:v>
                </c:pt>
                <c:pt idx="65">
                  <c:v>72.279411764829632</c:v>
                </c:pt>
                <c:pt idx="66">
                  <c:v>74.523586379289</c:v>
                </c:pt>
                <c:pt idx="67">
                  <c:v>3.5887096774260931</c:v>
                </c:pt>
                <c:pt idx="68">
                  <c:v>51.662440123958248</c:v>
                </c:pt>
                <c:pt idx="69">
                  <c:v>32.028701891730186</c:v>
                </c:pt>
                <c:pt idx="70">
                  <c:v>195.69105690279005</c:v>
                </c:pt>
                <c:pt idx="71">
                  <c:v>112.69005847884169</c:v>
                </c:pt>
                <c:pt idx="72">
                  <c:v>5.1679586563587323</c:v>
                </c:pt>
                <c:pt idx="73">
                  <c:v>1.9662058371725242</c:v>
                </c:pt>
                <c:pt idx="74">
                  <c:v>15.941002949799955</c:v>
                </c:pt>
                <c:pt idx="75">
                  <c:v>143.45381526064173</c:v>
                </c:pt>
                <c:pt idx="76">
                  <c:v>4.3750000000063665</c:v>
                </c:pt>
                <c:pt idx="77">
                  <c:v>3.5294117646989771</c:v>
                </c:pt>
                <c:pt idx="78">
                  <c:v>3.2420091324304314</c:v>
                </c:pt>
                <c:pt idx="79">
                  <c:v>4.6948356807242311</c:v>
                </c:pt>
                <c:pt idx="80">
                  <c:v>39.828660436180407</c:v>
                </c:pt>
                <c:pt idx="81">
                  <c:v>22.066006600609199</c:v>
                </c:pt>
                <c:pt idx="82">
                  <c:v>62.128514056050626</c:v>
                </c:pt>
              </c:numCache>
            </c:numRef>
          </c:xVal>
          <c:yVal>
            <c:numRef>
              <c:f>'lukes travel times'!$DT$97:$DT$179</c:f>
              <c:numCache>
                <c:formatCode>0</c:formatCode>
                <c:ptCount val="83"/>
                <c:pt idx="0">
                  <c:v>-39.222400000000107</c:v>
                </c:pt>
                <c:pt idx="1">
                  <c:v>-206.74239999999998</c:v>
                </c:pt>
                <c:pt idx="2">
                  <c:v>20.026559999999989</c:v>
                </c:pt>
                <c:pt idx="3">
                  <c:v>-2798.9823999999999</c:v>
                </c:pt>
                <c:pt idx="4">
                  <c:v>-131.21055999999999</c:v>
                </c:pt>
                <c:pt idx="5">
                  <c:v>-141.78767999999999</c:v>
                </c:pt>
                <c:pt idx="6">
                  <c:v>-994.45759999999996</c:v>
                </c:pt>
                <c:pt idx="7">
                  <c:v>-96.248639999999966</c:v>
                </c:pt>
                <c:pt idx="8">
                  <c:v>-325.55840000000035</c:v>
                </c:pt>
                <c:pt idx="9">
                  <c:v>-314.12832000000003</c:v>
                </c:pt>
                <c:pt idx="10">
                  <c:v>13.462079999999958</c:v>
                </c:pt>
                <c:pt idx="11">
                  <c:v>17.876799999999989</c:v>
                </c:pt>
                <c:pt idx="12">
                  <c:v>-83.154879999999963</c:v>
                </c:pt>
                <c:pt idx="13">
                  <c:v>-792.3142399999997</c:v>
                </c:pt>
                <c:pt idx="14">
                  <c:v>-1291.1897599999998</c:v>
                </c:pt>
                <c:pt idx="15">
                  <c:v>-116.38879999999972</c:v>
                </c:pt>
                <c:pt idx="16">
                  <c:v>-120.36192000000028</c:v>
                </c:pt>
                <c:pt idx="17">
                  <c:v>-9.6811999999999898</c:v>
                </c:pt>
                <c:pt idx="18">
                  <c:v>255.55887999999982</c:v>
                </c:pt>
                <c:pt idx="19">
                  <c:v>-717.54304000000002</c:v>
                </c:pt>
                <c:pt idx="20">
                  <c:v>-1172.8921600000003</c:v>
                </c:pt>
                <c:pt idx="21">
                  <c:v>-389.66352000000006</c:v>
                </c:pt>
                <c:pt idx="22">
                  <c:v>-623.94815999999992</c:v>
                </c:pt>
                <c:pt idx="23">
                  <c:v>-87.33280000000002</c:v>
                </c:pt>
                <c:pt idx="24">
                  <c:v>-6.0403200000000083</c:v>
                </c:pt>
                <c:pt idx="25">
                  <c:v>159.28288000000043</c:v>
                </c:pt>
                <c:pt idx="26">
                  <c:v>-124.15904</c:v>
                </c:pt>
                <c:pt idx="27">
                  <c:v>51.30304000000001</c:v>
                </c:pt>
                <c:pt idx="28">
                  <c:v>-890.55839999999989</c:v>
                </c:pt>
                <c:pt idx="29">
                  <c:v>-40.825679999999977</c:v>
                </c:pt>
                <c:pt idx="30">
                  <c:v>38.823999999999955</c:v>
                </c:pt>
                <c:pt idx="31">
                  <c:v>-152.61151999999947</c:v>
                </c:pt>
                <c:pt idx="32">
                  <c:v>-615.91167999999971</c:v>
                </c:pt>
                <c:pt idx="33">
                  <c:v>-34.647840000000002</c:v>
                </c:pt>
                <c:pt idx="34">
                  <c:v>-56.212399999999946</c:v>
                </c:pt>
                <c:pt idx="35">
                  <c:v>-143.93759999999975</c:v>
                </c:pt>
                <c:pt idx="36">
                  <c:v>-59.741679999999974</c:v>
                </c:pt>
                <c:pt idx="37">
                  <c:v>1468.5372799999986</c:v>
                </c:pt>
                <c:pt idx="38">
                  <c:v>-531.63167999999996</c:v>
                </c:pt>
                <c:pt idx="39">
                  <c:v>-460.56928000000005</c:v>
                </c:pt>
                <c:pt idx="40">
                  <c:v>706.49567999999954</c:v>
                </c:pt>
                <c:pt idx="41">
                  <c:v>-146.89312000000001</c:v>
                </c:pt>
                <c:pt idx="42">
                  <c:v>-31.701679999999989</c:v>
                </c:pt>
                <c:pt idx="43">
                  <c:v>-34.185039999999844</c:v>
                </c:pt>
                <c:pt idx="44">
                  <c:v>-227.94583999999986</c:v>
                </c:pt>
                <c:pt idx="45">
                  <c:v>179.79536000000007</c:v>
                </c:pt>
                <c:pt idx="46">
                  <c:v>74.332480000000032</c:v>
                </c:pt>
                <c:pt idx="47">
                  <c:v>3.166719999999998</c:v>
                </c:pt>
                <c:pt idx="48">
                  <c:v>536.44960000000015</c:v>
                </c:pt>
                <c:pt idx="49">
                  <c:v>255.05760000000009</c:v>
                </c:pt>
                <c:pt idx="50">
                  <c:v>-12.247360000000299</c:v>
                </c:pt>
                <c:pt idx="51">
                  <c:v>186.8448000000003</c:v>
                </c:pt>
                <c:pt idx="52">
                  <c:v>-26.39808000000005</c:v>
                </c:pt>
                <c:pt idx="53">
                  <c:v>6.0643200000004072</c:v>
                </c:pt>
                <c:pt idx="54">
                  <c:v>45.534559999999885</c:v>
                </c:pt>
                <c:pt idx="55">
                  <c:v>-242.52063999999882</c:v>
                </c:pt>
                <c:pt idx="56">
                  <c:v>-3524.0697600000003</c:v>
                </c:pt>
                <c:pt idx="57">
                  <c:v>-6781.9825600000004</c:v>
                </c:pt>
                <c:pt idx="58">
                  <c:v>197.24351999999999</c:v>
                </c:pt>
                <c:pt idx="59">
                  <c:v>259.60703999999998</c:v>
                </c:pt>
                <c:pt idx="60">
                  <c:v>-41.629440000000017</c:v>
                </c:pt>
                <c:pt idx="61">
                  <c:v>-105.31439999999998</c:v>
                </c:pt>
                <c:pt idx="62">
                  <c:v>272.59760000000006</c:v>
                </c:pt>
                <c:pt idx="63">
                  <c:v>-149.71119999999996</c:v>
                </c:pt>
                <c:pt idx="64">
                  <c:v>-575.44839999999999</c:v>
                </c:pt>
                <c:pt idx="65">
                  <c:v>-5188.6512000000002</c:v>
                </c:pt>
                <c:pt idx="66">
                  <c:v>1.6230400000004011</c:v>
                </c:pt>
                <c:pt idx="67">
                  <c:v>162.26975999999996</c:v>
                </c:pt>
                <c:pt idx="68">
                  <c:v>-237.04351999999926</c:v>
                </c:pt>
                <c:pt idx="69">
                  <c:v>-122.40640000000019</c:v>
                </c:pt>
                <c:pt idx="70">
                  <c:v>-1438.6720000000003</c:v>
                </c:pt>
                <c:pt idx="71">
                  <c:v>-1082.6076799999996</c:v>
                </c:pt>
                <c:pt idx="72">
                  <c:v>213.93376000000001</c:v>
                </c:pt>
                <c:pt idx="73">
                  <c:v>234.51871999999997</c:v>
                </c:pt>
                <c:pt idx="74">
                  <c:v>-0.92000000000007276</c:v>
                </c:pt>
                <c:pt idx="75">
                  <c:v>-686.58495999999923</c:v>
                </c:pt>
                <c:pt idx="76">
                  <c:v>-96.539519999999996</c:v>
                </c:pt>
                <c:pt idx="77">
                  <c:v>-39.948480000000018</c:v>
                </c:pt>
                <c:pt idx="78">
                  <c:v>50.796479999999974</c:v>
                </c:pt>
                <c:pt idx="79">
                  <c:v>-223.57983999999999</c:v>
                </c:pt>
                <c:pt idx="80">
                  <c:v>143.99295999999958</c:v>
                </c:pt>
                <c:pt idx="81">
                  <c:v>-151.79871999999978</c:v>
                </c:pt>
                <c:pt idx="82">
                  <c:v>-1312.01728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78176"/>
        <c:axId val="122180352"/>
      </c:scatterChart>
      <c:valAx>
        <c:axId val="12217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Q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180352"/>
        <c:crossesAt val="-8000"/>
        <c:crossBetween val="midCat"/>
      </c:valAx>
      <c:valAx>
        <c:axId val="12218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 in Runoff Volume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2178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Propylene glycol, water, unfiltered, recoverable, milligrams per lite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Sheet1!$A$2:$A$294</c:f>
              <c:numCache>
                <c:formatCode>General</c:formatCode>
                <c:ptCount val="293"/>
                <c:pt idx="0">
                  <c:v>60</c:v>
                </c:pt>
                <c:pt idx="1">
                  <c:v>280</c:v>
                </c:pt>
                <c:pt idx="2">
                  <c:v>32</c:v>
                </c:pt>
                <c:pt idx="3">
                  <c:v>17</c:v>
                </c:pt>
                <c:pt idx="4">
                  <c:v>46</c:v>
                </c:pt>
                <c:pt idx="5">
                  <c:v>25</c:v>
                </c:pt>
                <c:pt idx="6">
                  <c:v>36</c:v>
                </c:pt>
                <c:pt idx="7">
                  <c:v>156</c:v>
                </c:pt>
                <c:pt idx="8">
                  <c:v>137</c:v>
                </c:pt>
                <c:pt idx="9">
                  <c:v>35</c:v>
                </c:pt>
                <c:pt idx="10">
                  <c:v>1800</c:v>
                </c:pt>
                <c:pt idx="11">
                  <c:v>78</c:v>
                </c:pt>
                <c:pt idx="12">
                  <c:v>20</c:v>
                </c:pt>
                <c:pt idx="13">
                  <c:v>21</c:v>
                </c:pt>
                <c:pt idx="14">
                  <c:v>1390</c:v>
                </c:pt>
                <c:pt idx="15">
                  <c:v>51</c:v>
                </c:pt>
                <c:pt idx="16">
                  <c:v>39</c:v>
                </c:pt>
                <c:pt idx="17">
                  <c:v>26.7</c:v>
                </c:pt>
                <c:pt idx="18">
                  <c:v>37.6</c:v>
                </c:pt>
                <c:pt idx="19">
                  <c:v>79.400000000000006</c:v>
                </c:pt>
                <c:pt idx="20">
                  <c:v>72.599999999999994</c:v>
                </c:pt>
                <c:pt idx="21">
                  <c:v>36.700000000000003</c:v>
                </c:pt>
                <c:pt idx="22">
                  <c:v>76.8</c:v>
                </c:pt>
                <c:pt idx="23">
                  <c:v>165</c:v>
                </c:pt>
                <c:pt idx="24">
                  <c:v>76.8</c:v>
                </c:pt>
                <c:pt idx="25">
                  <c:v>165</c:v>
                </c:pt>
                <c:pt idx="26">
                  <c:v>63</c:v>
                </c:pt>
                <c:pt idx="28">
                  <c:v>154</c:v>
                </c:pt>
                <c:pt idx="29">
                  <c:v>48.2</c:v>
                </c:pt>
                <c:pt idx="30">
                  <c:v>68</c:v>
                </c:pt>
                <c:pt idx="31">
                  <c:v>31.5</c:v>
                </c:pt>
                <c:pt idx="32">
                  <c:v>135</c:v>
                </c:pt>
                <c:pt idx="33">
                  <c:v>266</c:v>
                </c:pt>
                <c:pt idx="34">
                  <c:v>37.5</c:v>
                </c:pt>
                <c:pt idx="35">
                  <c:v>300</c:v>
                </c:pt>
                <c:pt idx="36">
                  <c:v>175</c:v>
                </c:pt>
                <c:pt idx="37">
                  <c:v>316</c:v>
                </c:pt>
                <c:pt idx="38">
                  <c:v>240</c:v>
                </c:pt>
                <c:pt idx="39">
                  <c:v>340</c:v>
                </c:pt>
                <c:pt idx="40">
                  <c:v>213</c:v>
                </c:pt>
                <c:pt idx="41">
                  <c:v>171</c:v>
                </c:pt>
                <c:pt idx="42">
                  <c:v>171</c:v>
                </c:pt>
                <c:pt idx="43">
                  <c:v>380</c:v>
                </c:pt>
                <c:pt idx="44">
                  <c:v>224</c:v>
                </c:pt>
                <c:pt idx="45">
                  <c:v>240</c:v>
                </c:pt>
                <c:pt idx="46">
                  <c:v>327</c:v>
                </c:pt>
                <c:pt idx="47">
                  <c:v>263</c:v>
                </c:pt>
                <c:pt idx="48">
                  <c:v>263</c:v>
                </c:pt>
                <c:pt idx="49">
                  <c:v>454</c:v>
                </c:pt>
                <c:pt idx="50">
                  <c:v>1140</c:v>
                </c:pt>
                <c:pt idx="52">
                  <c:v>350</c:v>
                </c:pt>
                <c:pt idx="53">
                  <c:v>320</c:v>
                </c:pt>
                <c:pt idx="54">
                  <c:v>614</c:v>
                </c:pt>
                <c:pt idx="55">
                  <c:v>1060</c:v>
                </c:pt>
                <c:pt idx="56">
                  <c:v>1060</c:v>
                </c:pt>
                <c:pt idx="57">
                  <c:v>325</c:v>
                </c:pt>
                <c:pt idx="58">
                  <c:v>559</c:v>
                </c:pt>
                <c:pt idx="59">
                  <c:v>430</c:v>
                </c:pt>
                <c:pt idx="60">
                  <c:v>990</c:v>
                </c:pt>
                <c:pt idx="61">
                  <c:v>600</c:v>
                </c:pt>
                <c:pt idx="62">
                  <c:v>313</c:v>
                </c:pt>
                <c:pt idx="63">
                  <c:v>752</c:v>
                </c:pt>
                <c:pt idx="64">
                  <c:v>617</c:v>
                </c:pt>
                <c:pt idx="65">
                  <c:v>1540</c:v>
                </c:pt>
                <c:pt idx="66">
                  <c:v>610</c:v>
                </c:pt>
                <c:pt idx="67">
                  <c:v>1090</c:v>
                </c:pt>
                <c:pt idx="68">
                  <c:v>416</c:v>
                </c:pt>
                <c:pt idx="69">
                  <c:v>335</c:v>
                </c:pt>
                <c:pt idx="70">
                  <c:v>925</c:v>
                </c:pt>
                <c:pt idx="71">
                  <c:v>925</c:v>
                </c:pt>
                <c:pt idx="72">
                  <c:v>980</c:v>
                </c:pt>
                <c:pt idx="73">
                  <c:v>2050</c:v>
                </c:pt>
                <c:pt idx="74">
                  <c:v>640</c:v>
                </c:pt>
                <c:pt idx="75">
                  <c:v>897</c:v>
                </c:pt>
                <c:pt idx="76">
                  <c:v>1510</c:v>
                </c:pt>
                <c:pt idx="77">
                  <c:v>660</c:v>
                </c:pt>
                <c:pt idx="78">
                  <c:v>870</c:v>
                </c:pt>
                <c:pt idx="79">
                  <c:v>2370</c:v>
                </c:pt>
                <c:pt idx="80">
                  <c:v>1080</c:v>
                </c:pt>
                <c:pt idx="81">
                  <c:v>1080</c:v>
                </c:pt>
                <c:pt idx="82">
                  <c:v>1340</c:v>
                </c:pt>
                <c:pt idx="83">
                  <c:v>1210</c:v>
                </c:pt>
                <c:pt idx="84">
                  <c:v>1090</c:v>
                </c:pt>
                <c:pt idx="85">
                  <c:v>1090</c:v>
                </c:pt>
                <c:pt idx="86">
                  <c:v>954</c:v>
                </c:pt>
                <c:pt idx="87">
                  <c:v>880</c:v>
                </c:pt>
                <c:pt idx="88">
                  <c:v>2050</c:v>
                </c:pt>
                <c:pt idx="89">
                  <c:v>1830</c:v>
                </c:pt>
                <c:pt idx="90">
                  <c:v>1010</c:v>
                </c:pt>
                <c:pt idx="92">
                  <c:v>1300</c:v>
                </c:pt>
                <c:pt idx="93">
                  <c:v>1490</c:v>
                </c:pt>
                <c:pt idx="94">
                  <c:v>1490</c:v>
                </c:pt>
                <c:pt idx="95">
                  <c:v>1860</c:v>
                </c:pt>
                <c:pt idx="96">
                  <c:v>1700</c:v>
                </c:pt>
                <c:pt idx="97">
                  <c:v>1380</c:v>
                </c:pt>
                <c:pt idx="98">
                  <c:v>2180</c:v>
                </c:pt>
                <c:pt idx="99">
                  <c:v>1420</c:v>
                </c:pt>
                <c:pt idx="100">
                  <c:v>2000</c:v>
                </c:pt>
                <c:pt idx="101">
                  <c:v>1830</c:v>
                </c:pt>
                <c:pt idx="102">
                  <c:v>1800</c:v>
                </c:pt>
                <c:pt idx="103">
                  <c:v>1200</c:v>
                </c:pt>
                <c:pt idx="104">
                  <c:v>2930</c:v>
                </c:pt>
                <c:pt idx="105">
                  <c:v>2800</c:v>
                </c:pt>
                <c:pt idx="106">
                  <c:v>1690</c:v>
                </c:pt>
                <c:pt idx="107">
                  <c:v>2100</c:v>
                </c:pt>
                <c:pt idx="108">
                  <c:v>7560</c:v>
                </c:pt>
                <c:pt idx="109">
                  <c:v>1740</c:v>
                </c:pt>
                <c:pt idx="110">
                  <c:v>2400</c:v>
                </c:pt>
                <c:pt idx="111">
                  <c:v>1700</c:v>
                </c:pt>
                <c:pt idx="112">
                  <c:v>1770</c:v>
                </c:pt>
                <c:pt idx="113">
                  <c:v>2670</c:v>
                </c:pt>
                <c:pt idx="114">
                  <c:v>1960</c:v>
                </c:pt>
                <c:pt idx="115">
                  <c:v>1780</c:v>
                </c:pt>
                <c:pt idx="116">
                  <c:v>3080</c:v>
                </c:pt>
                <c:pt idx="117">
                  <c:v>2210</c:v>
                </c:pt>
                <c:pt idx="118">
                  <c:v>2710</c:v>
                </c:pt>
                <c:pt idx="119">
                  <c:v>2600</c:v>
                </c:pt>
                <c:pt idx="120">
                  <c:v>2000</c:v>
                </c:pt>
                <c:pt idx="121">
                  <c:v>1920</c:v>
                </c:pt>
                <c:pt idx="122">
                  <c:v>2340</c:v>
                </c:pt>
                <c:pt idx="123">
                  <c:v>3860</c:v>
                </c:pt>
                <c:pt idx="124">
                  <c:v>2460</c:v>
                </c:pt>
                <c:pt idx="125">
                  <c:v>3100</c:v>
                </c:pt>
                <c:pt idx="126">
                  <c:v>3500</c:v>
                </c:pt>
                <c:pt idx="127">
                  <c:v>2500</c:v>
                </c:pt>
                <c:pt idx="128">
                  <c:v>2930</c:v>
                </c:pt>
                <c:pt idx="129">
                  <c:v>4400</c:v>
                </c:pt>
                <c:pt idx="130">
                  <c:v>3270</c:v>
                </c:pt>
                <c:pt idx="131">
                  <c:v>4430</c:v>
                </c:pt>
                <c:pt idx="132">
                  <c:v>3720</c:v>
                </c:pt>
                <c:pt idx="133">
                  <c:v>5070</c:v>
                </c:pt>
                <c:pt idx="134">
                  <c:v>3430</c:v>
                </c:pt>
                <c:pt idx="135">
                  <c:v>4660</c:v>
                </c:pt>
                <c:pt idx="136">
                  <c:v>3960</c:v>
                </c:pt>
                <c:pt idx="137">
                  <c:v>3064</c:v>
                </c:pt>
                <c:pt idx="138">
                  <c:v>6900</c:v>
                </c:pt>
                <c:pt idx="139">
                  <c:v>3260</c:v>
                </c:pt>
                <c:pt idx="140">
                  <c:v>5610</c:v>
                </c:pt>
                <c:pt idx="141">
                  <c:v>3820</c:v>
                </c:pt>
                <c:pt idx="142">
                  <c:v>6370</c:v>
                </c:pt>
                <c:pt idx="143">
                  <c:v>4212</c:v>
                </c:pt>
                <c:pt idx="144">
                  <c:v>5000</c:v>
                </c:pt>
                <c:pt idx="145">
                  <c:v>8600</c:v>
                </c:pt>
                <c:pt idx="146">
                  <c:v>4440</c:v>
                </c:pt>
                <c:pt idx="147">
                  <c:v>5000</c:v>
                </c:pt>
                <c:pt idx="148">
                  <c:v>8390</c:v>
                </c:pt>
                <c:pt idx="149">
                  <c:v>4510</c:v>
                </c:pt>
                <c:pt idx="150">
                  <c:v>4010</c:v>
                </c:pt>
                <c:pt idx="151">
                  <c:v>5790</c:v>
                </c:pt>
                <c:pt idx="152">
                  <c:v>6550</c:v>
                </c:pt>
                <c:pt idx="153">
                  <c:v>4750</c:v>
                </c:pt>
                <c:pt idx="154">
                  <c:v>4750</c:v>
                </c:pt>
                <c:pt idx="155">
                  <c:v>9400</c:v>
                </c:pt>
                <c:pt idx="156">
                  <c:v>5830</c:v>
                </c:pt>
                <c:pt idx="157">
                  <c:v>4200</c:v>
                </c:pt>
                <c:pt idx="158">
                  <c:v>5070</c:v>
                </c:pt>
                <c:pt idx="159">
                  <c:v>4400</c:v>
                </c:pt>
                <c:pt idx="160">
                  <c:v>4400</c:v>
                </c:pt>
                <c:pt idx="161">
                  <c:v>7500</c:v>
                </c:pt>
                <c:pt idx="162">
                  <c:v>6600</c:v>
                </c:pt>
                <c:pt idx="163">
                  <c:v>10900</c:v>
                </c:pt>
                <c:pt idx="164">
                  <c:v>7300</c:v>
                </c:pt>
                <c:pt idx="165">
                  <c:v>8840</c:v>
                </c:pt>
                <c:pt idx="166">
                  <c:v>8800</c:v>
                </c:pt>
                <c:pt idx="167">
                  <c:v>9790</c:v>
                </c:pt>
                <c:pt idx="168">
                  <c:v>10000</c:v>
                </c:pt>
                <c:pt idx="169">
                  <c:v>7950</c:v>
                </c:pt>
                <c:pt idx="170">
                  <c:v>9320</c:v>
                </c:pt>
                <c:pt idx="171">
                  <c:v>10600</c:v>
                </c:pt>
                <c:pt idx="172">
                  <c:v>19600</c:v>
                </c:pt>
                <c:pt idx="173">
                  <c:v>7490</c:v>
                </c:pt>
                <c:pt idx="174">
                  <c:v>10300</c:v>
                </c:pt>
                <c:pt idx="175">
                  <c:v>14200</c:v>
                </c:pt>
                <c:pt idx="176">
                  <c:v>9980</c:v>
                </c:pt>
                <c:pt idx="177">
                  <c:v>19500</c:v>
                </c:pt>
                <c:pt idx="178">
                  <c:v>15000</c:v>
                </c:pt>
                <c:pt idx="179">
                  <c:v>20000</c:v>
                </c:pt>
                <c:pt idx="180">
                  <c:v>19100</c:v>
                </c:pt>
                <c:pt idx="181">
                  <c:v>17000</c:v>
                </c:pt>
                <c:pt idx="182">
                  <c:v>14950</c:v>
                </c:pt>
                <c:pt idx="183">
                  <c:v>29200</c:v>
                </c:pt>
                <c:pt idx="184">
                  <c:v>29160</c:v>
                </c:pt>
                <c:pt idx="185">
                  <c:v>43200</c:v>
                </c:pt>
                <c:pt idx="186">
                  <c:v>60000</c:v>
                </c:pt>
                <c:pt idx="187">
                  <c:v>27000</c:v>
                </c:pt>
                <c:pt idx="188">
                  <c:v>81800</c:v>
                </c:pt>
                <c:pt idx="189">
                  <c:v>1470</c:v>
                </c:pt>
                <c:pt idx="190">
                  <c:v>181</c:v>
                </c:pt>
              </c:numCache>
            </c:numRef>
          </c:xVal>
          <c:yVal>
            <c:numRef>
              <c:f>Sheet1!$B$2:$B$294</c:f>
              <c:numCache>
                <c:formatCode>General</c:formatCode>
                <c:ptCount val="29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24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35</c:v>
                </c:pt>
                <c:pt idx="40">
                  <c:v>40</c:v>
                </c:pt>
                <c:pt idx="41">
                  <c:v>42</c:v>
                </c:pt>
                <c:pt idx="42">
                  <c:v>42</c:v>
                </c:pt>
                <c:pt idx="43">
                  <c:v>46</c:v>
                </c:pt>
                <c:pt idx="44">
                  <c:v>52</c:v>
                </c:pt>
                <c:pt idx="45">
                  <c:v>58</c:v>
                </c:pt>
                <c:pt idx="46">
                  <c:v>59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88</c:v>
                </c:pt>
                <c:pt idx="52">
                  <c:v>90</c:v>
                </c:pt>
                <c:pt idx="53">
                  <c:v>98</c:v>
                </c:pt>
                <c:pt idx="54">
                  <c:v>100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130</c:v>
                </c:pt>
                <c:pt idx="59">
                  <c:v>170</c:v>
                </c:pt>
                <c:pt idx="60">
                  <c:v>170</c:v>
                </c:pt>
                <c:pt idx="61">
                  <c:v>170</c:v>
                </c:pt>
                <c:pt idx="62">
                  <c:v>180</c:v>
                </c:pt>
                <c:pt idx="63">
                  <c:v>180</c:v>
                </c:pt>
                <c:pt idx="64">
                  <c:v>200</c:v>
                </c:pt>
                <c:pt idx="65">
                  <c:v>200</c:v>
                </c:pt>
                <c:pt idx="66">
                  <c:v>210</c:v>
                </c:pt>
                <c:pt idx="67">
                  <c:v>220</c:v>
                </c:pt>
                <c:pt idx="68">
                  <c:v>220</c:v>
                </c:pt>
                <c:pt idx="69">
                  <c:v>230</c:v>
                </c:pt>
                <c:pt idx="70">
                  <c:v>230</c:v>
                </c:pt>
                <c:pt idx="71">
                  <c:v>230</c:v>
                </c:pt>
                <c:pt idx="72">
                  <c:v>230</c:v>
                </c:pt>
                <c:pt idx="73">
                  <c:v>270</c:v>
                </c:pt>
                <c:pt idx="74">
                  <c:v>310</c:v>
                </c:pt>
                <c:pt idx="75">
                  <c:v>330</c:v>
                </c:pt>
                <c:pt idx="76">
                  <c:v>330</c:v>
                </c:pt>
                <c:pt idx="77">
                  <c:v>340</c:v>
                </c:pt>
                <c:pt idx="78">
                  <c:v>350</c:v>
                </c:pt>
                <c:pt idx="79">
                  <c:v>350</c:v>
                </c:pt>
                <c:pt idx="80">
                  <c:v>400</c:v>
                </c:pt>
                <c:pt idx="81">
                  <c:v>400</c:v>
                </c:pt>
                <c:pt idx="82">
                  <c:v>410</c:v>
                </c:pt>
                <c:pt idx="83">
                  <c:v>410</c:v>
                </c:pt>
                <c:pt idx="84">
                  <c:v>440</c:v>
                </c:pt>
                <c:pt idx="85">
                  <c:v>450</c:v>
                </c:pt>
                <c:pt idx="86">
                  <c:v>470</c:v>
                </c:pt>
                <c:pt idx="87">
                  <c:v>480</c:v>
                </c:pt>
                <c:pt idx="88">
                  <c:v>480</c:v>
                </c:pt>
                <c:pt idx="89">
                  <c:v>500</c:v>
                </c:pt>
                <c:pt idx="90">
                  <c:v>510</c:v>
                </c:pt>
                <c:pt idx="91">
                  <c:v>540</c:v>
                </c:pt>
                <c:pt idx="92">
                  <c:v>550</c:v>
                </c:pt>
                <c:pt idx="93">
                  <c:v>560</c:v>
                </c:pt>
                <c:pt idx="94">
                  <c:v>560</c:v>
                </c:pt>
                <c:pt idx="95">
                  <c:v>570</c:v>
                </c:pt>
                <c:pt idx="96">
                  <c:v>570</c:v>
                </c:pt>
                <c:pt idx="97">
                  <c:v>600</c:v>
                </c:pt>
                <c:pt idx="98">
                  <c:v>610</c:v>
                </c:pt>
                <c:pt idx="99">
                  <c:v>610</c:v>
                </c:pt>
                <c:pt idx="100">
                  <c:v>620</c:v>
                </c:pt>
                <c:pt idx="101">
                  <c:v>640</c:v>
                </c:pt>
                <c:pt idx="102">
                  <c:v>690</c:v>
                </c:pt>
                <c:pt idx="103">
                  <c:v>700</c:v>
                </c:pt>
                <c:pt idx="104">
                  <c:v>700</c:v>
                </c:pt>
                <c:pt idx="105">
                  <c:v>750</c:v>
                </c:pt>
                <c:pt idx="106">
                  <c:v>760</c:v>
                </c:pt>
                <c:pt idx="107">
                  <c:v>760</c:v>
                </c:pt>
                <c:pt idx="108">
                  <c:v>760</c:v>
                </c:pt>
                <c:pt idx="109">
                  <c:v>770</c:v>
                </c:pt>
                <c:pt idx="110">
                  <c:v>780</c:v>
                </c:pt>
                <c:pt idx="111">
                  <c:v>780</c:v>
                </c:pt>
                <c:pt idx="112">
                  <c:v>810</c:v>
                </c:pt>
                <c:pt idx="113">
                  <c:v>850</c:v>
                </c:pt>
                <c:pt idx="114">
                  <c:v>850</c:v>
                </c:pt>
                <c:pt idx="115">
                  <c:v>890</c:v>
                </c:pt>
                <c:pt idx="116">
                  <c:v>900</c:v>
                </c:pt>
                <c:pt idx="117">
                  <c:v>930</c:v>
                </c:pt>
                <c:pt idx="118">
                  <c:v>960</c:v>
                </c:pt>
                <c:pt idx="119">
                  <c:v>970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1100</c:v>
                </c:pt>
                <c:pt idx="124">
                  <c:v>1200</c:v>
                </c:pt>
                <c:pt idx="125">
                  <c:v>1300</c:v>
                </c:pt>
                <c:pt idx="126">
                  <c:v>1300</c:v>
                </c:pt>
                <c:pt idx="127">
                  <c:v>1300</c:v>
                </c:pt>
                <c:pt idx="128">
                  <c:v>1300</c:v>
                </c:pt>
                <c:pt idx="129">
                  <c:v>1400</c:v>
                </c:pt>
                <c:pt idx="130">
                  <c:v>1400</c:v>
                </c:pt>
                <c:pt idx="131">
                  <c:v>1400</c:v>
                </c:pt>
                <c:pt idx="132">
                  <c:v>1400</c:v>
                </c:pt>
                <c:pt idx="133">
                  <c:v>1400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1600</c:v>
                </c:pt>
                <c:pt idx="138">
                  <c:v>1600</c:v>
                </c:pt>
                <c:pt idx="139">
                  <c:v>1700</c:v>
                </c:pt>
                <c:pt idx="140">
                  <c:v>1900</c:v>
                </c:pt>
                <c:pt idx="141">
                  <c:v>1900</c:v>
                </c:pt>
                <c:pt idx="142">
                  <c:v>1900</c:v>
                </c:pt>
                <c:pt idx="143">
                  <c:v>2000</c:v>
                </c:pt>
                <c:pt idx="144">
                  <c:v>2100</c:v>
                </c:pt>
                <c:pt idx="145">
                  <c:v>2100</c:v>
                </c:pt>
                <c:pt idx="146">
                  <c:v>2300</c:v>
                </c:pt>
                <c:pt idx="147">
                  <c:v>2300</c:v>
                </c:pt>
                <c:pt idx="148">
                  <c:v>2500</c:v>
                </c:pt>
                <c:pt idx="149">
                  <c:v>2600</c:v>
                </c:pt>
                <c:pt idx="150">
                  <c:v>2700</c:v>
                </c:pt>
                <c:pt idx="151">
                  <c:v>2700</c:v>
                </c:pt>
                <c:pt idx="152">
                  <c:v>2700</c:v>
                </c:pt>
                <c:pt idx="153">
                  <c:v>2800</c:v>
                </c:pt>
                <c:pt idx="154">
                  <c:v>2800</c:v>
                </c:pt>
                <c:pt idx="155">
                  <c:v>2800</c:v>
                </c:pt>
                <c:pt idx="156">
                  <c:v>2900</c:v>
                </c:pt>
                <c:pt idx="157">
                  <c:v>3000</c:v>
                </c:pt>
                <c:pt idx="158">
                  <c:v>3000</c:v>
                </c:pt>
                <c:pt idx="159">
                  <c:v>3000</c:v>
                </c:pt>
                <c:pt idx="160">
                  <c:v>3000</c:v>
                </c:pt>
                <c:pt idx="161">
                  <c:v>3500</c:v>
                </c:pt>
                <c:pt idx="162">
                  <c:v>3600</c:v>
                </c:pt>
                <c:pt idx="163">
                  <c:v>3600</c:v>
                </c:pt>
                <c:pt idx="164">
                  <c:v>3700</c:v>
                </c:pt>
                <c:pt idx="165">
                  <c:v>3700</c:v>
                </c:pt>
                <c:pt idx="166">
                  <c:v>4200</c:v>
                </c:pt>
                <c:pt idx="167">
                  <c:v>4200</c:v>
                </c:pt>
                <c:pt idx="168">
                  <c:v>4400</c:v>
                </c:pt>
                <c:pt idx="169">
                  <c:v>4700</c:v>
                </c:pt>
                <c:pt idx="170">
                  <c:v>5200</c:v>
                </c:pt>
                <c:pt idx="171">
                  <c:v>5600</c:v>
                </c:pt>
                <c:pt idx="172">
                  <c:v>5700</c:v>
                </c:pt>
                <c:pt idx="173">
                  <c:v>6300</c:v>
                </c:pt>
                <c:pt idx="174">
                  <c:v>6400</c:v>
                </c:pt>
                <c:pt idx="175">
                  <c:v>6500</c:v>
                </c:pt>
                <c:pt idx="176">
                  <c:v>6600</c:v>
                </c:pt>
                <c:pt idx="177">
                  <c:v>7300</c:v>
                </c:pt>
                <c:pt idx="178">
                  <c:v>8500</c:v>
                </c:pt>
                <c:pt idx="179">
                  <c:v>9600</c:v>
                </c:pt>
                <c:pt idx="180">
                  <c:v>12000</c:v>
                </c:pt>
                <c:pt idx="181">
                  <c:v>13000</c:v>
                </c:pt>
                <c:pt idx="182">
                  <c:v>14000</c:v>
                </c:pt>
                <c:pt idx="183">
                  <c:v>15000</c:v>
                </c:pt>
                <c:pt idx="184">
                  <c:v>19000</c:v>
                </c:pt>
                <c:pt idx="185">
                  <c:v>24000</c:v>
                </c:pt>
                <c:pt idx="186">
                  <c:v>35000</c:v>
                </c:pt>
                <c:pt idx="187">
                  <c:v>39000</c:v>
                </c:pt>
                <c:pt idx="188">
                  <c:v>70000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4144"/>
        <c:axId val="122615680"/>
      </c:scatterChart>
      <c:valAx>
        <c:axId val="12261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615680"/>
        <c:crosses val="autoZero"/>
        <c:crossBetween val="midCat"/>
      </c:valAx>
      <c:valAx>
        <c:axId val="1226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61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'estimated PG values'!$CK$1</c:f>
              <c:strCache>
                <c:ptCount val="1"/>
                <c:pt idx="0">
                  <c:v>PG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6472922134733159"/>
                  <c:y val="-0.1296402012248469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4932633420822398"/>
                  <c:y val="2.5683143773694954E-2"/>
                </c:manualLayout>
              </c:layout>
              <c:numFmt formatCode="General" sourceLinked="0"/>
            </c:trendlineLbl>
          </c:trendline>
          <c:xVal>
            <c:numRef>
              <c:f>'estimated PG values'!$CG$2:$CG$1705</c:f>
              <c:numCache>
                <c:formatCode>General</c:formatCode>
                <c:ptCount val="1704"/>
                <c:pt idx="0">
                  <c:v>8.5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10.6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12.8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25.1</c:v>
                </c:pt>
                <c:pt idx="54">
                  <c:v>26</c:v>
                </c:pt>
                <c:pt idx="55">
                  <c:v>26</c:v>
                </c:pt>
                <c:pt idx="56">
                  <c:v>26.7</c:v>
                </c:pt>
                <c:pt idx="57">
                  <c:v>27</c:v>
                </c:pt>
                <c:pt idx="58">
                  <c:v>27.1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29.8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33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37.6</c:v>
                </c:pt>
                <c:pt idx="86">
                  <c:v>38</c:v>
                </c:pt>
                <c:pt idx="87">
                  <c:v>39</c:v>
                </c:pt>
                <c:pt idx="88">
                  <c:v>39</c:v>
                </c:pt>
                <c:pt idx="89">
                  <c:v>40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48.8</c:v>
                </c:pt>
                <c:pt idx="103">
                  <c:v>49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51.6</c:v>
                </c:pt>
                <c:pt idx="108">
                  <c:v>52</c:v>
                </c:pt>
                <c:pt idx="109">
                  <c:v>53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59</c:v>
                </c:pt>
                <c:pt idx="114">
                  <c:v>60</c:v>
                </c:pt>
                <c:pt idx="115">
                  <c:v>63.4</c:v>
                </c:pt>
                <c:pt idx="116">
                  <c:v>68</c:v>
                </c:pt>
                <c:pt idx="117">
                  <c:v>73</c:v>
                </c:pt>
                <c:pt idx="118">
                  <c:v>74</c:v>
                </c:pt>
                <c:pt idx="119">
                  <c:v>77</c:v>
                </c:pt>
                <c:pt idx="120">
                  <c:v>78</c:v>
                </c:pt>
                <c:pt idx="121">
                  <c:v>83</c:v>
                </c:pt>
                <c:pt idx="122">
                  <c:v>83</c:v>
                </c:pt>
                <c:pt idx="123">
                  <c:v>84</c:v>
                </c:pt>
                <c:pt idx="124">
                  <c:v>92</c:v>
                </c:pt>
                <c:pt idx="125">
                  <c:v>94.1</c:v>
                </c:pt>
                <c:pt idx="126">
                  <c:v>95.6</c:v>
                </c:pt>
                <c:pt idx="127">
                  <c:v>96</c:v>
                </c:pt>
                <c:pt idx="128">
                  <c:v>98</c:v>
                </c:pt>
                <c:pt idx="129">
                  <c:v>100</c:v>
                </c:pt>
                <c:pt idx="130">
                  <c:v>110</c:v>
                </c:pt>
                <c:pt idx="131">
                  <c:v>110</c:v>
                </c:pt>
                <c:pt idx="132">
                  <c:v>117</c:v>
                </c:pt>
                <c:pt idx="133">
                  <c:v>120</c:v>
                </c:pt>
                <c:pt idx="134">
                  <c:v>137</c:v>
                </c:pt>
                <c:pt idx="135">
                  <c:v>140</c:v>
                </c:pt>
                <c:pt idx="136">
                  <c:v>150</c:v>
                </c:pt>
                <c:pt idx="137">
                  <c:v>156</c:v>
                </c:pt>
                <c:pt idx="138">
                  <c:v>174</c:v>
                </c:pt>
                <c:pt idx="139">
                  <c:v>180</c:v>
                </c:pt>
                <c:pt idx="140">
                  <c:v>190</c:v>
                </c:pt>
                <c:pt idx="141">
                  <c:v>209</c:v>
                </c:pt>
                <c:pt idx="142">
                  <c:v>220</c:v>
                </c:pt>
                <c:pt idx="143">
                  <c:v>230</c:v>
                </c:pt>
                <c:pt idx="144">
                  <c:v>280</c:v>
                </c:pt>
                <c:pt idx="145">
                  <c:v>450</c:v>
                </c:pt>
                <c:pt idx="146">
                  <c:v>1390</c:v>
                </c:pt>
                <c:pt idx="147">
                  <c:v>1800</c:v>
                </c:pt>
                <c:pt idx="148">
                  <c:v>4000</c:v>
                </c:pt>
                <c:pt idx="149">
                  <c:v>12</c:v>
                </c:pt>
                <c:pt idx="150">
                  <c:v>83.6</c:v>
                </c:pt>
                <c:pt idx="151">
                  <c:v>8.5</c:v>
                </c:pt>
                <c:pt idx="152">
                  <c:v>8.5</c:v>
                </c:pt>
                <c:pt idx="153">
                  <c:v>8.5</c:v>
                </c:pt>
                <c:pt idx="154">
                  <c:v>8.5</c:v>
                </c:pt>
                <c:pt idx="155">
                  <c:v>13.6</c:v>
                </c:pt>
                <c:pt idx="156">
                  <c:v>14.3</c:v>
                </c:pt>
                <c:pt idx="157">
                  <c:v>16.2</c:v>
                </c:pt>
                <c:pt idx="158">
                  <c:v>16.5</c:v>
                </c:pt>
                <c:pt idx="159">
                  <c:v>16.899999999999999</c:v>
                </c:pt>
                <c:pt idx="160">
                  <c:v>17.600000000000001</c:v>
                </c:pt>
                <c:pt idx="161">
                  <c:v>17.7</c:v>
                </c:pt>
                <c:pt idx="162">
                  <c:v>17.899999999999999</c:v>
                </c:pt>
                <c:pt idx="163">
                  <c:v>18</c:v>
                </c:pt>
                <c:pt idx="164">
                  <c:v>18.2</c:v>
                </c:pt>
                <c:pt idx="165">
                  <c:v>18.7</c:v>
                </c:pt>
                <c:pt idx="166">
                  <c:v>20.5</c:v>
                </c:pt>
                <c:pt idx="167">
                  <c:v>21.7</c:v>
                </c:pt>
                <c:pt idx="168">
                  <c:v>24.3</c:v>
                </c:pt>
                <c:pt idx="169">
                  <c:v>28</c:v>
                </c:pt>
                <c:pt idx="170">
                  <c:v>28.9</c:v>
                </c:pt>
                <c:pt idx="171">
                  <c:v>29.1</c:v>
                </c:pt>
                <c:pt idx="172">
                  <c:v>29.5</c:v>
                </c:pt>
                <c:pt idx="173">
                  <c:v>31.5</c:v>
                </c:pt>
                <c:pt idx="174">
                  <c:v>32.6</c:v>
                </c:pt>
                <c:pt idx="175">
                  <c:v>32.799999999999997</c:v>
                </c:pt>
                <c:pt idx="176">
                  <c:v>33.5</c:v>
                </c:pt>
                <c:pt idx="177">
                  <c:v>34.9</c:v>
                </c:pt>
                <c:pt idx="178">
                  <c:v>36.700000000000003</c:v>
                </c:pt>
                <c:pt idx="179">
                  <c:v>37.299999999999997</c:v>
                </c:pt>
                <c:pt idx="180">
                  <c:v>37.5</c:v>
                </c:pt>
                <c:pt idx="181">
                  <c:v>37.799999999999997</c:v>
                </c:pt>
                <c:pt idx="182">
                  <c:v>39.9</c:v>
                </c:pt>
                <c:pt idx="183">
                  <c:v>42.9</c:v>
                </c:pt>
                <c:pt idx="184">
                  <c:v>44.2</c:v>
                </c:pt>
                <c:pt idx="185">
                  <c:v>44.4</c:v>
                </c:pt>
                <c:pt idx="186">
                  <c:v>46</c:v>
                </c:pt>
                <c:pt idx="187">
                  <c:v>46.2</c:v>
                </c:pt>
                <c:pt idx="188">
                  <c:v>48.2</c:v>
                </c:pt>
                <c:pt idx="189">
                  <c:v>50.9</c:v>
                </c:pt>
                <c:pt idx="190">
                  <c:v>53</c:v>
                </c:pt>
                <c:pt idx="191">
                  <c:v>57.2</c:v>
                </c:pt>
                <c:pt idx="192">
                  <c:v>57.9</c:v>
                </c:pt>
                <c:pt idx="193">
                  <c:v>60.7</c:v>
                </c:pt>
                <c:pt idx="194">
                  <c:v>61.3</c:v>
                </c:pt>
                <c:pt idx="195">
                  <c:v>62.9</c:v>
                </c:pt>
                <c:pt idx="196">
                  <c:v>63</c:v>
                </c:pt>
                <c:pt idx="197">
                  <c:v>68</c:v>
                </c:pt>
                <c:pt idx="198">
                  <c:v>69.400000000000006</c:v>
                </c:pt>
                <c:pt idx="199">
                  <c:v>72.599999999999994</c:v>
                </c:pt>
                <c:pt idx="200">
                  <c:v>74.8</c:v>
                </c:pt>
                <c:pt idx="201">
                  <c:v>76.3</c:v>
                </c:pt>
                <c:pt idx="202">
                  <c:v>76.8</c:v>
                </c:pt>
                <c:pt idx="203">
                  <c:v>77.5</c:v>
                </c:pt>
                <c:pt idx="204">
                  <c:v>77.7</c:v>
                </c:pt>
                <c:pt idx="205">
                  <c:v>78.599999999999994</c:v>
                </c:pt>
                <c:pt idx="206">
                  <c:v>79.400000000000006</c:v>
                </c:pt>
                <c:pt idx="207">
                  <c:v>80.5</c:v>
                </c:pt>
                <c:pt idx="208">
                  <c:v>83</c:v>
                </c:pt>
                <c:pt idx="209">
                  <c:v>84.4</c:v>
                </c:pt>
                <c:pt idx="210">
                  <c:v>91.1</c:v>
                </c:pt>
                <c:pt idx="211">
                  <c:v>101</c:v>
                </c:pt>
                <c:pt idx="212">
                  <c:v>104</c:v>
                </c:pt>
                <c:pt idx="213">
                  <c:v>107</c:v>
                </c:pt>
                <c:pt idx="214">
                  <c:v>111</c:v>
                </c:pt>
                <c:pt idx="215">
                  <c:v>114</c:v>
                </c:pt>
                <c:pt idx="216">
                  <c:v>115</c:v>
                </c:pt>
                <c:pt idx="217">
                  <c:v>124</c:v>
                </c:pt>
                <c:pt idx="218">
                  <c:v>135</c:v>
                </c:pt>
                <c:pt idx="219">
                  <c:v>141</c:v>
                </c:pt>
                <c:pt idx="220">
                  <c:v>154</c:v>
                </c:pt>
                <c:pt idx="221">
                  <c:v>165</c:v>
                </c:pt>
                <c:pt idx="222">
                  <c:v>194</c:v>
                </c:pt>
                <c:pt idx="223">
                  <c:v>217</c:v>
                </c:pt>
                <c:pt idx="224">
                  <c:v>218</c:v>
                </c:pt>
                <c:pt idx="225">
                  <c:v>232</c:v>
                </c:pt>
                <c:pt idx="226">
                  <c:v>255</c:v>
                </c:pt>
                <c:pt idx="227">
                  <c:v>266</c:v>
                </c:pt>
                <c:pt idx="228">
                  <c:v>37.6</c:v>
                </c:pt>
                <c:pt idx="229">
                  <c:v>100</c:v>
                </c:pt>
                <c:pt idx="230">
                  <c:v>139</c:v>
                </c:pt>
                <c:pt idx="231">
                  <c:v>257</c:v>
                </c:pt>
                <c:pt idx="232">
                  <c:v>582</c:v>
                </c:pt>
                <c:pt idx="233">
                  <c:v>93</c:v>
                </c:pt>
                <c:pt idx="234">
                  <c:v>39</c:v>
                </c:pt>
                <c:pt idx="235">
                  <c:v>61.9</c:v>
                </c:pt>
                <c:pt idx="236">
                  <c:v>220</c:v>
                </c:pt>
                <c:pt idx="237">
                  <c:v>300</c:v>
                </c:pt>
                <c:pt idx="238">
                  <c:v>106</c:v>
                </c:pt>
                <c:pt idx="239">
                  <c:v>111</c:v>
                </c:pt>
                <c:pt idx="240">
                  <c:v>200</c:v>
                </c:pt>
                <c:pt idx="241">
                  <c:v>127</c:v>
                </c:pt>
                <c:pt idx="242">
                  <c:v>290</c:v>
                </c:pt>
                <c:pt idx="243">
                  <c:v>86</c:v>
                </c:pt>
                <c:pt idx="244">
                  <c:v>117</c:v>
                </c:pt>
                <c:pt idx="245">
                  <c:v>96</c:v>
                </c:pt>
                <c:pt idx="246">
                  <c:v>11</c:v>
                </c:pt>
                <c:pt idx="247">
                  <c:v>111</c:v>
                </c:pt>
                <c:pt idx="248">
                  <c:v>112</c:v>
                </c:pt>
                <c:pt idx="249">
                  <c:v>87</c:v>
                </c:pt>
                <c:pt idx="250">
                  <c:v>175</c:v>
                </c:pt>
                <c:pt idx="251">
                  <c:v>13</c:v>
                </c:pt>
                <c:pt idx="252">
                  <c:v>177</c:v>
                </c:pt>
                <c:pt idx="253">
                  <c:v>158</c:v>
                </c:pt>
                <c:pt idx="254">
                  <c:v>316</c:v>
                </c:pt>
                <c:pt idx="255">
                  <c:v>125</c:v>
                </c:pt>
                <c:pt idx="256">
                  <c:v>69</c:v>
                </c:pt>
                <c:pt idx="257">
                  <c:v>240</c:v>
                </c:pt>
                <c:pt idx="258">
                  <c:v>260</c:v>
                </c:pt>
                <c:pt idx="259">
                  <c:v>310</c:v>
                </c:pt>
                <c:pt idx="260">
                  <c:v>340</c:v>
                </c:pt>
                <c:pt idx="261">
                  <c:v>81</c:v>
                </c:pt>
                <c:pt idx="262">
                  <c:v>99</c:v>
                </c:pt>
                <c:pt idx="263">
                  <c:v>230</c:v>
                </c:pt>
                <c:pt idx="264">
                  <c:v>240</c:v>
                </c:pt>
                <c:pt idx="265">
                  <c:v>167</c:v>
                </c:pt>
                <c:pt idx="266">
                  <c:v>213</c:v>
                </c:pt>
                <c:pt idx="267">
                  <c:v>123</c:v>
                </c:pt>
                <c:pt idx="268">
                  <c:v>171</c:v>
                </c:pt>
                <c:pt idx="269">
                  <c:v>220</c:v>
                </c:pt>
                <c:pt idx="270">
                  <c:v>95</c:v>
                </c:pt>
                <c:pt idx="271">
                  <c:v>187</c:v>
                </c:pt>
                <c:pt idx="272">
                  <c:v>380</c:v>
                </c:pt>
                <c:pt idx="273">
                  <c:v>120</c:v>
                </c:pt>
                <c:pt idx="274">
                  <c:v>93</c:v>
                </c:pt>
                <c:pt idx="275">
                  <c:v>130</c:v>
                </c:pt>
                <c:pt idx="276">
                  <c:v>148</c:v>
                </c:pt>
                <c:pt idx="277">
                  <c:v>37</c:v>
                </c:pt>
                <c:pt idx="278">
                  <c:v>350</c:v>
                </c:pt>
                <c:pt idx="279">
                  <c:v>69</c:v>
                </c:pt>
                <c:pt idx="280">
                  <c:v>224</c:v>
                </c:pt>
                <c:pt idx="281">
                  <c:v>20.7</c:v>
                </c:pt>
                <c:pt idx="282">
                  <c:v>182</c:v>
                </c:pt>
                <c:pt idx="283">
                  <c:v>240</c:v>
                </c:pt>
                <c:pt idx="284">
                  <c:v>327</c:v>
                </c:pt>
                <c:pt idx="285">
                  <c:v>93</c:v>
                </c:pt>
                <c:pt idx="286">
                  <c:v>180</c:v>
                </c:pt>
                <c:pt idx="287">
                  <c:v>383</c:v>
                </c:pt>
                <c:pt idx="288">
                  <c:v>420</c:v>
                </c:pt>
                <c:pt idx="289">
                  <c:v>145</c:v>
                </c:pt>
                <c:pt idx="290">
                  <c:v>245</c:v>
                </c:pt>
                <c:pt idx="291">
                  <c:v>248</c:v>
                </c:pt>
                <c:pt idx="292">
                  <c:v>378</c:v>
                </c:pt>
                <c:pt idx="293">
                  <c:v>310</c:v>
                </c:pt>
                <c:pt idx="294">
                  <c:v>164</c:v>
                </c:pt>
                <c:pt idx="295">
                  <c:v>450</c:v>
                </c:pt>
                <c:pt idx="296">
                  <c:v>263</c:v>
                </c:pt>
                <c:pt idx="297">
                  <c:v>263</c:v>
                </c:pt>
                <c:pt idx="298">
                  <c:v>454</c:v>
                </c:pt>
                <c:pt idx="299">
                  <c:v>1140</c:v>
                </c:pt>
                <c:pt idx="300">
                  <c:v>436</c:v>
                </c:pt>
                <c:pt idx="301">
                  <c:v>150</c:v>
                </c:pt>
                <c:pt idx="302">
                  <c:v>356</c:v>
                </c:pt>
                <c:pt idx="303">
                  <c:v>81</c:v>
                </c:pt>
                <c:pt idx="304">
                  <c:v>301</c:v>
                </c:pt>
                <c:pt idx="305">
                  <c:v>449</c:v>
                </c:pt>
                <c:pt idx="306">
                  <c:v>168</c:v>
                </c:pt>
                <c:pt idx="307">
                  <c:v>350</c:v>
                </c:pt>
                <c:pt idx="308">
                  <c:v>180</c:v>
                </c:pt>
                <c:pt idx="309">
                  <c:v>9</c:v>
                </c:pt>
                <c:pt idx="310">
                  <c:v>320</c:v>
                </c:pt>
                <c:pt idx="311">
                  <c:v>614</c:v>
                </c:pt>
                <c:pt idx="312">
                  <c:v>260</c:v>
                </c:pt>
                <c:pt idx="313">
                  <c:v>308</c:v>
                </c:pt>
                <c:pt idx="314">
                  <c:v>490</c:v>
                </c:pt>
                <c:pt idx="315">
                  <c:v>19.899999999999999</c:v>
                </c:pt>
                <c:pt idx="316">
                  <c:v>240</c:v>
                </c:pt>
                <c:pt idx="317">
                  <c:v>325</c:v>
                </c:pt>
                <c:pt idx="318">
                  <c:v>339</c:v>
                </c:pt>
                <c:pt idx="319">
                  <c:v>414</c:v>
                </c:pt>
                <c:pt idx="320">
                  <c:v>543</c:v>
                </c:pt>
                <c:pt idx="321">
                  <c:v>1060</c:v>
                </c:pt>
                <c:pt idx="322">
                  <c:v>366</c:v>
                </c:pt>
                <c:pt idx="323">
                  <c:v>382</c:v>
                </c:pt>
                <c:pt idx="324">
                  <c:v>477</c:v>
                </c:pt>
                <c:pt idx="325">
                  <c:v>559</c:v>
                </c:pt>
                <c:pt idx="326">
                  <c:v>210</c:v>
                </c:pt>
                <c:pt idx="327">
                  <c:v>332</c:v>
                </c:pt>
                <c:pt idx="328">
                  <c:v>350</c:v>
                </c:pt>
                <c:pt idx="329">
                  <c:v>434</c:v>
                </c:pt>
                <c:pt idx="330">
                  <c:v>460</c:v>
                </c:pt>
                <c:pt idx="331">
                  <c:v>690</c:v>
                </c:pt>
                <c:pt idx="332">
                  <c:v>600</c:v>
                </c:pt>
                <c:pt idx="333">
                  <c:v>704</c:v>
                </c:pt>
                <c:pt idx="334">
                  <c:v>411</c:v>
                </c:pt>
                <c:pt idx="335">
                  <c:v>430</c:v>
                </c:pt>
                <c:pt idx="336">
                  <c:v>439</c:v>
                </c:pt>
                <c:pt idx="337">
                  <c:v>481</c:v>
                </c:pt>
                <c:pt idx="338">
                  <c:v>600</c:v>
                </c:pt>
                <c:pt idx="339">
                  <c:v>990</c:v>
                </c:pt>
                <c:pt idx="340">
                  <c:v>260</c:v>
                </c:pt>
                <c:pt idx="341">
                  <c:v>313</c:v>
                </c:pt>
                <c:pt idx="342">
                  <c:v>326</c:v>
                </c:pt>
                <c:pt idx="343">
                  <c:v>409</c:v>
                </c:pt>
                <c:pt idx="344">
                  <c:v>463</c:v>
                </c:pt>
                <c:pt idx="345">
                  <c:v>752</c:v>
                </c:pt>
                <c:pt idx="346">
                  <c:v>1150</c:v>
                </c:pt>
                <c:pt idx="347">
                  <c:v>450</c:v>
                </c:pt>
                <c:pt idx="348">
                  <c:v>460</c:v>
                </c:pt>
                <c:pt idx="349">
                  <c:v>492</c:v>
                </c:pt>
                <c:pt idx="350">
                  <c:v>617</c:v>
                </c:pt>
                <c:pt idx="351">
                  <c:v>1540</c:v>
                </c:pt>
                <c:pt idx="352">
                  <c:v>1710</c:v>
                </c:pt>
                <c:pt idx="353">
                  <c:v>380</c:v>
                </c:pt>
                <c:pt idx="354">
                  <c:v>386</c:v>
                </c:pt>
                <c:pt idx="355">
                  <c:v>610</c:v>
                </c:pt>
                <c:pt idx="356">
                  <c:v>5150</c:v>
                </c:pt>
                <c:pt idx="357">
                  <c:v>416</c:v>
                </c:pt>
                <c:pt idx="358">
                  <c:v>630</c:v>
                </c:pt>
                <c:pt idx="359">
                  <c:v>1090</c:v>
                </c:pt>
                <c:pt idx="360">
                  <c:v>335</c:v>
                </c:pt>
                <c:pt idx="361">
                  <c:v>925</c:v>
                </c:pt>
                <c:pt idx="362">
                  <c:v>980</c:v>
                </c:pt>
                <c:pt idx="363">
                  <c:v>560</c:v>
                </c:pt>
                <c:pt idx="364">
                  <c:v>900</c:v>
                </c:pt>
                <c:pt idx="365">
                  <c:v>2050</c:v>
                </c:pt>
                <c:pt idx="366">
                  <c:v>441</c:v>
                </c:pt>
                <c:pt idx="367">
                  <c:v>640</c:v>
                </c:pt>
                <c:pt idx="368">
                  <c:v>897</c:v>
                </c:pt>
                <c:pt idx="369">
                  <c:v>1510</c:v>
                </c:pt>
                <c:pt idx="370">
                  <c:v>660</c:v>
                </c:pt>
                <c:pt idx="371">
                  <c:v>690</c:v>
                </c:pt>
                <c:pt idx="372">
                  <c:v>870</c:v>
                </c:pt>
                <c:pt idx="373">
                  <c:v>2370</c:v>
                </c:pt>
                <c:pt idx="374">
                  <c:v>3810</c:v>
                </c:pt>
                <c:pt idx="375">
                  <c:v>1080</c:v>
                </c:pt>
                <c:pt idx="376">
                  <c:v>1210</c:v>
                </c:pt>
                <c:pt idx="377">
                  <c:v>1340</c:v>
                </c:pt>
                <c:pt idx="378">
                  <c:v>2250</c:v>
                </c:pt>
                <c:pt idx="379">
                  <c:v>876</c:v>
                </c:pt>
                <c:pt idx="380">
                  <c:v>1090</c:v>
                </c:pt>
                <c:pt idx="381">
                  <c:v>1090</c:v>
                </c:pt>
                <c:pt idx="382">
                  <c:v>954</c:v>
                </c:pt>
                <c:pt idx="383">
                  <c:v>880</c:v>
                </c:pt>
                <c:pt idx="384">
                  <c:v>2050</c:v>
                </c:pt>
                <c:pt idx="385">
                  <c:v>1830</c:v>
                </c:pt>
                <c:pt idx="386">
                  <c:v>1010</c:v>
                </c:pt>
                <c:pt idx="387">
                  <c:v>1500</c:v>
                </c:pt>
                <c:pt idx="388">
                  <c:v>1300</c:v>
                </c:pt>
                <c:pt idx="389">
                  <c:v>1490</c:v>
                </c:pt>
                <c:pt idx="390">
                  <c:v>1700</c:v>
                </c:pt>
                <c:pt idx="391">
                  <c:v>1860</c:v>
                </c:pt>
                <c:pt idx="392">
                  <c:v>1380</c:v>
                </c:pt>
                <c:pt idx="393">
                  <c:v>1420</c:v>
                </c:pt>
                <c:pt idx="394">
                  <c:v>2180</c:v>
                </c:pt>
                <c:pt idx="395">
                  <c:v>2000</c:v>
                </c:pt>
                <c:pt idx="396">
                  <c:v>5390</c:v>
                </c:pt>
                <c:pt idx="397">
                  <c:v>1830</c:v>
                </c:pt>
                <c:pt idx="398">
                  <c:v>1800</c:v>
                </c:pt>
                <c:pt idx="399">
                  <c:v>1200</c:v>
                </c:pt>
                <c:pt idx="400">
                  <c:v>2930</c:v>
                </c:pt>
                <c:pt idx="401">
                  <c:v>670</c:v>
                </c:pt>
                <c:pt idx="402">
                  <c:v>2800</c:v>
                </c:pt>
                <c:pt idx="403">
                  <c:v>1690</c:v>
                </c:pt>
                <c:pt idx="404">
                  <c:v>2100</c:v>
                </c:pt>
                <c:pt idx="405">
                  <c:v>7560</c:v>
                </c:pt>
                <c:pt idx="406">
                  <c:v>1250</c:v>
                </c:pt>
                <c:pt idx="407">
                  <c:v>1740</c:v>
                </c:pt>
                <c:pt idx="408">
                  <c:v>1700</c:v>
                </c:pt>
                <c:pt idx="409">
                  <c:v>2400</c:v>
                </c:pt>
                <c:pt idx="410">
                  <c:v>1900</c:v>
                </c:pt>
                <c:pt idx="411">
                  <c:v>1770</c:v>
                </c:pt>
                <c:pt idx="412">
                  <c:v>1960</c:v>
                </c:pt>
                <c:pt idx="413">
                  <c:v>2670</c:v>
                </c:pt>
                <c:pt idx="414">
                  <c:v>2660</c:v>
                </c:pt>
                <c:pt idx="415">
                  <c:v>2310</c:v>
                </c:pt>
                <c:pt idx="416">
                  <c:v>1780</c:v>
                </c:pt>
                <c:pt idx="417">
                  <c:v>1800</c:v>
                </c:pt>
                <c:pt idx="418">
                  <c:v>3080</c:v>
                </c:pt>
                <c:pt idx="419">
                  <c:v>2210</c:v>
                </c:pt>
                <c:pt idx="420">
                  <c:v>2710</c:v>
                </c:pt>
                <c:pt idx="421">
                  <c:v>1300</c:v>
                </c:pt>
                <c:pt idx="422">
                  <c:v>2600</c:v>
                </c:pt>
                <c:pt idx="423">
                  <c:v>1920</c:v>
                </c:pt>
                <c:pt idx="424">
                  <c:v>2000</c:v>
                </c:pt>
                <c:pt idx="425">
                  <c:v>2340</c:v>
                </c:pt>
                <c:pt idx="426">
                  <c:v>3500</c:v>
                </c:pt>
                <c:pt idx="427">
                  <c:v>3860</c:v>
                </c:pt>
                <c:pt idx="428">
                  <c:v>2460</c:v>
                </c:pt>
                <c:pt idx="429">
                  <c:v>2500</c:v>
                </c:pt>
                <c:pt idx="430">
                  <c:v>2930</c:v>
                </c:pt>
                <c:pt idx="431">
                  <c:v>3100</c:v>
                </c:pt>
                <c:pt idx="432">
                  <c:v>3500</c:v>
                </c:pt>
                <c:pt idx="433">
                  <c:v>8540</c:v>
                </c:pt>
                <c:pt idx="434">
                  <c:v>3270</c:v>
                </c:pt>
                <c:pt idx="435">
                  <c:v>3720</c:v>
                </c:pt>
                <c:pt idx="436">
                  <c:v>4400</c:v>
                </c:pt>
                <c:pt idx="437">
                  <c:v>4430</c:v>
                </c:pt>
                <c:pt idx="438">
                  <c:v>5070</c:v>
                </c:pt>
                <c:pt idx="439">
                  <c:v>2600</c:v>
                </c:pt>
                <c:pt idx="440">
                  <c:v>3430</c:v>
                </c:pt>
                <c:pt idx="441">
                  <c:v>3960</c:v>
                </c:pt>
                <c:pt idx="442">
                  <c:v>4660</c:v>
                </c:pt>
                <c:pt idx="443">
                  <c:v>3064</c:v>
                </c:pt>
                <c:pt idx="444">
                  <c:v>6900</c:v>
                </c:pt>
                <c:pt idx="445">
                  <c:v>3260</c:v>
                </c:pt>
                <c:pt idx="446">
                  <c:v>3820</c:v>
                </c:pt>
                <c:pt idx="447">
                  <c:v>5610</c:v>
                </c:pt>
                <c:pt idx="448">
                  <c:v>6370</c:v>
                </c:pt>
                <c:pt idx="449">
                  <c:v>4212</c:v>
                </c:pt>
                <c:pt idx="450">
                  <c:v>5000</c:v>
                </c:pt>
                <c:pt idx="451">
                  <c:v>8600</c:v>
                </c:pt>
                <c:pt idx="452">
                  <c:v>4500</c:v>
                </c:pt>
                <c:pt idx="453">
                  <c:v>4440</c:v>
                </c:pt>
                <c:pt idx="454">
                  <c:v>5000</c:v>
                </c:pt>
                <c:pt idx="455">
                  <c:v>8390</c:v>
                </c:pt>
                <c:pt idx="456">
                  <c:v>4510</c:v>
                </c:pt>
                <c:pt idx="457">
                  <c:v>4010</c:v>
                </c:pt>
                <c:pt idx="458">
                  <c:v>5790</c:v>
                </c:pt>
                <c:pt idx="459">
                  <c:v>6550</c:v>
                </c:pt>
                <c:pt idx="460">
                  <c:v>4750</c:v>
                </c:pt>
                <c:pt idx="461">
                  <c:v>9400</c:v>
                </c:pt>
                <c:pt idx="462">
                  <c:v>4200</c:v>
                </c:pt>
                <c:pt idx="463">
                  <c:v>5830</c:v>
                </c:pt>
                <c:pt idx="464">
                  <c:v>4200</c:v>
                </c:pt>
                <c:pt idx="465">
                  <c:v>4400</c:v>
                </c:pt>
                <c:pt idx="466">
                  <c:v>5070</c:v>
                </c:pt>
                <c:pt idx="467">
                  <c:v>5100</c:v>
                </c:pt>
                <c:pt idx="468">
                  <c:v>7500</c:v>
                </c:pt>
                <c:pt idx="469">
                  <c:v>6600</c:v>
                </c:pt>
                <c:pt idx="470">
                  <c:v>10900</c:v>
                </c:pt>
                <c:pt idx="471">
                  <c:v>7300</c:v>
                </c:pt>
                <c:pt idx="472">
                  <c:v>8840</c:v>
                </c:pt>
                <c:pt idx="473">
                  <c:v>8800</c:v>
                </c:pt>
                <c:pt idx="474">
                  <c:v>9790</c:v>
                </c:pt>
                <c:pt idx="475">
                  <c:v>10000</c:v>
                </c:pt>
                <c:pt idx="476">
                  <c:v>7950</c:v>
                </c:pt>
                <c:pt idx="477">
                  <c:v>9320</c:v>
                </c:pt>
                <c:pt idx="478">
                  <c:v>10600</c:v>
                </c:pt>
                <c:pt idx="479">
                  <c:v>19600</c:v>
                </c:pt>
                <c:pt idx="480">
                  <c:v>34000</c:v>
                </c:pt>
                <c:pt idx="481">
                  <c:v>14000</c:v>
                </c:pt>
                <c:pt idx="482">
                  <c:v>7490</c:v>
                </c:pt>
                <c:pt idx="483">
                  <c:v>10300</c:v>
                </c:pt>
                <c:pt idx="484">
                  <c:v>14200</c:v>
                </c:pt>
                <c:pt idx="485">
                  <c:v>9980</c:v>
                </c:pt>
                <c:pt idx="486">
                  <c:v>19500</c:v>
                </c:pt>
                <c:pt idx="487">
                  <c:v>15000</c:v>
                </c:pt>
                <c:pt idx="488">
                  <c:v>20000</c:v>
                </c:pt>
                <c:pt idx="489">
                  <c:v>16000</c:v>
                </c:pt>
                <c:pt idx="490">
                  <c:v>19100</c:v>
                </c:pt>
                <c:pt idx="491">
                  <c:v>23000</c:v>
                </c:pt>
                <c:pt idx="492">
                  <c:v>17000</c:v>
                </c:pt>
                <c:pt idx="493">
                  <c:v>14950</c:v>
                </c:pt>
                <c:pt idx="494">
                  <c:v>29200</c:v>
                </c:pt>
                <c:pt idx="495">
                  <c:v>29160</c:v>
                </c:pt>
                <c:pt idx="496">
                  <c:v>33000</c:v>
                </c:pt>
                <c:pt idx="497">
                  <c:v>43200</c:v>
                </c:pt>
                <c:pt idx="498">
                  <c:v>60000</c:v>
                </c:pt>
                <c:pt idx="499">
                  <c:v>27000</c:v>
                </c:pt>
                <c:pt idx="500">
                  <c:v>81800</c:v>
                </c:pt>
                <c:pt idx="501">
                  <c:v>8.5</c:v>
                </c:pt>
                <c:pt idx="502">
                  <c:v>8.5</c:v>
                </c:pt>
                <c:pt idx="503">
                  <c:v>8.5</c:v>
                </c:pt>
                <c:pt idx="504">
                  <c:v>8.5</c:v>
                </c:pt>
                <c:pt idx="505">
                  <c:v>8.5</c:v>
                </c:pt>
                <c:pt idx="506">
                  <c:v>9.3000000000000007</c:v>
                </c:pt>
                <c:pt idx="507">
                  <c:v>11.9</c:v>
                </c:pt>
                <c:pt idx="508">
                  <c:v>11.9</c:v>
                </c:pt>
                <c:pt idx="509">
                  <c:v>13.6</c:v>
                </c:pt>
                <c:pt idx="510">
                  <c:v>14</c:v>
                </c:pt>
                <c:pt idx="511">
                  <c:v>14</c:v>
                </c:pt>
                <c:pt idx="512">
                  <c:v>15</c:v>
                </c:pt>
                <c:pt idx="513">
                  <c:v>15.8</c:v>
                </c:pt>
                <c:pt idx="514">
                  <c:v>16</c:v>
                </c:pt>
                <c:pt idx="515">
                  <c:v>18</c:v>
                </c:pt>
                <c:pt idx="516">
                  <c:v>18.2</c:v>
                </c:pt>
                <c:pt idx="517">
                  <c:v>18.7</c:v>
                </c:pt>
                <c:pt idx="518">
                  <c:v>19</c:v>
                </c:pt>
                <c:pt idx="519">
                  <c:v>19.3</c:v>
                </c:pt>
                <c:pt idx="520">
                  <c:v>19.5</c:v>
                </c:pt>
                <c:pt idx="521">
                  <c:v>20</c:v>
                </c:pt>
                <c:pt idx="522">
                  <c:v>21.7</c:v>
                </c:pt>
                <c:pt idx="523">
                  <c:v>22</c:v>
                </c:pt>
                <c:pt idx="524">
                  <c:v>22.2</c:v>
                </c:pt>
                <c:pt idx="525">
                  <c:v>22.4</c:v>
                </c:pt>
                <c:pt idx="526">
                  <c:v>22.6</c:v>
                </c:pt>
                <c:pt idx="527">
                  <c:v>23.5</c:v>
                </c:pt>
                <c:pt idx="528">
                  <c:v>24</c:v>
                </c:pt>
                <c:pt idx="529">
                  <c:v>25.3</c:v>
                </c:pt>
                <c:pt idx="530">
                  <c:v>25.7</c:v>
                </c:pt>
                <c:pt idx="531">
                  <c:v>26.9</c:v>
                </c:pt>
                <c:pt idx="532">
                  <c:v>27</c:v>
                </c:pt>
                <c:pt idx="533">
                  <c:v>27</c:v>
                </c:pt>
                <c:pt idx="534">
                  <c:v>27</c:v>
                </c:pt>
                <c:pt idx="535">
                  <c:v>27.6</c:v>
                </c:pt>
                <c:pt idx="536">
                  <c:v>28</c:v>
                </c:pt>
                <c:pt idx="537">
                  <c:v>28.8</c:v>
                </c:pt>
                <c:pt idx="538">
                  <c:v>29.5</c:v>
                </c:pt>
                <c:pt idx="539">
                  <c:v>31.2</c:v>
                </c:pt>
                <c:pt idx="540">
                  <c:v>31.7</c:v>
                </c:pt>
                <c:pt idx="541">
                  <c:v>32.299999999999997</c:v>
                </c:pt>
                <c:pt idx="542">
                  <c:v>33</c:v>
                </c:pt>
                <c:pt idx="543">
                  <c:v>33.4</c:v>
                </c:pt>
                <c:pt idx="544">
                  <c:v>34.4</c:v>
                </c:pt>
                <c:pt idx="545">
                  <c:v>35.200000000000003</c:v>
                </c:pt>
                <c:pt idx="546">
                  <c:v>36</c:v>
                </c:pt>
                <c:pt idx="547">
                  <c:v>37.299999999999997</c:v>
                </c:pt>
                <c:pt idx="548">
                  <c:v>38</c:v>
                </c:pt>
                <c:pt idx="549">
                  <c:v>39.200000000000003</c:v>
                </c:pt>
                <c:pt idx="550">
                  <c:v>39.6</c:v>
                </c:pt>
                <c:pt idx="551">
                  <c:v>40.9</c:v>
                </c:pt>
                <c:pt idx="552">
                  <c:v>41</c:v>
                </c:pt>
                <c:pt idx="553">
                  <c:v>42.6</c:v>
                </c:pt>
                <c:pt idx="554">
                  <c:v>43.5</c:v>
                </c:pt>
                <c:pt idx="555">
                  <c:v>43.7</c:v>
                </c:pt>
                <c:pt idx="556">
                  <c:v>43.7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44.5</c:v>
                </c:pt>
                <c:pt idx="561">
                  <c:v>45.5</c:v>
                </c:pt>
                <c:pt idx="562">
                  <c:v>45.8</c:v>
                </c:pt>
                <c:pt idx="563">
                  <c:v>46.6</c:v>
                </c:pt>
                <c:pt idx="564">
                  <c:v>46.9</c:v>
                </c:pt>
                <c:pt idx="565">
                  <c:v>47</c:v>
                </c:pt>
                <c:pt idx="566">
                  <c:v>49.6</c:v>
                </c:pt>
                <c:pt idx="567">
                  <c:v>49.7</c:v>
                </c:pt>
                <c:pt idx="568">
                  <c:v>50.1</c:v>
                </c:pt>
                <c:pt idx="569">
                  <c:v>50.3</c:v>
                </c:pt>
                <c:pt idx="570">
                  <c:v>50.7</c:v>
                </c:pt>
                <c:pt idx="571">
                  <c:v>51.4</c:v>
                </c:pt>
                <c:pt idx="572">
                  <c:v>52.7</c:v>
                </c:pt>
                <c:pt idx="573">
                  <c:v>53.3</c:v>
                </c:pt>
                <c:pt idx="574">
                  <c:v>53.6</c:v>
                </c:pt>
                <c:pt idx="575">
                  <c:v>53.8</c:v>
                </c:pt>
                <c:pt idx="576">
                  <c:v>53.9</c:v>
                </c:pt>
                <c:pt idx="577">
                  <c:v>56</c:v>
                </c:pt>
                <c:pt idx="578">
                  <c:v>57.8</c:v>
                </c:pt>
                <c:pt idx="579">
                  <c:v>58</c:v>
                </c:pt>
                <c:pt idx="580">
                  <c:v>59</c:v>
                </c:pt>
                <c:pt idx="581">
                  <c:v>59.9</c:v>
                </c:pt>
                <c:pt idx="582">
                  <c:v>60</c:v>
                </c:pt>
                <c:pt idx="583">
                  <c:v>60</c:v>
                </c:pt>
                <c:pt idx="584">
                  <c:v>61</c:v>
                </c:pt>
                <c:pt idx="585">
                  <c:v>61.1</c:v>
                </c:pt>
                <c:pt idx="586">
                  <c:v>61.6</c:v>
                </c:pt>
                <c:pt idx="587">
                  <c:v>62.8</c:v>
                </c:pt>
                <c:pt idx="588">
                  <c:v>63.6</c:v>
                </c:pt>
                <c:pt idx="589">
                  <c:v>63.6</c:v>
                </c:pt>
                <c:pt idx="590">
                  <c:v>64.8</c:v>
                </c:pt>
                <c:pt idx="591">
                  <c:v>65.099999999999994</c:v>
                </c:pt>
                <c:pt idx="592">
                  <c:v>66.599999999999994</c:v>
                </c:pt>
                <c:pt idx="593">
                  <c:v>67.400000000000006</c:v>
                </c:pt>
                <c:pt idx="594">
                  <c:v>67.900000000000006</c:v>
                </c:pt>
                <c:pt idx="595">
                  <c:v>68.099999999999994</c:v>
                </c:pt>
                <c:pt idx="596">
                  <c:v>68.099999999999994</c:v>
                </c:pt>
                <c:pt idx="597">
                  <c:v>68.5</c:v>
                </c:pt>
                <c:pt idx="598">
                  <c:v>69</c:v>
                </c:pt>
                <c:pt idx="599">
                  <c:v>69.099999999999994</c:v>
                </c:pt>
                <c:pt idx="600">
                  <c:v>70</c:v>
                </c:pt>
                <c:pt idx="601">
                  <c:v>72</c:v>
                </c:pt>
                <c:pt idx="602">
                  <c:v>72.7</c:v>
                </c:pt>
                <c:pt idx="603">
                  <c:v>73</c:v>
                </c:pt>
                <c:pt idx="604">
                  <c:v>75</c:v>
                </c:pt>
                <c:pt idx="605">
                  <c:v>76</c:v>
                </c:pt>
                <c:pt idx="606">
                  <c:v>76.3</c:v>
                </c:pt>
                <c:pt idx="607">
                  <c:v>77.599999999999994</c:v>
                </c:pt>
                <c:pt idx="608">
                  <c:v>78.3</c:v>
                </c:pt>
                <c:pt idx="609">
                  <c:v>81</c:v>
                </c:pt>
                <c:pt idx="610">
                  <c:v>81.3</c:v>
                </c:pt>
                <c:pt idx="611">
                  <c:v>81.7</c:v>
                </c:pt>
                <c:pt idx="612">
                  <c:v>83</c:v>
                </c:pt>
                <c:pt idx="613">
                  <c:v>84.2</c:v>
                </c:pt>
                <c:pt idx="614">
                  <c:v>84.8</c:v>
                </c:pt>
                <c:pt idx="615">
                  <c:v>85.8</c:v>
                </c:pt>
                <c:pt idx="616">
                  <c:v>86</c:v>
                </c:pt>
                <c:pt idx="617">
                  <c:v>86.2</c:v>
                </c:pt>
                <c:pt idx="618">
                  <c:v>86.2</c:v>
                </c:pt>
                <c:pt idx="619">
                  <c:v>87.3</c:v>
                </c:pt>
                <c:pt idx="620">
                  <c:v>88.8</c:v>
                </c:pt>
                <c:pt idx="621">
                  <c:v>89.9</c:v>
                </c:pt>
                <c:pt idx="622">
                  <c:v>90.1</c:v>
                </c:pt>
                <c:pt idx="623">
                  <c:v>91.2</c:v>
                </c:pt>
                <c:pt idx="624">
                  <c:v>91.2</c:v>
                </c:pt>
                <c:pt idx="625">
                  <c:v>93.9</c:v>
                </c:pt>
                <c:pt idx="626">
                  <c:v>94</c:v>
                </c:pt>
                <c:pt idx="627">
                  <c:v>95.7</c:v>
                </c:pt>
                <c:pt idx="628">
                  <c:v>96.4</c:v>
                </c:pt>
                <c:pt idx="629">
                  <c:v>97</c:v>
                </c:pt>
                <c:pt idx="630">
                  <c:v>97.5</c:v>
                </c:pt>
                <c:pt idx="631">
                  <c:v>98.7</c:v>
                </c:pt>
                <c:pt idx="632">
                  <c:v>99.6</c:v>
                </c:pt>
                <c:pt idx="633">
                  <c:v>99.7</c:v>
                </c:pt>
                <c:pt idx="634">
                  <c:v>101</c:v>
                </c:pt>
                <c:pt idx="635">
                  <c:v>101</c:v>
                </c:pt>
                <c:pt idx="636">
                  <c:v>101</c:v>
                </c:pt>
                <c:pt idx="637">
                  <c:v>102</c:v>
                </c:pt>
                <c:pt idx="638">
                  <c:v>102</c:v>
                </c:pt>
                <c:pt idx="639">
                  <c:v>104</c:v>
                </c:pt>
                <c:pt idx="640">
                  <c:v>104</c:v>
                </c:pt>
                <c:pt idx="641">
                  <c:v>106</c:v>
                </c:pt>
                <c:pt idx="642">
                  <c:v>106</c:v>
                </c:pt>
                <c:pt idx="643">
                  <c:v>108</c:v>
                </c:pt>
                <c:pt idx="644">
                  <c:v>109</c:v>
                </c:pt>
                <c:pt idx="645">
                  <c:v>110</c:v>
                </c:pt>
                <c:pt idx="646">
                  <c:v>111</c:v>
                </c:pt>
                <c:pt idx="647">
                  <c:v>112</c:v>
                </c:pt>
                <c:pt idx="648">
                  <c:v>112</c:v>
                </c:pt>
                <c:pt idx="649">
                  <c:v>112</c:v>
                </c:pt>
                <c:pt idx="650">
                  <c:v>112</c:v>
                </c:pt>
                <c:pt idx="651">
                  <c:v>113</c:v>
                </c:pt>
                <c:pt idx="652">
                  <c:v>114</c:v>
                </c:pt>
                <c:pt idx="653">
                  <c:v>115</c:v>
                </c:pt>
                <c:pt idx="654">
                  <c:v>116</c:v>
                </c:pt>
                <c:pt idx="655">
                  <c:v>117</c:v>
                </c:pt>
                <c:pt idx="656">
                  <c:v>117</c:v>
                </c:pt>
                <c:pt idx="657">
                  <c:v>117</c:v>
                </c:pt>
                <c:pt idx="658">
                  <c:v>118</c:v>
                </c:pt>
                <c:pt idx="659">
                  <c:v>120</c:v>
                </c:pt>
                <c:pt idx="660">
                  <c:v>120</c:v>
                </c:pt>
                <c:pt idx="661">
                  <c:v>121</c:v>
                </c:pt>
                <c:pt idx="662">
                  <c:v>121</c:v>
                </c:pt>
                <c:pt idx="663">
                  <c:v>122</c:v>
                </c:pt>
                <c:pt idx="664">
                  <c:v>123</c:v>
                </c:pt>
                <c:pt idx="665">
                  <c:v>123</c:v>
                </c:pt>
                <c:pt idx="666">
                  <c:v>123</c:v>
                </c:pt>
                <c:pt idx="667">
                  <c:v>123</c:v>
                </c:pt>
                <c:pt idx="668">
                  <c:v>124</c:v>
                </c:pt>
                <c:pt idx="669">
                  <c:v>124</c:v>
                </c:pt>
                <c:pt idx="670">
                  <c:v>124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126</c:v>
                </c:pt>
                <c:pt idx="675">
                  <c:v>130</c:v>
                </c:pt>
                <c:pt idx="676">
                  <c:v>131</c:v>
                </c:pt>
                <c:pt idx="677">
                  <c:v>132</c:v>
                </c:pt>
                <c:pt idx="678">
                  <c:v>133</c:v>
                </c:pt>
                <c:pt idx="679">
                  <c:v>136</c:v>
                </c:pt>
                <c:pt idx="680">
                  <c:v>136</c:v>
                </c:pt>
                <c:pt idx="681">
                  <c:v>136</c:v>
                </c:pt>
                <c:pt idx="682">
                  <c:v>137</c:v>
                </c:pt>
                <c:pt idx="683">
                  <c:v>137</c:v>
                </c:pt>
                <c:pt idx="684">
                  <c:v>138</c:v>
                </c:pt>
                <c:pt idx="685">
                  <c:v>138</c:v>
                </c:pt>
                <c:pt idx="686">
                  <c:v>138</c:v>
                </c:pt>
                <c:pt idx="687">
                  <c:v>139</c:v>
                </c:pt>
                <c:pt idx="688">
                  <c:v>139</c:v>
                </c:pt>
                <c:pt idx="689">
                  <c:v>139</c:v>
                </c:pt>
                <c:pt idx="690">
                  <c:v>140</c:v>
                </c:pt>
                <c:pt idx="691">
                  <c:v>140</c:v>
                </c:pt>
                <c:pt idx="692">
                  <c:v>144</c:v>
                </c:pt>
                <c:pt idx="693">
                  <c:v>145</c:v>
                </c:pt>
                <c:pt idx="694">
                  <c:v>146</c:v>
                </c:pt>
                <c:pt idx="695">
                  <c:v>147</c:v>
                </c:pt>
                <c:pt idx="696">
                  <c:v>148</c:v>
                </c:pt>
                <c:pt idx="697">
                  <c:v>148</c:v>
                </c:pt>
                <c:pt idx="698">
                  <c:v>148</c:v>
                </c:pt>
                <c:pt idx="699">
                  <c:v>149</c:v>
                </c:pt>
                <c:pt idx="700">
                  <c:v>149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153</c:v>
                </c:pt>
                <c:pt idx="705">
                  <c:v>154</c:v>
                </c:pt>
                <c:pt idx="706">
                  <c:v>156</c:v>
                </c:pt>
                <c:pt idx="707">
                  <c:v>157</c:v>
                </c:pt>
                <c:pt idx="708">
                  <c:v>157</c:v>
                </c:pt>
                <c:pt idx="709">
                  <c:v>158</c:v>
                </c:pt>
                <c:pt idx="710">
                  <c:v>158</c:v>
                </c:pt>
                <c:pt idx="711">
                  <c:v>159</c:v>
                </c:pt>
                <c:pt idx="712">
                  <c:v>159</c:v>
                </c:pt>
                <c:pt idx="713">
                  <c:v>159</c:v>
                </c:pt>
                <c:pt idx="714">
                  <c:v>160</c:v>
                </c:pt>
                <c:pt idx="715">
                  <c:v>160</c:v>
                </c:pt>
                <c:pt idx="716">
                  <c:v>160</c:v>
                </c:pt>
                <c:pt idx="717">
                  <c:v>161</c:v>
                </c:pt>
                <c:pt idx="718">
                  <c:v>161</c:v>
                </c:pt>
                <c:pt idx="719">
                  <c:v>161</c:v>
                </c:pt>
                <c:pt idx="720">
                  <c:v>161</c:v>
                </c:pt>
                <c:pt idx="721">
                  <c:v>162</c:v>
                </c:pt>
                <c:pt idx="722">
                  <c:v>162</c:v>
                </c:pt>
                <c:pt idx="723">
                  <c:v>163</c:v>
                </c:pt>
                <c:pt idx="724">
                  <c:v>165</c:v>
                </c:pt>
                <c:pt idx="725">
                  <c:v>165</c:v>
                </c:pt>
                <c:pt idx="726">
                  <c:v>168</c:v>
                </c:pt>
                <c:pt idx="727">
                  <c:v>168</c:v>
                </c:pt>
                <c:pt idx="728">
                  <c:v>171</c:v>
                </c:pt>
                <c:pt idx="729">
                  <c:v>172</c:v>
                </c:pt>
                <c:pt idx="730">
                  <c:v>173</c:v>
                </c:pt>
                <c:pt idx="731">
                  <c:v>174</c:v>
                </c:pt>
                <c:pt idx="732">
                  <c:v>175</c:v>
                </c:pt>
                <c:pt idx="733">
                  <c:v>175</c:v>
                </c:pt>
                <c:pt idx="734">
                  <c:v>179</c:v>
                </c:pt>
                <c:pt idx="735">
                  <c:v>181</c:v>
                </c:pt>
                <c:pt idx="736">
                  <c:v>182</c:v>
                </c:pt>
                <c:pt idx="737">
                  <c:v>182</c:v>
                </c:pt>
                <c:pt idx="738">
                  <c:v>182</c:v>
                </c:pt>
                <c:pt idx="739">
                  <c:v>183</c:v>
                </c:pt>
                <c:pt idx="740">
                  <c:v>184</c:v>
                </c:pt>
                <c:pt idx="741">
                  <c:v>184</c:v>
                </c:pt>
                <c:pt idx="742">
                  <c:v>184</c:v>
                </c:pt>
                <c:pt idx="743">
                  <c:v>184</c:v>
                </c:pt>
                <c:pt idx="744">
                  <c:v>184</c:v>
                </c:pt>
                <c:pt idx="745">
                  <c:v>185</c:v>
                </c:pt>
                <c:pt idx="746">
                  <c:v>186</c:v>
                </c:pt>
                <c:pt idx="747">
                  <c:v>187</c:v>
                </c:pt>
                <c:pt idx="748">
                  <c:v>187</c:v>
                </c:pt>
                <c:pt idx="749">
                  <c:v>188</c:v>
                </c:pt>
                <c:pt idx="750">
                  <c:v>189</c:v>
                </c:pt>
                <c:pt idx="751">
                  <c:v>190</c:v>
                </c:pt>
                <c:pt idx="752">
                  <c:v>190</c:v>
                </c:pt>
                <c:pt idx="753">
                  <c:v>191</c:v>
                </c:pt>
                <c:pt idx="754">
                  <c:v>193</c:v>
                </c:pt>
                <c:pt idx="755">
                  <c:v>195</c:v>
                </c:pt>
                <c:pt idx="756">
                  <c:v>196</c:v>
                </c:pt>
                <c:pt idx="757">
                  <c:v>197</c:v>
                </c:pt>
                <c:pt idx="758">
                  <c:v>197</c:v>
                </c:pt>
                <c:pt idx="759">
                  <c:v>198</c:v>
                </c:pt>
                <c:pt idx="760">
                  <c:v>199</c:v>
                </c:pt>
                <c:pt idx="761">
                  <c:v>202</c:v>
                </c:pt>
                <c:pt idx="762">
                  <c:v>202</c:v>
                </c:pt>
                <c:pt idx="763">
                  <c:v>202</c:v>
                </c:pt>
                <c:pt idx="764">
                  <c:v>202</c:v>
                </c:pt>
                <c:pt idx="765">
                  <c:v>203</c:v>
                </c:pt>
                <c:pt idx="766">
                  <c:v>204</c:v>
                </c:pt>
                <c:pt idx="767">
                  <c:v>205</c:v>
                </c:pt>
                <c:pt idx="768">
                  <c:v>206</c:v>
                </c:pt>
                <c:pt idx="769">
                  <c:v>206</c:v>
                </c:pt>
                <c:pt idx="770">
                  <c:v>206</c:v>
                </c:pt>
                <c:pt idx="771">
                  <c:v>213</c:v>
                </c:pt>
                <c:pt idx="772">
                  <c:v>215</c:v>
                </c:pt>
                <c:pt idx="773">
                  <c:v>217</c:v>
                </c:pt>
                <c:pt idx="774">
                  <c:v>219</c:v>
                </c:pt>
                <c:pt idx="775">
                  <c:v>220</c:v>
                </c:pt>
                <c:pt idx="776">
                  <c:v>220</c:v>
                </c:pt>
                <c:pt idx="777">
                  <c:v>221.6</c:v>
                </c:pt>
                <c:pt idx="778">
                  <c:v>225</c:v>
                </c:pt>
                <c:pt idx="779">
                  <c:v>225</c:v>
                </c:pt>
                <c:pt idx="780">
                  <c:v>225</c:v>
                </c:pt>
                <c:pt idx="781">
                  <c:v>227</c:v>
                </c:pt>
                <c:pt idx="782">
                  <c:v>231</c:v>
                </c:pt>
                <c:pt idx="783">
                  <c:v>232</c:v>
                </c:pt>
                <c:pt idx="784">
                  <c:v>234</c:v>
                </c:pt>
                <c:pt idx="785">
                  <c:v>234</c:v>
                </c:pt>
                <c:pt idx="786">
                  <c:v>238</c:v>
                </c:pt>
                <c:pt idx="787">
                  <c:v>238</c:v>
                </c:pt>
                <c:pt idx="788">
                  <c:v>238</c:v>
                </c:pt>
                <c:pt idx="789">
                  <c:v>240</c:v>
                </c:pt>
                <c:pt idx="790">
                  <c:v>241</c:v>
                </c:pt>
                <c:pt idx="791">
                  <c:v>241</c:v>
                </c:pt>
                <c:pt idx="792">
                  <c:v>245</c:v>
                </c:pt>
                <c:pt idx="793">
                  <c:v>248</c:v>
                </c:pt>
                <c:pt idx="794">
                  <c:v>248</c:v>
                </c:pt>
                <c:pt idx="795">
                  <c:v>249</c:v>
                </c:pt>
                <c:pt idx="796">
                  <c:v>252</c:v>
                </c:pt>
                <c:pt idx="797">
                  <c:v>253</c:v>
                </c:pt>
                <c:pt idx="798">
                  <c:v>253</c:v>
                </c:pt>
                <c:pt idx="799">
                  <c:v>255</c:v>
                </c:pt>
                <c:pt idx="800">
                  <c:v>256</c:v>
                </c:pt>
                <c:pt idx="801">
                  <c:v>256</c:v>
                </c:pt>
                <c:pt idx="802">
                  <c:v>260</c:v>
                </c:pt>
                <c:pt idx="803">
                  <c:v>261</c:v>
                </c:pt>
                <c:pt idx="804">
                  <c:v>262</c:v>
                </c:pt>
                <c:pt idx="805">
                  <c:v>262</c:v>
                </c:pt>
                <c:pt idx="806">
                  <c:v>263</c:v>
                </c:pt>
                <c:pt idx="807">
                  <c:v>263</c:v>
                </c:pt>
                <c:pt idx="808">
                  <c:v>263</c:v>
                </c:pt>
                <c:pt idx="809">
                  <c:v>267</c:v>
                </c:pt>
                <c:pt idx="810">
                  <c:v>270</c:v>
                </c:pt>
                <c:pt idx="811">
                  <c:v>278</c:v>
                </c:pt>
                <c:pt idx="812">
                  <c:v>279</c:v>
                </c:pt>
                <c:pt idx="813">
                  <c:v>279</c:v>
                </c:pt>
                <c:pt idx="814">
                  <c:v>281</c:v>
                </c:pt>
                <c:pt idx="815">
                  <c:v>281</c:v>
                </c:pt>
                <c:pt idx="816">
                  <c:v>284</c:v>
                </c:pt>
                <c:pt idx="817">
                  <c:v>285</c:v>
                </c:pt>
                <c:pt idx="818">
                  <c:v>289</c:v>
                </c:pt>
                <c:pt idx="819">
                  <c:v>291</c:v>
                </c:pt>
                <c:pt idx="820">
                  <c:v>295</c:v>
                </c:pt>
                <c:pt idx="821">
                  <c:v>299</c:v>
                </c:pt>
                <c:pt idx="822">
                  <c:v>300</c:v>
                </c:pt>
                <c:pt idx="823">
                  <c:v>301</c:v>
                </c:pt>
                <c:pt idx="824">
                  <c:v>301</c:v>
                </c:pt>
                <c:pt idx="825">
                  <c:v>303</c:v>
                </c:pt>
                <c:pt idx="826">
                  <c:v>306</c:v>
                </c:pt>
                <c:pt idx="827">
                  <c:v>309</c:v>
                </c:pt>
                <c:pt idx="828">
                  <c:v>310</c:v>
                </c:pt>
                <c:pt idx="829">
                  <c:v>316</c:v>
                </c:pt>
                <c:pt idx="830">
                  <c:v>317</c:v>
                </c:pt>
                <c:pt idx="831">
                  <c:v>317</c:v>
                </c:pt>
                <c:pt idx="832">
                  <c:v>318</c:v>
                </c:pt>
                <c:pt idx="833">
                  <c:v>320</c:v>
                </c:pt>
                <c:pt idx="834">
                  <c:v>321</c:v>
                </c:pt>
                <c:pt idx="835">
                  <c:v>322</c:v>
                </c:pt>
                <c:pt idx="836">
                  <c:v>327</c:v>
                </c:pt>
                <c:pt idx="837">
                  <c:v>329</c:v>
                </c:pt>
                <c:pt idx="838">
                  <c:v>329</c:v>
                </c:pt>
                <c:pt idx="839">
                  <c:v>331</c:v>
                </c:pt>
                <c:pt idx="840">
                  <c:v>333</c:v>
                </c:pt>
                <c:pt idx="841">
                  <c:v>333</c:v>
                </c:pt>
                <c:pt idx="842">
                  <c:v>334</c:v>
                </c:pt>
                <c:pt idx="843">
                  <c:v>343</c:v>
                </c:pt>
                <c:pt idx="844">
                  <c:v>343</c:v>
                </c:pt>
                <c:pt idx="845">
                  <c:v>344</c:v>
                </c:pt>
                <c:pt idx="846">
                  <c:v>347</c:v>
                </c:pt>
                <c:pt idx="847">
                  <c:v>350</c:v>
                </c:pt>
                <c:pt idx="848">
                  <c:v>350</c:v>
                </c:pt>
                <c:pt idx="849">
                  <c:v>350</c:v>
                </c:pt>
                <c:pt idx="850">
                  <c:v>351</c:v>
                </c:pt>
                <c:pt idx="851">
                  <c:v>354</c:v>
                </c:pt>
                <c:pt idx="852">
                  <c:v>354</c:v>
                </c:pt>
                <c:pt idx="853">
                  <c:v>354</c:v>
                </c:pt>
                <c:pt idx="854">
                  <c:v>354</c:v>
                </c:pt>
                <c:pt idx="855">
                  <c:v>358</c:v>
                </c:pt>
                <c:pt idx="856">
                  <c:v>358</c:v>
                </c:pt>
                <c:pt idx="857">
                  <c:v>363</c:v>
                </c:pt>
                <c:pt idx="858">
                  <c:v>365</c:v>
                </c:pt>
                <c:pt idx="859">
                  <c:v>366</c:v>
                </c:pt>
                <c:pt idx="860">
                  <c:v>368</c:v>
                </c:pt>
                <c:pt idx="861">
                  <c:v>374</c:v>
                </c:pt>
                <c:pt idx="862">
                  <c:v>378</c:v>
                </c:pt>
                <c:pt idx="863">
                  <c:v>380</c:v>
                </c:pt>
                <c:pt idx="864">
                  <c:v>381</c:v>
                </c:pt>
                <c:pt idx="865">
                  <c:v>387</c:v>
                </c:pt>
                <c:pt idx="866">
                  <c:v>388</c:v>
                </c:pt>
                <c:pt idx="867">
                  <c:v>389</c:v>
                </c:pt>
                <c:pt idx="868">
                  <c:v>391</c:v>
                </c:pt>
                <c:pt idx="869">
                  <c:v>393</c:v>
                </c:pt>
                <c:pt idx="870">
                  <c:v>393</c:v>
                </c:pt>
                <c:pt idx="871">
                  <c:v>398</c:v>
                </c:pt>
                <c:pt idx="872">
                  <c:v>402</c:v>
                </c:pt>
                <c:pt idx="873">
                  <c:v>402</c:v>
                </c:pt>
                <c:pt idx="874">
                  <c:v>402</c:v>
                </c:pt>
                <c:pt idx="875">
                  <c:v>403</c:v>
                </c:pt>
                <c:pt idx="876">
                  <c:v>404</c:v>
                </c:pt>
                <c:pt idx="877">
                  <c:v>406</c:v>
                </c:pt>
                <c:pt idx="878">
                  <c:v>408</c:v>
                </c:pt>
                <c:pt idx="879">
                  <c:v>411</c:v>
                </c:pt>
                <c:pt idx="880">
                  <c:v>417</c:v>
                </c:pt>
                <c:pt idx="881">
                  <c:v>420</c:v>
                </c:pt>
                <c:pt idx="882">
                  <c:v>420</c:v>
                </c:pt>
                <c:pt idx="883">
                  <c:v>421</c:v>
                </c:pt>
                <c:pt idx="884">
                  <c:v>422</c:v>
                </c:pt>
                <c:pt idx="885">
                  <c:v>423</c:v>
                </c:pt>
                <c:pt idx="886">
                  <c:v>424</c:v>
                </c:pt>
                <c:pt idx="887">
                  <c:v>426</c:v>
                </c:pt>
                <c:pt idx="888">
                  <c:v>431</c:v>
                </c:pt>
                <c:pt idx="889">
                  <c:v>433</c:v>
                </c:pt>
                <c:pt idx="890">
                  <c:v>434</c:v>
                </c:pt>
                <c:pt idx="891">
                  <c:v>434</c:v>
                </c:pt>
                <c:pt idx="892">
                  <c:v>436</c:v>
                </c:pt>
                <c:pt idx="893">
                  <c:v>440</c:v>
                </c:pt>
                <c:pt idx="894">
                  <c:v>442</c:v>
                </c:pt>
                <c:pt idx="895">
                  <c:v>451</c:v>
                </c:pt>
                <c:pt idx="896">
                  <c:v>453</c:v>
                </c:pt>
                <c:pt idx="897">
                  <c:v>455</c:v>
                </c:pt>
                <c:pt idx="898">
                  <c:v>456</c:v>
                </c:pt>
                <c:pt idx="899">
                  <c:v>460</c:v>
                </c:pt>
                <c:pt idx="900">
                  <c:v>460</c:v>
                </c:pt>
                <c:pt idx="901">
                  <c:v>461</c:v>
                </c:pt>
                <c:pt idx="902">
                  <c:v>462</c:v>
                </c:pt>
                <c:pt idx="903">
                  <c:v>465</c:v>
                </c:pt>
                <c:pt idx="904">
                  <c:v>467</c:v>
                </c:pt>
                <c:pt idx="905">
                  <c:v>469</c:v>
                </c:pt>
                <c:pt idx="906">
                  <c:v>471</c:v>
                </c:pt>
                <c:pt idx="907">
                  <c:v>473</c:v>
                </c:pt>
                <c:pt idx="908">
                  <c:v>473</c:v>
                </c:pt>
                <c:pt idx="909">
                  <c:v>474</c:v>
                </c:pt>
                <c:pt idx="910">
                  <c:v>474</c:v>
                </c:pt>
                <c:pt idx="911">
                  <c:v>475</c:v>
                </c:pt>
                <c:pt idx="912">
                  <c:v>478</c:v>
                </c:pt>
                <c:pt idx="913">
                  <c:v>480</c:v>
                </c:pt>
                <c:pt idx="914">
                  <c:v>482</c:v>
                </c:pt>
                <c:pt idx="915">
                  <c:v>484</c:v>
                </c:pt>
                <c:pt idx="916">
                  <c:v>486</c:v>
                </c:pt>
                <c:pt idx="917">
                  <c:v>486</c:v>
                </c:pt>
                <c:pt idx="918">
                  <c:v>490</c:v>
                </c:pt>
                <c:pt idx="919">
                  <c:v>491</c:v>
                </c:pt>
                <c:pt idx="920">
                  <c:v>492</c:v>
                </c:pt>
                <c:pt idx="921">
                  <c:v>495</c:v>
                </c:pt>
                <c:pt idx="922">
                  <c:v>496</c:v>
                </c:pt>
                <c:pt idx="923">
                  <c:v>497</c:v>
                </c:pt>
                <c:pt idx="924">
                  <c:v>501</c:v>
                </c:pt>
                <c:pt idx="925">
                  <c:v>505</c:v>
                </c:pt>
                <c:pt idx="926">
                  <c:v>509</c:v>
                </c:pt>
                <c:pt idx="927">
                  <c:v>521</c:v>
                </c:pt>
                <c:pt idx="928">
                  <c:v>522</c:v>
                </c:pt>
                <c:pt idx="929">
                  <c:v>523</c:v>
                </c:pt>
                <c:pt idx="930">
                  <c:v>524</c:v>
                </c:pt>
                <c:pt idx="931">
                  <c:v>524</c:v>
                </c:pt>
                <c:pt idx="932">
                  <c:v>524</c:v>
                </c:pt>
                <c:pt idx="933">
                  <c:v>524</c:v>
                </c:pt>
                <c:pt idx="934">
                  <c:v>525</c:v>
                </c:pt>
                <c:pt idx="935">
                  <c:v>528</c:v>
                </c:pt>
                <c:pt idx="936">
                  <c:v>536</c:v>
                </c:pt>
                <c:pt idx="937">
                  <c:v>537</c:v>
                </c:pt>
                <c:pt idx="938">
                  <c:v>538</c:v>
                </c:pt>
                <c:pt idx="939">
                  <c:v>543</c:v>
                </c:pt>
                <c:pt idx="940">
                  <c:v>547</c:v>
                </c:pt>
                <c:pt idx="941">
                  <c:v>547</c:v>
                </c:pt>
                <c:pt idx="942">
                  <c:v>548</c:v>
                </c:pt>
                <c:pt idx="943">
                  <c:v>548</c:v>
                </c:pt>
                <c:pt idx="944">
                  <c:v>549</c:v>
                </c:pt>
                <c:pt idx="945">
                  <c:v>552</c:v>
                </c:pt>
                <c:pt idx="946">
                  <c:v>553</c:v>
                </c:pt>
                <c:pt idx="947">
                  <c:v>554</c:v>
                </c:pt>
                <c:pt idx="948">
                  <c:v>554</c:v>
                </c:pt>
                <c:pt idx="949">
                  <c:v>556</c:v>
                </c:pt>
                <c:pt idx="950">
                  <c:v>557</c:v>
                </c:pt>
                <c:pt idx="951">
                  <c:v>558</c:v>
                </c:pt>
                <c:pt idx="952">
                  <c:v>560</c:v>
                </c:pt>
                <c:pt idx="953">
                  <c:v>567</c:v>
                </c:pt>
                <c:pt idx="954">
                  <c:v>568</c:v>
                </c:pt>
                <c:pt idx="955">
                  <c:v>573</c:v>
                </c:pt>
                <c:pt idx="956">
                  <c:v>573</c:v>
                </c:pt>
                <c:pt idx="957">
                  <c:v>576</c:v>
                </c:pt>
                <c:pt idx="958">
                  <c:v>576</c:v>
                </c:pt>
                <c:pt idx="959">
                  <c:v>580</c:v>
                </c:pt>
                <c:pt idx="960">
                  <c:v>581</c:v>
                </c:pt>
                <c:pt idx="961">
                  <c:v>581</c:v>
                </c:pt>
                <c:pt idx="962">
                  <c:v>584</c:v>
                </c:pt>
                <c:pt idx="963">
                  <c:v>585</c:v>
                </c:pt>
                <c:pt idx="964">
                  <c:v>588</c:v>
                </c:pt>
                <c:pt idx="965">
                  <c:v>588</c:v>
                </c:pt>
                <c:pt idx="966">
                  <c:v>589</c:v>
                </c:pt>
                <c:pt idx="967">
                  <c:v>595</c:v>
                </c:pt>
                <c:pt idx="968">
                  <c:v>607</c:v>
                </c:pt>
                <c:pt idx="969">
                  <c:v>608</c:v>
                </c:pt>
                <c:pt idx="970">
                  <c:v>612</c:v>
                </c:pt>
                <c:pt idx="971">
                  <c:v>612</c:v>
                </c:pt>
                <c:pt idx="972">
                  <c:v>612</c:v>
                </c:pt>
                <c:pt idx="973">
                  <c:v>616</c:v>
                </c:pt>
                <c:pt idx="974">
                  <c:v>617</c:v>
                </c:pt>
                <c:pt idx="975">
                  <c:v>618</c:v>
                </c:pt>
                <c:pt idx="976">
                  <c:v>621</c:v>
                </c:pt>
                <c:pt idx="977">
                  <c:v>623</c:v>
                </c:pt>
                <c:pt idx="978">
                  <c:v>623</c:v>
                </c:pt>
                <c:pt idx="979">
                  <c:v>626</c:v>
                </c:pt>
                <c:pt idx="980">
                  <c:v>627</c:v>
                </c:pt>
                <c:pt idx="981">
                  <c:v>628</c:v>
                </c:pt>
                <c:pt idx="982">
                  <c:v>630</c:v>
                </c:pt>
                <c:pt idx="983">
                  <c:v>630</c:v>
                </c:pt>
                <c:pt idx="984">
                  <c:v>636</c:v>
                </c:pt>
                <c:pt idx="985">
                  <c:v>640</c:v>
                </c:pt>
                <c:pt idx="986">
                  <c:v>643</c:v>
                </c:pt>
                <c:pt idx="987">
                  <c:v>646</c:v>
                </c:pt>
                <c:pt idx="988">
                  <c:v>652</c:v>
                </c:pt>
                <c:pt idx="989">
                  <c:v>657</c:v>
                </c:pt>
                <c:pt idx="990">
                  <c:v>658</c:v>
                </c:pt>
                <c:pt idx="991">
                  <c:v>660</c:v>
                </c:pt>
                <c:pt idx="992">
                  <c:v>661</c:v>
                </c:pt>
                <c:pt idx="993">
                  <c:v>669</c:v>
                </c:pt>
                <c:pt idx="994">
                  <c:v>677</c:v>
                </c:pt>
                <c:pt idx="995">
                  <c:v>678</c:v>
                </c:pt>
                <c:pt idx="996">
                  <c:v>682</c:v>
                </c:pt>
                <c:pt idx="997">
                  <c:v>685</c:v>
                </c:pt>
                <c:pt idx="998">
                  <c:v>689</c:v>
                </c:pt>
                <c:pt idx="999">
                  <c:v>692</c:v>
                </c:pt>
                <c:pt idx="1000">
                  <c:v>693</c:v>
                </c:pt>
                <c:pt idx="1001">
                  <c:v>698</c:v>
                </c:pt>
                <c:pt idx="1002">
                  <c:v>698</c:v>
                </c:pt>
                <c:pt idx="1003">
                  <c:v>700</c:v>
                </c:pt>
                <c:pt idx="1004">
                  <c:v>702</c:v>
                </c:pt>
                <c:pt idx="1005">
                  <c:v>704</c:v>
                </c:pt>
                <c:pt idx="1006">
                  <c:v>706</c:v>
                </c:pt>
                <c:pt idx="1007">
                  <c:v>713</c:v>
                </c:pt>
                <c:pt idx="1008">
                  <c:v>714</c:v>
                </c:pt>
                <c:pt idx="1009">
                  <c:v>715</c:v>
                </c:pt>
                <c:pt idx="1010">
                  <c:v>718</c:v>
                </c:pt>
                <c:pt idx="1011">
                  <c:v>718</c:v>
                </c:pt>
                <c:pt idx="1012">
                  <c:v>721</c:v>
                </c:pt>
                <c:pt idx="1013">
                  <c:v>722</c:v>
                </c:pt>
                <c:pt idx="1014">
                  <c:v>722</c:v>
                </c:pt>
                <c:pt idx="1015">
                  <c:v>743</c:v>
                </c:pt>
                <c:pt idx="1016">
                  <c:v>749</c:v>
                </c:pt>
                <c:pt idx="1017">
                  <c:v>757</c:v>
                </c:pt>
                <c:pt idx="1018">
                  <c:v>758</c:v>
                </c:pt>
                <c:pt idx="1019">
                  <c:v>761</c:v>
                </c:pt>
                <c:pt idx="1020">
                  <c:v>766</c:v>
                </c:pt>
                <c:pt idx="1021">
                  <c:v>767</c:v>
                </c:pt>
                <c:pt idx="1022">
                  <c:v>772</c:v>
                </c:pt>
                <c:pt idx="1023">
                  <c:v>775</c:v>
                </c:pt>
                <c:pt idx="1024">
                  <c:v>776</c:v>
                </c:pt>
                <c:pt idx="1025">
                  <c:v>778</c:v>
                </c:pt>
                <c:pt idx="1026">
                  <c:v>785</c:v>
                </c:pt>
                <c:pt idx="1027">
                  <c:v>807</c:v>
                </c:pt>
                <c:pt idx="1028">
                  <c:v>811</c:v>
                </c:pt>
                <c:pt idx="1029">
                  <c:v>816</c:v>
                </c:pt>
                <c:pt idx="1030">
                  <c:v>817</c:v>
                </c:pt>
                <c:pt idx="1031">
                  <c:v>841</c:v>
                </c:pt>
                <c:pt idx="1032">
                  <c:v>844</c:v>
                </c:pt>
                <c:pt idx="1033">
                  <c:v>852</c:v>
                </c:pt>
                <c:pt idx="1034">
                  <c:v>854</c:v>
                </c:pt>
                <c:pt idx="1035">
                  <c:v>854</c:v>
                </c:pt>
                <c:pt idx="1036">
                  <c:v>857</c:v>
                </c:pt>
                <c:pt idx="1037">
                  <c:v>864</c:v>
                </c:pt>
                <c:pt idx="1038">
                  <c:v>864</c:v>
                </c:pt>
                <c:pt idx="1039">
                  <c:v>865</c:v>
                </c:pt>
                <c:pt idx="1040">
                  <c:v>867</c:v>
                </c:pt>
                <c:pt idx="1041">
                  <c:v>869</c:v>
                </c:pt>
                <c:pt idx="1042">
                  <c:v>871</c:v>
                </c:pt>
                <c:pt idx="1043">
                  <c:v>878</c:v>
                </c:pt>
                <c:pt idx="1044">
                  <c:v>879</c:v>
                </c:pt>
                <c:pt idx="1045">
                  <c:v>884</c:v>
                </c:pt>
                <c:pt idx="1046">
                  <c:v>899</c:v>
                </c:pt>
                <c:pt idx="1047">
                  <c:v>900</c:v>
                </c:pt>
                <c:pt idx="1048">
                  <c:v>902</c:v>
                </c:pt>
                <c:pt idx="1049">
                  <c:v>913</c:v>
                </c:pt>
                <c:pt idx="1050">
                  <c:v>914</c:v>
                </c:pt>
                <c:pt idx="1051">
                  <c:v>920</c:v>
                </c:pt>
                <c:pt idx="1052">
                  <c:v>928</c:v>
                </c:pt>
                <c:pt idx="1053">
                  <c:v>932</c:v>
                </c:pt>
                <c:pt idx="1054">
                  <c:v>934</c:v>
                </c:pt>
                <c:pt idx="1055">
                  <c:v>935</c:v>
                </c:pt>
                <c:pt idx="1056">
                  <c:v>935</c:v>
                </c:pt>
                <c:pt idx="1057">
                  <c:v>936</c:v>
                </c:pt>
                <c:pt idx="1058">
                  <c:v>943</c:v>
                </c:pt>
                <c:pt idx="1059">
                  <c:v>944</c:v>
                </c:pt>
                <c:pt idx="1060">
                  <c:v>948</c:v>
                </c:pt>
                <c:pt idx="1061">
                  <c:v>950</c:v>
                </c:pt>
                <c:pt idx="1062">
                  <c:v>951</c:v>
                </c:pt>
                <c:pt idx="1063">
                  <c:v>961</c:v>
                </c:pt>
                <c:pt idx="1064">
                  <c:v>980</c:v>
                </c:pt>
                <c:pt idx="1065">
                  <c:v>1000</c:v>
                </c:pt>
                <c:pt idx="1066">
                  <c:v>1010</c:v>
                </c:pt>
                <c:pt idx="1067">
                  <c:v>1020</c:v>
                </c:pt>
                <c:pt idx="1068">
                  <c:v>1030</c:v>
                </c:pt>
                <c:pt idx="1069">
                  <c:v>1030</c:v>
                </c:pt>
                <c:pt idx="1070">
                  <c:v>1050</c:v>
                </c:pt>
                <c:pt idx="1071">
                  <c:v>1050</c:v>
                </c:pt>
                <c:pt idx="1072">
                  <c:v>1060</c:v>
                </c:pt>
                <c:pt idx="1073">
                  <c:v>1060</c:v>
                </c:pt>
                <c:pt idx="1074">
                  <c:v>1060</c:v>
                </c:pt>
                <c:pt idx="1075">
                  <c:v>1070</c:v>
                </c:pt>
                <c:pt idx="1076">
                  <c:v>1080</c:v>
                </c:pt>
                <c:pt idx="1077">
                  <c:v>1090</c:v>
                </c:pt>
                <c:pt idx="1078">
                  <c:v>1100</c:v>
                </c:pt>
                <c:pt idx="1079">
                  <c:v>1110</c:v>
                </c:pt>
                <c:pt idx="1080">
                  <c:v>1110</c:v>
                </c:pt>
                <c:pt idx="1081">
                  <c:v>1110</c:v>
                </c:pt>
                <c:pt idx="1082">
                  <c:v>1110</c:v>
                </c:pt>
                <c:pt idx="1083">
                  <c:v>1120</c:v>
                </c:pt>
                <c:pt idx="1084">
                  <c:v>1120</c:v>
                </c:pt>
                <c:pt idx="1085">
                  <c:v>1130</c:v>
                </c:pt>
                <c:pt idx="1086">
                  <c:v>1130</c:v>
                </c:pt>
                <c:pt idx="1087">
                  <c:v>1140</c:v>
                </c:pt>
                <c:pt idx="1088">
                  <c:v>1150</c:v>
                </c:pt>
                <c:pt idx="1089">
                  <c:v>1160</c:v>
                </c:pt>
                <c:pt idx="1090">
                  <c:v>1160</c:v>
                </c:pt>
                <c:pt idx="1091">
                  <c:v>1160</c:v>
                </c:pt>
                <c:pt idx="1092">
                  <c:v>1160</c:v>
                </c:pt>
                <c:pt idx="1093">
                  <c:v>1200</c:v>
                </c:pt>
                <c:pt idx="1094">
                  <c:v>1200</c:v>
                </c:pt>
                <c:pt idx="1095">
                  <c:v>1210</c:v>
                </c:pt>
                <c:pt idx="1096">
                  <c:v>1210</c:v>
                </c:pt>
                <c:pt idx="1097">
                  <c:v>1220</c:v>
                </c:pt>
                <c:pt idx="1098">
                  <c:v>1220</c:v>
                </c:pt>
                <c:pt idx="1099">
                  <c:v>1220</c:v>
                </c:pt>
                <c:pt idx="1100">
                  <c:v>1240</c:v>
                </c:pt>
                <c:pt idx="1101">
                  <c:v>1240</c:v>
                </c:pt>
                <c:pt idx="1102">
                  <c:v>1240</c:v>
                </c:pt>
                <c:pt idx="1103">
                  <c:v>1250</c:v>
                </c:pt>
                <c:pt idx="1104">
                  <c:v>1250</c:v>
                </c:pt>
                <c:pt idx="1105">
                  <c:v>1260</c:v>
                </c:pt>
                <c:pt idx="1106">
                  <c:v>1270</c:v>
                </c:pt>
                <c:pt idx="1107">
                  <c:v>1280</c:v>
                </c:pt>
                <c:pt idx="1108">
                  <c:v>1280</c:v>
                </c:pt>
                <c:pt idx="1109">
                  <c:v>1290</c:v>
                </c:pt>
                <c:pt idx="1110">
                  <c:v>1300</c:v>
                </c:pt>
                <c:pt idx="1111">
                  <c:v>1310</c:v>
                </c:pt>
                <c:pt idx="1112">
                  <c:v>1330</c:v>
                </c:pt>
                <c:pt idx="1113">
                  <c:v>1330</c:v>
                </c:pt>
                <c:pt idx="1114">
                  <c:v>1340</c:v>
                </c:pt>
                <c:pt idx="1115">
                  <c:v>1350</c:v>
                </c:pt>
                <c:pt idx="1116">
                  <c:v>1360</c:v>
                </c:pt>
                <c:pt idx="1117">
                  <c:v>1360</c:v>
                </c:pt>
                <c:pt idx="1118">
                  <c:v>1360</c:v>
                </c:pt>
                <c:pt idx="1119">
                  <c:v>1370</c:v>
                </c:pt>
                <c:pt idx="1120">
                  <c:v>1370</c:v>
                </c:pt>
                <c:pt idx="1121">
                  <c:v>1370</c:v>
                </c:pt>
                <c:pt idx="1122">
                  <c:v>1370</c:v>
                </c:pt>
                <c:pt idx="1123">
                  <c:v>1390</c:v>
                </c:pt>
                <c:pt idx="1124">
                  <c:v>1400</c:v>
                </c:pt>
                <c:pt idx="1125">
                  <c:v>1400</c:v>
                </c:pt>
                <c:pt idx="1126">
                  <c:v>1420</c:v>
                </c:pt>
                <c:pt idx="1127">
                  <c:v>1420</c:v>
                </c:pt>
                <c:pt idx="1128">
                  <c:v>1430</c:v>
                </c:pt>
                <c:pt idx="1129">
                  <c:v>1430</c:v>
                </c:pt>
                <c:pt idx="1130">
                  <c:v>1430</c:v>
                </c:pt>
                <c:pt idx="1131">
                  <c:v>1440</c:v>
                </c:pt>
                <c:pt idx="1132">
                  <c:v>1440</c:v>
                </c:pt>
                <c:pt idx="1133">
                  <c:v>1460</c:v>
                </c:pt>
                <c:pt idx="1134">
                  <c:v>1460</c:v>
                </c:pt>
                <c:pt idx="1135">
                  <c:v>1470</c:v>
                </c:pt>
                <c:pt idx="1136">
                  <c:v>1470</c:v>
                </c:pt>
                <c:pt idx="1137">
                  <c:v>1500</c:v>
                </c:pt>
                <c:pt idx="1138">
                  <c:v>1510</c:v>
                </c:pt>
                <c:pt idx="1139">
                  <c:v>1510</c:v>
                </c:pt>
                <c:pt idx="1140">
                  <c:v>1513</c:v>
                </c:pt>
                <c:pt idx="1141">
                  <c:v>1520</c:v>
                </c:pt>
                <c:pt idx="1142">
                  <c:v>1520</c:v>
                </c:pt>
                <c:pt idx="1143">
                  <c:v>1530</c:v>
                </c:pt>
                <c:pt idx="1144">
                  <c:v>1530</c:v>
                </c:pt>
                <c:pt idx="1145">
                  <c:v>1540</c:v>
                </c:pt>
                <c:pt idx="1146">
                  <c:v>1540</c:v>
                </c:pt>
                <c:pt idx="1147">
                  <c:v>1570</c:v>
                </c:pt>
                <c:pt idx="1148">
                  <c:v>1570</c:v>
                </c:pt>
                <c:pt idx="1149">
                  <c:v>1580</c:v>
                </c:pt>
                <c:pt idx="1150">
                  <c:v>1590</c:v>
                </c:pt>
                <c:pt idx="1151">
                  <c:v>1620</c:v>
                </c:pt>
                <c:pt idx="1152">
                  <c:v>1630</c:v>
                </c:pt>
                <c:pt idx="1153">
                  <c:v>1630</c:v>
                </c:pt>
                <c:pt idx="1154">
                  <c:v>1670</c:v>
                </c:pt>
                <c:pt idx="1155">
                  <c:v>1670</c:v>
                </c:pt>
                <c:pt idx="1156">
                  <c:v>1680</c:v>
                </c:pt>
                <c:pt idx="1157">
                  <c:v>1690</c:v>
                </c:pt>
                <c:pt idx="1158">
                  <c:v>1690</c:v>
                </c:pt>
                <c:pt idx="1159">
                  <c:v>1690</c:v>
                </c:pt>
                <c:pt idx="1160">
                  <c:v>1700</c:v>
                </c:pt>
                <c:pt idx="1161">
                  <c:v>1710</c:v>
                </c:pt>
                <c:pt idx="1162">
                  <c:v>1710</c:v>
                </c:pt>
                <c:pt idx="1163">
                  <c:v>1720</c:v>
                </c:pt>
                <c:pt idx="1164">
                  <c:v>1740</c:v>
                </c:pt>
                <c:pt idx="1165">
                  <c:v>1740</c:v>
                </c:pt>
                <c:pt idx="1166">
                  <c:v>1750</c:v>
                </c:pt>
                <c:pt idx="1167">
                  <c:v>1760</c:v>
                </c:pt>
                <c:pt idx="1168">
                  <c:v>1780</c:v>
                </c:pt>
                <c:pt idx="1169">
                  <c:v>1800</c:v>
                </c:pt>
                <c:pt idx="1170">
                  <c:v>1840</c:v>
                </c:pt>
                <c:pt idx="1171">
                  <c:v>1840</c:v>
                </c:pt>
                <c:pt idx="1172">
                  <c:v>1850</c:v>
                </c:pt>
                <c:pt idx="1173">
                  <c:v>1860</c:v>
                </c:pt>
                <c:pt idx="1174">
                  <c:v>1860</c:v>
                </c:pt>
                <c:pt idx="1175">
                  <c:v>1870</c:v>
                </c:pt>
                <c:pt idx="1176">
                  <c:v>1870</c:v>
                </c:pt>
                <c:pt idx="1177">
                  <c:v>1890</c:v>
                </c:pt>
                <c:pt idx="1178">
                  <c:v>1900</c:v>
                </c:pt>
                <c:pt idx="1179">
                  <c:v>1900</c:v>
                </c:pt>
                <c:pt idx="1180">
                  <c:v>1900</c:v>
                </c:pt>
                <c:pt idx="1181">
                  <c:v>1910</c:v>
                </c:pt>
                <c:pt idx="1182">
                  <c:v>1920</c:v>
                </c:pt>
                <c:pt idx="1183">
                  <c:v>1930</c:v>
                </c:pt>
                <c:pt idx="1184">
                  <c:v>1930</c:v>
                </c:pt>
                <c:pt idx="1185">
                  <c:v>1931</c:v>
                </c:pt>
                <c:pt idx="1186">
                  <c:v>1940</c:v>
                </c:pt>
                <c:pt idx="1187">
                  <c:v>1970</c:v>
                </c:pt>
                <c:pt idx="1188">
                  <c:v>1980</c:v>
                </c:pt>
                <c:pt idx="1189">
                  <c:v>1990</c:v>
                </c:pt>
                <c:pt idx="1190">
                  <c:v>1990</c:v>
                </c:pt>
                <c:pt idx="1191">
                  <c:v>1990</c:v>
                </c:pt>
                <c:pt idx="1192">
                  <c:v>1990</c:v>
                </c:pt>
                <c:pt idx="1193">
                  <c:v>2020</c:v>
                </c:pt>
                <c:pt idx="1194">
                  <c:v>2020</c:v>
                </c:pt>
                <c:pt idx="1195">
                  <c:v>2020</c:v>
                </c:pt>
                <c:pt idx="1196">
                  <c:v>2030</c:v>
                </c:pt>
                <c:pt idx="1197">
                  <c:v>2050</c:v>
                </c:pt>
                <c:pt idx="1198">
                  <c:v>2080</c:v>
                </c:pt>
                <c:pt idx="1199">
                  <c:v>2080</c:v>
                </c:pt>
                <c:pt idx="1200">
                  <c:v>2100</c:v>
                </c:pt>
                <c:pt idx="1201">
                  <c:v>2120</c:v>
                </c:pt>
                <c:pt idx="1202">
                  <c:v>2130</c:v>
                </c:pt>
                <c:pt idx="1203">
                  <c:v>2130</c:v>
                </c:pt>
                <c:pt idx="1204">
                  <c:v>2130</c:v>
                </c:pt>
                <c:pt idx="1205">
                  <c:v>2150</c:v>
                </c:pt>
                <c:pt idx="1206">
                  <c:v>2170</c:v>
                </c:pt>
                <c:pt idx="1207">
                  <c:v>2181</c:v>
                </c:pt>
                <c:pt idx="1208">
                  <c:v>2256</c:v>
                </c:pt>
                <c:pt idx="1209">
                  <c:v>2260</c:v>
                </c:pt>
                <c:pt idx="1210">
                  <c:v>2280</c:v>
                </c:pt>
                <c:pt idx="1211">
                  <c:v>2290</c:v>
                </c:pt>
                <c:pt idx="1212">
                  <c:v>2290</c:v>
                </c:pt>
                <c:pt idx="1213">
                  <c:v>2290</c:v>
                </c:pt>
                <c:pt idx="1214">
                  <c:v>2290</c:v>
                </c:pt>
                <c:pt idx="1215">
                  <c:v>2310</c:v>
                </c:pt>
                <c:pt idx="1216">
                  <c:v>2320</c:v>
                </c:pt>
                <c:pt idx="1217">
                  <c:v>2320</c:v>
                </c:pt>
                <c:pt idx="1218">
                  <c:v>2340</c:v>
                </c:pt>
                <c:pt idx="1219">
                  <c:v>2370</c:v>
                </c:pt>
                <c:pt idx="1220">
                  <c:v>2380</c:v>
                </c:pt>
                <c:pt idx="1221">
                  <c:v>2400</c:v>
                </c:pt>
                <c:pt idx="1222">
                  <c:v>2400</c:v>
                </c:pt>
                <c:pt idx="1223">
                  <c:v>2420</c:v>
                </c:pt>
                <c:pt idx="1224">
                  <c:v>2420</c:v>
                </c:pt>
                <c:pt idx="1225">
                  <c:v>2440</c:v>
                </c:pt>
                <c:pt idx="1226">
                  <c:v>2490</c:v>
                </c:pt>
                <c:pt idx="1227">
                  <c:v>2500</c:v>
                </c:pt>
                <c:pt idx="1228">
                  <c:v>2530</c:v>
                </c:pt>
                <c:pt idx="1229">
                  <c:v>2530</c:v>
                </c:pt>
                <c:pt idx="1230">
                  <c:v>2540</c:v>
                </c:pt>
                <c:pt idx="1231">
                  <c:v>2580</c:v>
                </c:pt>
                <c:pt idx="1232">
                  <c:v>2610</c:v>
                </c:pt>
                <c:pt idx="1233">
                  <c:v>2610</c:v>
                </c:pt>
                <c:pt idx="1234">
                  <c:v>2630</c:v>
                </c:pt>
                <c:pt idx="1235">
                  <c:v>2660</c:v>
                </c:pt>
                <c:pt idx="1236">
                  <c:v>2690</c:v>
                </c:pt>
                <c:pt idx="1237">
                  <c:v>2740</c:v>
                </c:pt>
                <c:pt idx="1238">
                  <c:v>2750</c:v>
                </c:pt>
                <c:pt idx="1239">
                  <c:v>2780</c:v>
                </c:pt>
                <c:pt idx="1240">
                  <c:v>2830</c:v>
                </c:pt>
                <c:pt idx="1241">
                  <c:v>2850</c:v>
                </c:pt>
                <c:pt idx="1242">
                  <c:v>2870</c:v>
                </c:pt>
                <c:pt idx="1243">
                  <c:v>2880</c:v>
                </c:pt>
                <c:pt idx="1244">
                  <c:v>2890</c:v>
                </c:pt>
                <c:pt idx="1245">
                  <c:v>2920</c:v>
                </c:pt>
                <c:pt idx="1246">
                  <c:v>2920</c:v>
                </c:pt>
                <c:pt idx="1247">
                  <c:v>2930</c:v>
                </c:pt>
                <c:pt idx="1248">
                  <c:v>2940</c:v>
                </c:pt>
                <c:pt idx="1249">
                  <c:v>2970</c:v>
                </c:pt>
                <c:pt idx="1250">
                  <c:v>2970</c:v>
                </c:pt>
                <c:pt idx="1251">
                  <c:v>2974</c:v>
                </c:pt>
                <c:pt idx="1252">
                  <c:v>3000</c:v>
                </c:pt>
                <c:pt idx="1253">
                  <c:v>3020</c:v>
                </c:pt>
                <c:pt idx="1254">
                  <c:v>3050</c:v>
                </c:pt>
                <c:pt idx="1255">
                  <c:v>3070</c:v>
                </c:pt>
                <c:pt idx="1256">
                  <c:v>3076</c:v>
                </c:pt>
                <c:pt idx="1257">
                  <c:v>3080</c:v>
                </c:pt>
                <c:pt idx="1258">
                  <c:v>3130</c:v>
                </c:pt>
                <c:pt idx="1259">
                  <c:v>3130</c:v>
                </c:pt>
                <c:pt idx="1260">
                  <c:v>3160</c:v>
                </c:pt>
                <c:pt idx="1261">
                  <c:v>3170</c:v>
                </c:pt>
                <c:pt idx="1262">
                  <c:v>3210</c:v>
                </c:pt>
                <c:pt idx="1263">
                  <c:v>3230</c:v>
                </c:pt>
                <c:pt idx="1264">
                  <c:v>3280</c:v>
                </c:pt>
                <c:pt idx="1265">
                  <c:v>3280</c:v>
                </c:pt>
                <c:pt idx="1266">
                  <c:v>3290</c:v>
                </c:pt>
                <c:pt idx="1267">
                  <c:v>3290</c:v>
                </c:pt>
                <c:pt idx="1268">
                  <c:v>3300</c:v>
                </c:pt>
                <c:pt idx="1269">
                  <c:v>3340</c:v>
                </c:pt>
                <c:pt idx="1270">
                  <c:v>3350</c:v>
                </c:pt>
                <c:pt idx="1271">
                  <c:v>3360</c:v>
                </c:pt>
                <c:pt idx="1272">
                  <c:v>3360</c:v>
                </c:pt>
                <c:pt idx="1273">
                  <c:v>3370</c:v>
                </c:pt>
                <c:pt idx="1274">
                  <c:v>3470</c:v>
                </c:pt>
                <c:pt idx="1275">
                  <c:v>3470</c:v>
                </c:pt>
                <c:pt idx="1276">
                  <c:v>3480</c:v>
                </c:pt>
                <c:pt idx="1277">
                  <c:v>3510</c:v>
                </c:pt>
                <c:pt idx="1278">
                  <c:v>3520</c:v>
                </c:pt>
                <c:pt idx="1279">
                  <c:v>3576</c:v>
                </c:pt>
                <c:pt idx="1280">
                  <c:v>3600</c:v>
                </c:pt>
                <c:pt idx="1281">
                  <c:v>3610</c:v>
                </c:pt>
                <c:pt idx="1282">
                  <c:v>3640</c:v>
                </c:pt>
                <c:pt idx="1283">
                  <c:v>3650</c:v>
                </c:pt>
                <c:pt idx="1284">
                  <c:v>3670</c:v>
                </c:pt>
                <c:pt idx="1285">
                  <c:v>3680</c:v>
                </c:pt>
                <c:pt idx="1286">
                  <c:v>3720</c:v>
                </c:pt>
                <c:pt idx="1287">
                  <c:v>3720</c:v>
                </c:pt>
                <c:pt idx="1288">
                  <c:v>3741</c:v>
                </c:pt>
                <c:pt idx="1289">
                  <c:v>3750</c:v>
                </c:pt>
                <c:pt idx="1290">
                  <c:v>3790</c:v>
                </c:pt>
                <c:pt idx="1291">
                  <c:v>3790</c:v>
                </c:pt>
                <c:pt idx="1292">
                  <c:v>3850</c:v>
                </c:pt>
                <c:pt idx="1293">
                  <c:v>3860</c:v>
                </c:pt>
                <c:pt idx="1294">
                  <c:v>3920</c:v>
                </c:pt>
                <c:pt idx="1295">
                  <c:v>3950</c:v>
                </c:pt>
                <c:pt idx="1296">
                  <c:v>3950</c:v>
                </c:pt>
                <c:pt idx="1297">
                  <c:v>4010</c:v>
                </c:pt>
                <c:pt idx="1298">
                  <c:v>4100</c:v>
                </c:pt>
                <c:pt idx="1299">
                  <c:v>4100</c:v>
                </c:pt>
                <c:pt idx="1300">
                  <c:v>4140</c:v>
                </c:pt>
                <c:pt idx="1301">
                  <c:v>4260</c:v>
                </c:pt>
                <c:pt idx="1302">
                  <c:v>4300</c:v>
                </c:pt>
                <c:pt idx="1303">
                  <c:v>4440</c:v>
                </c:pt>
                <c:pt idx="1304">
                  <c:v>4530</c:v>
                </c:pt>
                <c:pt idx="1305">
                  <c:v>4590</c:v>
                </c:pt>
                <c:pt idx="1306">
                  <c:v>4640</c:v>
                </c:pt>
                <c:pt idx="1307">
                  <c:v>4650</c:v>
                </c:pt>
                <c:pt idx="1308">
                  <c:v>4660</c:v>
                </c:pt>
                <c:pt idx="1309">
                  <c:v>4690</c:v>
                </c:pt>
                <c:pt idx="1310">
                  <c:v>4700</c:v>
                </c:pt>
                <c:pt idx="1311">
                  <c:v>4800</c:v>
                </c:pt>
                <c:pt idx="1312">
                  <c:v>4810</c:v>
                </c:pt>
                <c:pt idx="1313">
                  <c:v>4830</c:v>
                </c:pt>
                <c:pt idx="1314">
                  <c:v>4840</c:v>
                </c:pt>
                <c:pt idx="1315">
                  <c:v>4910</c:v>
                </c:pt>
                <c:pt idx="1316">
                  <c:v>5000</c:v>
                </c:pt>
                <c:pt idx="1317">
                  <c:v>5040</c:v>
                </c:pt>
                <c:pt idx="1318">
                  <c:v>5040</c:v>
                </c:pt>
                <c:pt idx="1319">
                  <c:v>5190</c:v>
                </c:pt>
                <c:pt idx="1320">
                  <c:v>5200</c:v>
                </c:pt>
                <c:pt idx="1321">
                  <c:v>5280</c:v>
                </c:pt>
                <c:pt idx="1322">
                  <c:v>5360</c:v>
                </c:pt>
                <c:pt idx="1323">
                  <c:v>5440</c:v>
                </c:pt>
                <c:pt idx="1324">
                  <c:v>5580</c:v>
                </c:pt>
                <c:pt idx="1325">
                  <c:v>5650</c:v>
                </c:pt>
                <c:pt idx="1326">
                  <c:v>5670</c:v>
                </c:pt>
                <c:pt idx="1327">
                  <c:v>5760</c:v>
                </c:pt>
                <c:pt idx="1328">
                  <c:v>5770</c:v>
                </c:pt>
                <c:pt idx="1329">
                  <c:v>5780</c:v>
                </c:pt>
                <c:pt idx="1330">
                  <c:v>5790</c:v>
                </c:pt>
                <c:pt idx="1331">
                  <c:v>5800</c:v>
                </c:pt>
                <c:pt idx="1332">
                  <c:v>5860</c:v>
                </c:pt>
                <c:pt idx="1333">
                  <c:v>5970</c:v>
                </c:pt>
                <c:pt idx="1334">
                  <c:v>6040</c:v>
                </c:pt>
                <c:pt idx="1335">
                  <c:v>6077</c:v>
                </c:pt>
                <c:pt idx="1336">
                  <c:v>6260</c:v>
                </c:pt>
                <c:pt idx="1337">
                  <c:v>6390</c:v>
                </c:pt>
                <c:pt idx="1338">
                  <c:v>6430</c:v>
                </c:pt>
                <c:pt idx="1339">
                  <c:v>6570</c:v>
                </c:pt>
                <c:pt idx="1340">
                  <c:v>6760</c:v>
                </c:pt>
                <c:pt idx="1341">
                  <c:v>6890</c:v>
                </c:pt>
                <c:pt idx="1342">
                  <c:v>7140</c:v>
                </c:pt>
                <c:pt idx="1343">
                  <c:v>7460</c:v>
                </c:pt>
                <c:pt idx="1344">
                  <c:v>7470</c:v>
                </c:pt>
                <c:pt idx="1345">
                  <c:v>7520</c:v>
                </c:pt>
                <c:pt idx="1346">
                  <c:v>7640</c:v>
                </c:pt>
                <c:pt idx="1347">
                  <c:v>7920</c:v>
                </c:pt>
                <c:pt idx="1348">
                  <c:v>8370</c:v>
                </c:pt>
                <c:pt idx="1349">
                  <c:v>8620</c:v>
                </c:pt>
                <c:pt idx="1350">
                  <c:v>8920</c:v>
                </c:pt>
                <c:pt idx="1351">
                  <c:v>9300</c:v>
                </c:pt>
                <c:pt idx="1352">
                  <c:v>9450</c:v>
                </c:pt>
                <c:pt idx="1353">
                  <c:v>9640</c:v>
                </c:pt>
                <c:pt idx="1354">
                  <c:v>9790</c:v>
                </c:pt>
                <c:pt idx="1355">
                  <c:v>10000</c:v>
                </c:pt>
                <c:pt idx="1356">
                  <c:v>10700</c:v>
                </c:pt>
                <c:pt idx="1357">
                  <c:v>11100</c:v>
                </c:pt>
                <c:pt idx="1358">
                  <c:v>11170</c:v>
                </c:pt>
                <c:pt idx="1359">
                  <c:v>11230</c:v>
                </c:pt>
                <c:pt idx="1360">
                  <c:v>11500</c:v>
                </c:pt>
                <c:pt idx="1361">
                  <c:v>11900</c:v>
                </c:pt>
                <c:pt idx="1362">
                  <c:v>12900</c:v>
                </c:pt>
                <c:pt idx="1363">
                  <c:v>13300</c:v>
                </c:pt>
                <c:pt idx="1364">
                  <c:v>15300</c:v>
                </c:pt>
                <c:pt idx="1365">
                  <c:v>17100</c:v>
                </c:pt>
                <c:pt idx="1366">
                  <c:v>17400</c:v>
                </c:pt>
                <c:pt idx="1367">
                  <c:v>18800</c:v>
                </c:pt>
                <c:pt idx="1368">
                  <c:v>19500</c:v>
                </c:pt>
                <c:pt idx="1369">
                  <c:v>37500</c:v>
                </c:pt>
                <c:pt idx="1370">
                  <c:v>62400</c:v>
                </c:pt>
                <c:pt idx="1371">
                  <c:v>77600</c:v>
                </c:pt>
              </c:numCache>
            </c:numRef>
          </c:xVal>
          <c:yVal>
            <c:numRef>
              <c:f>'estimated PG values'!$CK$2:$CK$1705</c:f>
              <c:numCache>
                <c:formatCode>General</c:formatCode>
                <c:ptCount val="170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19</c:v>
                </c:pt>
                <c:pt idx="150">
                  <c:v>19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22</c:v>
                </c:pt>
                <c:pt idx="232">
                  <c:v>22</c:v>
                </c:pt>
                <c:pt idx="233">
                  <c:v>23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26</c:v>
                </c:pt>
                <c:pt idx="242">
                  <c:v>26</c:v>
                </c:pt>
                <c:pt idx="243">
                  <c:v>27</c:v>
                </c:pt>
                <c:pt idx="244">
                  <c:v>27</c:v>
                </c:pt>
                <c:pt idx="245">
                  <c:v>28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31</c:v>
                </c:pt>
                <c:pt idx="252">
                  <c:v>31</c:v>
                </c:pt>
                <c:pt idx="253">
                  <c:v>32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35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37</c:v>
                </c:pt>
                <c:pt idx="266">
                  <c:v>40</c:v>
                </c:pt>
                <c:pt idx="267">
                  <c:v>41</c:v>
                </c:pt>
                <c:pt idx="268">
                  <c:v>42</c:v>
                </c:pt>
                <c:pt idx="269">
                  <c:v>43</c:v>
                </c:pt>
                <c:pt idx="270">
                  <c:v>45</c:v>
                </c:pt>
                <c:pt idx="271">
                  <c:v>46</c:v>
                </c:pt>
                <c:pt idx="272">
                  <c:v>46</c:v>
                </c:pt>
                <c:pt idx="273">
                  <c:v>47</c:v>
                </c:pt>
                <c:pt idx="274">
                  <c:v>48</c:v>
                </c:pt>
                <c:pt idx="275">
                  <c:v>48</c:v>
                </c:pt>
                <c:pt idx="276">
                  <c:v>49</c:v>
                </c:pt>
                <c:pt idx="277">
                  <c:v>51</c:v>
                </c:pt>
                <c:pt idx="278">
                  <c:v>51</c:v>
                </c:pt>
                <c:pt idx="279">
                  <c:v>52</c:v>
                </c:pt>
                <c:pt idx="280">
                  <c:v>52</c:v>
                </c:pt>
                <c:pt idx="281">
                  <c:v>54</c:v>
                </c:pt>
                <c:pt idx="282">
                  <c:v>55</c:v>
                </c:pt>
                <c:pt idx="283">
                  <c:v>58</c:v>
                </c:pt>
                <c:pt idx="284">
                  <c:v>59</c:v>
                </c:pt>
                <c:pt idx="285">
                  <c:v>60</c:v>
                </c:pt>
                <c:pt idx="286">
                  <c:v>60</c:v>
                </c:pt>
                <c:pt idx="287">
                  <c:v>61</c:v>
                </c:pt>
                <c:pt idx="288">
                  <c:v>61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69</c:v>
                </c:pt>
                <c:pt idx="294">
                  <c:v>70</c:v>
                </c:pt>
                <c:pt idx="295">
                  <c:v>70</c:v>
                </c:pt>
                <c:pt idx="296">
                  <c:v>73</c:v>
                </c:pt>
                <c:pt idx="297">
                  <c:v>73</c:v>
                </c:pt>
                <c:pt idx="298">
                  <c:v>73</c:v>
                </c:pt>
                <c:pt idx="299">
                  <c:v>73</c:v>
                </c:pt>
                <c:pt idx="300">
                  <c:v>76</c:v>
                </c:pt>
                <c:pt idx="301">
                  <c:v>77</c:v>
                </c:pt>
                <c:pt idx="302">
                  <c:v>80</c:v>
                </c:pt>
                <c:pt idx="303">
                  <c:v>81</c:v>
                </c:pt>
                <c:pt idx="304">
                  <c:v>81</c:v>
                </c:pt>
                <c:pt idx="305">
                  <c:v>88</c:v>
                </c:pt>
                <c:pt idx="306">
                  <c:v>90</c:v>
                </c:pt>
                <c:pt idx="307">
                  <c:v>90</c:v>
                </c:pt>
                <c:pt idx="308">
                  <c:v>94</c:v>
                </c:pt>
                <c:pt idx="309">
                  <c:v>95</c:v>
                </c:pt>
                <c:pt idx="310">
                  <c:v>98</c:v>
                </c:pt>
                <c:pt idx="311">
                  <c:v>100</c:v>
                </c:pt>
                <c:pt idx="312">
                  <c:v>110</c:v>
                </c:pt>
                <c:pt idx="313">
                  <c:v>110</c:v>
                </c:pt>
                <c:pt idx="314">
                  <c:v>110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130</c:v>
                </c:pt>
                <c:pt idx="323">
                  <c:v>130</c:v>
                </c:pt>
                <c:pt idx="324">
                  <c:v>130</c:v>
                </c:pt>
                <c:pt idx="325">
                  <c:v>130</c:v>
                </c:pt>
                <c:pt idx="326">
                  <c:v>140</c:v>
                </c:pt>
                <c:pt idx="327">
                  <c:v>140</c:v>
                </c:pt>
                <c:pt idx="328">
                  <c:v>140</c:v>
                </c:pt>
                <c:pt idx="329">
                  <c:v>140</c:v>
                </c:pt>
                <c:pt idx="330">
                  <c:v>150</c:v>
                </c:pt>
                <c:pt idx="331">
                  <c:v>150</c:v>
                </c:pt>
                <c:pt idx="332">
                  <c:v>160</c:v>
                </c:pt>
                <c:pt idx="333">
                  <c:v>160</c:v>
                </c:pt>
                <c:pt idx="334">
                  <c:v>170</c:v>
                </c:pt>
                <c:pt idx="335">
                  <c:v>170</c:v>
                </c:pt>
                <c:pt idx="336">
                  <c:v>170</c:v>
                </c:pt>
                <c:pt idx="337">
                  <c:v>170</c:v>
                </c:pt>
                <c:pt idx="338">
                  <c:v>170</c:v>
                </c:pt>
                <c:pt idx="339">
                  <c:v>170</c:v>
                </c:pt>
                <c:pt idx="340">
                  <c:v>180</c:v>
                </c:pt>
                <c:pt idx="341">
                  <c:v>180</c:v>
                </c:pt>
                <c:pt idx="342">
                  <c:v>180</c:v>
                </c:pt>
                <c:pt idx="343">
                  <c:v>180</c:v>
                </c:pt>
                <c:pt idx="344">
                  <c:v>180</c:v>
                </c:pt>
                <c:pt idx="345">
                  <c:v>180</c:v>
                </c:pt>
                <c:pt idx="346">
                  <c:v>180</c:v>
                </c:pt>
                <c:pt idx="347">
                  <c:v>190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210</c:v>
                </c:pt>
                <c:pt idx="354">
                  <c:v>210</c:v>
                </c:pt>
                <c:pt idx="355">
                  <c:v>210</c:v>
                </c:pt>
                <c:pt idx="356">
                  <c:v>210</c:v>
                </c:pt>
                <c:pt idx="357">
                  <c:v>220</c:v>
                </c:pt>
                <c:pt idx="358">
                  <c:v>220</c:v>
                </c:pt>
                <c:pt idx="359">
                  <c:v>220</c:v>
                </c:pt>
                <c:pt idx="360">
                  <c:v>230</c:v>
                </c:pt>
                <c:pt idx="361">
                  <c:v>230</c:v>
                </c:pt>
                <c:pt idx="362">
                  <c:v>230</c:v>
                </c:pt>
                <c:pt idx="363">
                  <c:v>250</c:v>
                </c:pt>
                <c:pt idx="364">
                  <c:v>260</c:v>
                </c:pt>
                <c:pt idx="365">
                  <c:v>270</c:v>
                </c:pt>
                <c:pt idx="366">
                  <c:v>300</c:v>
                </c:pt>
                <c:pt idx="367">
                  <c:v>310</c:v>
                </c:pt>
                <c:pt idx="368">
                  <c:v>330</c:v>
                </c:pt>
                <c:pt idx="369">
                  <c:v>330</c:v>
                </c:pt>
                <c:pt idx="370">
                  <c:v>340</c:v>
                </c:pt>
                <c:pt idx="371">
                  <c:v>340</c:v>
                </c:pt>
                <c:pt idx="372">
                  <c:v>350</c:v>
                </c:pt>
                <c:pt idx="373">
                  <c:v>350</c:v>
                </c:pt>
                <c:pt idx="374">
                  <c:v>390</c:v>
                </c:pt>
                <c:pt idx="375">
                  <c:v>400</c:v>
                </c:pt>
                <c:pt idx="376">
                  <c:v>410</c:v>
                </c:pt>
                <c:pt idx="377">
                  <c:v>410</c:v>
                </c:pt>
                <c:pt idx="378">
                  <c:v>420</c:v>
                </c:pt>
                <c:pt idx="379">
                  <c:v>430</c:v>
                </c:pt>
                <c:pt idx="380">
                  <c:v>440</c:v>
                </c:pt>
                <c:pt idx="381">
                  <c:v>450</c:v>
                </c:pt>
                <c:pt idx="382">
                  <c:v>470</c:v>
                </c:pt>
                <c:pt idx="383">
                  <c:v>480</c:v>
                </c:pt>
                <c:pt idx="384">
                  <c:v>480</c:v>
                </c:pt>
                <c:pt idx="385">
                  <c:v>500</c:v>
                </c:pt>
                <c:pt idx="386">
                  <c:v>510</c:v>
                </c:pt>
                <c:pt idx="387">
                  <c:v>540</c:v>
                </c:pt>
                <c:pt idx="388">
                  <c:v>550</c:v>
                </c:pt>
                <c:pt idx="389">
                  <c:v>560</c:v>
                </c:pt>
                <c:pt idx="390">
                  <c:v>570</c:v>
                </c:pt>
                <c:pt idx="391">
                  <c:v>570</c:v>
                </c:pt>
                <c:pt idx="392">
                  <c:v>600</c:v>
                </c:pt>
                <c:pt idx="393">
                  <c:v>610</c:v>
                </c:pt>
                <c:pt idx="394">
                  <c:v>610</c:v>
                </c:pt>
                <c:pt idx="395">
                  <c:v>620</c:v>
                </c:pt>
                <c:pt idx="396">
                  <c:v>630</c:v>
                </c:pt>
                <c:pt idx="397">
                  <c:v>640</c:v>
                </c:pt>
                <c:pt idx="398">
                  <c:v>690</c:v>
                </c:pt>
                <c:pt idx="399">
                  <c:v>700</c:v>
                </c:pt>
                <c:pt idx="400">
                  <c:v>700</c:v>
                </c:pt>
                <c:pt idx="401">
                  <c:v>710</c:v>
                </c:pt>
                <c:pt idx="402">
                  <c:v>750</c:v>
                </c:pt>
                <c:pt idx="403">
                  <c:v>760</c:v>
                </c:pt>
                <c:pt idx="404">
                  <c:v>760</c:v>
                </c:pt>
                <c:pt idx="405">
                  <c:v>760</c:v>
                </c:pt>
                <c:pt idx="406">
                  <c:v>770</c:v>
                </c:pt>
                <c:pt idx="407">
                  <c:v>770</c:v>
                </c:pt>
                <c:pt idx="408">
                  <c:v>780</c:v>
                </c:pt>
                <c:pt idx="409">
                  <c:v>780</c:v>
                </c:pt>
                <c:pt idx="410">
                  <c:v>800</c:v>
                </c:pt>
                <c:pt idx="411">
                  <c:v>810</c:v>
                </c:pt>
                <c:pt idx="412">
                  <c:v>850</c:v>
                </c:pt>
                <c:pt idx="413">
                  <c:v>850</c:v>
                </c:pt>
                <c:pt idx="414">
                  <c:v>860</c:v>
                </c:pt>
                <c:pt idx="415">
                  <c:v>870</c:v>
                </c:pt>
                <c:pt idx="416">
                  <c:v>890</c:v>
                </c:pt>
                <c:pt idx="417">
                  <c:v>900</c:v>
                </c:pt>
                <c:pt idx="418">
                  <c:v>900</c:v>
                </c:pt>
                <c:pt idx="419">
                  <c:v>930</c:v>
                </c:pt>
                <c:pt idx="420">
                  <c:v>960</c:v>
                </c:pt>
                <c:pt idx="421">
                  <c:v>970</c:v>
                </c:pt>
                <c:pt idx="422">
                  <c:v>970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1100</c:v>
                </c:pt>
                <c:pt idx="427">
                  <c:v>1100</c:v>
                </c:pt>
                <c:pt idx="428">
                  <c:v>1200</c:v>
                </c:pt>
                <c:pt idx="429">
                  <c:v>1300</c:v>
                </c:pt>
                <c:pt idx="430">
                  <c:v>1300</c:v>
                </c:pt>
                <c:pt idx="431">
                  <c:v>1300</c:v>
                </c:pt>
                <c:pt idx="432">
                  <c:v>1300</c:v>
                </c:pt>
                <c:pt idx="433">
                  <c:v>1300</c:v>
                </c:pt>
                <c:pt idx="434">
                  <c:v>1400</c:v>
                </c:pt>
                <c:pt idx="435">
                  <c:v>1400</c:v>
                </c:pt>
                <c:pt idx="436">
                  <c:v>1400</c:v>
                </c:pt>
                <c:pt idx="437">
                  <c:v>1400</c:v>
                </c:pt>
                <c:pt idx="438">
                  <c:v>1400</c:v>
                </c:pt>
                <c:pt idx="439">
                  <c:v>1500</c:v>
                </c:pt>
                <c:pt idx="440">
                  <c:v>1500</c:v>
                </c:pt>
                <c:pt idx="441">
                  <c:v>1500</c:v>
                </c:pt>
                <c:pt idx="442">
                  <c:v>1500</c:v>
                </c:pt>
                <c:pt idx="443">
                  <c:v>1600</c:v>
                </c:pt>
                <c:pt idx="444">
                  <c:v>1600</c:v>
                </c:pt>
                <c:pt idx="445">
                  <c:v>1700</c:v>
                </c:pt>
                <c:pt idx="446">
                  <c:v>1900</c:v>
                </c:pt>
                <c:pt idx="447">
                  <c:v>1900</c:v>
                </c:pt>
                <c:pt idx="448">
                  <c:v>1900</c:v>
                </c:pt>
                <c:pt idx="449">
                  <c:v>2000</c:v>
                </c:pt>
                <c:pt idx="450">
                  <c:v>2100</c:v>
                </c:pt>
                <c:pt idx="451">
                  <c:v>2100</c:v>
                </c:pt>
                <c:pt idx="452">
                  <c:v>2200</c:v>
                </c:pt>
                <c:pt idx="453">
                  <c:v>2300</c:v>
                </c:pt>
                <c:pt idx="454">
                  <c:v>2300</c:v>
                </c:pt>
                <c:pt idx="455">
                  <c:v>2500</c:v>
                </c:pt>
                <c:pt idx="456">
                  <c:v>2600</c:v>
                </c:pt>
                <c:pt idx="457">
                  <c:v>2700</c:v>
                </c:pt>
                <c:pt idx="458">
                  <c:v>2700</c:v>
                </c:pt>
                <c:pt idx="459">
                  <c:v>2700</c:v>
                </c:pt>
                <c:pt idx="460">
                  <c:v>2800</c:v>
                </c:pt>
                <c:pt idx="461">
                  <c:v>2800</c:v>
                </c:pt>
                <c:pt idx="462">
                  <c:v>2900</c:v>
                </c:pt>
                <c:pt idx="463">
                  <c:v>2900</c:v>
                </c:pt>
                <c:pt idx="464">
                  <c:v>3000</c:v>
                </c:pt>
                <c:pt idx="465">
                  <c:v>3000</c:v>
                </c:pt>
                <c:pt idx="466">
                  <c:v>3000</c:v>
                </c:pt>
                <c:pt idx="467">
                  <c:v>3000</c:v>
                </c:pt>
                <c:pt idx="468">
                  <c:v>3500</c:v>
                </c:pt>
                <c:pt idx="469">
                  <c:v>3600</c:v>
                </c:pt>
                <c:pt idx="470">
                  <c:v>3600</c:v>
                </c:pt>
                <c:pt idx="471">
                  <c:v>3700</c:v>
                </c:pt>
                <c:pt idx="472">
                  <c:v>3700</c:v>
                </c:pt>
                <c:pt idx="473">
                  <c:v>4200</c:v>
                </c:pt>
                <c:pt idx="474">
                  <c:v>4200</c:v>
                </c:pt>
                <c:pt idx="475">
                  <c:v>4400</c:v>
                </c:pt>
                <c:pt idx="476">
                  <c:v>4700</c:v>
                </c:pt>
                <c:pt idx="477">
                  <c:v>5200</c:v>
                </c:pt>
                <c:pt idx="478">
                  <c:v>5600</c:v>
                </c:pt>
                <c:pt idx="479">
                  <c:v>5700</c:v>
                </c:pt>
                <c:pt idx="480">
                  <c:v>5900</c:v>
                </c:pt>
                <c:pt idx="481">
                  <c:v>6100</c:v>
                </c:pt>
                <c:pt idx="482">
                  <c:v>6300</c:v>
                </c:pt>
                <c:pt idx="483">
                  <c:v>6400</c:v>
                </c:pt>
                <c:pt idx="484">
                  <c:v>6500</c:v>
                </c:pt>
                <c:pt idx="485">
                  <c:v>6600</c:v>
                </c:pt>
                <c:pt idx="486">
                  <c:v>7300</c:v>
                </c:pt>
                <c:pt idx="487">
                  <c:v>8500</c:v>
                </c:pt>
                <c:pt idx="488">
                  <c:v>9600</c:v>
                </c:pt>
                <c:pt idx="489">
                  <c:v>10000</c:v>
                </c:pt>
                <c:pt idx="490">
                  <c:v>12000</c:v>
                </c:pt>
                <c:pt idx="491">
                  <c:v>12000</c:v>
                </c:pt>
                <c:pt idx="492">
                  <c:v>13000</c:v>
                </c:pt>
                <c:pt idx="493">
                  <c:v>14000</c:v>
                </c:pt>
                <c:pt idx="494">
                  <c:v>15000</c:v>
                </c:pt>
                <c:pt idx="495">
                  <c:v>19000</c:v>
                </c:pt>
                <c:pt idx="496">
                  <c:v>22000</c:v>
                </c:pt>
                <c:pt idx="497">
                  <c:v>24000</c:v>
                </c:pt>
                <c:pt idx="498">
                  <c:v>35000</c:v>
                </c:pt>
                <c:pt idx="499">
                  <c:v>39000</c:v>
                </c:pt>
                <c:pt idx="500">
                  <c:v>70000</c:v>
                </c:pt>
                <c:pt idx="1372">
                  <c:v>4</c:v>
                </c:pt>
                <c:pt idx="1373">
                  <c:v>4</c:v>
                </c:pt>
                <c:pt idx="1400">
                  <c:v>18</c:v>
                </c:pt>
                <c:pt idx="1427">
                  <c:v>4</c:v>
                </c:pt>
                <c:pt idx="1428">
                  <c:v>2700</c:v>
                </c:pt>
                <c:pt idx="1429">
                  <c:v>4</c:v>
                </c:pt>
                <c:pt idx="1430">
                  <c:v>290</c:v>
                </c:pt>
                <c:pt idx="1431">
                  <c:v>680</c:v>
                </c:pt>
                <c:pt idx="1432">
                  <c:v>690</c:v>
                </c:pt>
                <c:pt idx="1433">
                  <c:v>610</c:v>
                </c:pt>
                <c:pt idx="1434">
                  <c:v>4700</c:v>
                </c:pt>
                <c:pt idx="1435">
                  <c:v>1300</c:v>
                </c:pt>
                <c:pt idx="1436">
                  <c:v>770</c:v>
                </c:pt>
                <c:pt idx="1437">
                  <c:v>430</c:v>
                </c:pt>
                <c:pt idx="1438">
                  <c:v>410</c:v>
                </c:pt>
                <c:pt idx="1439">
                  <c:v>380</c:v>
                </c:pt>
                <c:pt idx="1440">
                  <c:v>400</c:v>
                </c:pt>
                <c:pt idx="1441">
                  <c:v>420</c:v>
                </c:pt>
                <c:pt idx="1442">
                  <c:v>4500</c:v>
                </c:pt>
                <c:pt idx="1443">
                  <c:v>5600</c:v>
                </c:pt>
                <c:pt idx="1444">
                  <c:v>3200</c:v>
                </c:pt>
                <c:pt idx="1445">
                  <c:v>3000</c:v>
                </c:pt>
                <c:pt idx="1446">
                  <c:v>2500</c:v>
                </c:pt>
                <c:pt idx="1447">
                  <c:v>1700</c:v>
                </c:pt>
                <c:pt idx="1448">
                  <c:v>890</c:v>
                </c:pt>
                <c:pt idx="1449">
                  <c:v>3700</c:v>
                </c:pt>
                <c:pt idx="1450">
                  <c:v>960</c:v>
                </c:pt>
                <c:pt idx="1451">
                  <c:v>73</c:v>
                </c:pt>
                <c:pt idx="1452">
                  <c:v>120</c:v>
                </c:pt>
                <c:pt idx="1453">
                  <c:v>5100</c:v>
                </c:pt>
                <c:pt idx="1454">
                  <c:v>5000</c:v>
                </c:pt>
                <c:pt idx="1455">
                  <c:v>1700</c:v>
                </c:pt>
                <c:pt idx="1456">
                  <c:v>5800</c:v>
                </c:pt>
                <c:pt idx="1457">
                  <c:v>2000</c:v>
                </c:pt>
                <c:pt idx="1458">
                  <c:v>560</c:v>
                </c:pt>
                <c:pt idx="1459">
                  <c:v>700</c:v>
                </c:pt>
                <c:pt idx="1460">
                  <c:v>450</c:v>
                </c:pt>
                <c:pt idx="1461">
                  <c:v>35</c:v>
                </c:pt>
                <c:pt idx="1462">
                  <c:v>110</c:v>
                </c:pt>
                <c:pt idx="1478">
                  <c:v>18</c:v>
                </c:pt>
                <c:pt idx="1488">
                  <c:v>540</c:v>
                </c:pt>
                <c:pt idx="1522">
                  <c:v>14</c:v>
                </c:pt>
                <c:pt idx="1523">
                  <c:v>1300</c:v>
                </c:pt>
                <c:pt idx="1524">
                  <c:v>8300</c:v>
                </c:pt>
                <c:pt idx="1526">
                  <c:v>7400</c:v>
                </c:pt>
                <c:pt idx="1527">
                  <c:v>15000</c:v>
                </c:pt>
                <c:pt idx="1528">
                  <c:v>7900</c:v>
                </c:pt>
                <c:pt idx="1529">
                  <c:v>6900</c:v>
                </c:pt>
                <c:pt idx="1530">
                  <c:v>7100</c:v>
                </c:pt>
                <c:pt idx="1531">
                  <c:v>2800</c:v>
                </c:pt>
                <c:pt idx="1532">
                  <c:v>2600</c:v>
                </c:pt>
                <c:pt idx="1533">
                  <c:v>2900</c:v>
                </c:pt>
                <c:pt idx="1534">
                  <c:v>2600</c:v>
                </c:pt>
                <c:pt idx="1535">
                  <c:v>2800</c:v>
                </c:pt>
                <c:pt idx="1536">
                  <c:v>3500</c:v>
                </c:pt>
                <c:pt idx="1537">
                  <c:v>3200</c:v>
                </c:pt>
                <c:pt idx="1538">
                  <c:v>3400</c:v>
                </c:pt>
                <c:pt idx="1539">
                  <c:v>3700</c:v>
                </c:pt>
                <c:pt idx="1540">
                  <c:v>3900</c:v>
                </c:pt>
                <c:pt idx="1541">
                  <c:v>11000</c:v>
                </c:pt>
                <c:pt idx="1542">
                  <c:v>6200</c:v>
                </c:pt>
                <c:pt idx="1543">
                  <c:v>540</c:v>
                </c:pt>
                <c:pt idx="1544">
                  <c:v>1000</c:v>
                </c:pt>
                <c:pt idx="1545">
                  <c:v>250</c:v>
                </c:pt>
                <c:pt idx="1546">
                  <c:v>400</c:v>
                </c:pt>
                <c:pt idx="1547">
                  <c:v>12000</c:v>
                </c:pt>
                <c:pt idx="1548">
                  <c:v>9500</c:v>
                </c:pt>
                <c:pt idx="1549">
                  <c:v>8400</c:v>
                </c:pt>
                <c:pt idx="1550">
                  <c:v>9200</c:v>
                </c:pt>
                <c:pt idx="1551">
                  <c:v>9100</c:v>
                </c:pt>
                <c:pt idx="1552">
                  <c:v>8100</c:v>
                </c:pt>
                <c:pt idx="1553">
                  <c:v>6800</c:v>
                </c:pt>
                <c:pt idx="1577">
                  <c:v>20</c:v>
                </c:pt>
                <c:pt idx="1604">
                  <c:v>4</c:v>
                </c:pt>
                <c:pt idx="1640">
                  <c:v>16</c:v>
                </c:pt>
                <c:pt idx="1641">
                  <c:v>59</c:v>
                </c:pt>
                <c:pt idx="1642">
                  <c:v>130</c:v>
                </c:pt>
                <c:pt idx="1643">
                  <c:v>140</c:v>
                </c:pt>
                <c:pt idx="1644">
                  <c:v>150</c:v>
                </c:pt>
                <c:pt idx="1645">
                  <c:v>240</c:v>
                </c:pt>
                <c:pt idx="1646">
                  <c:v>150</c:v>
                </c:pt>
                <c:pt idx="1647">
                  <c:v>20</c:v>
                </c:pt>
                <c:pt idx="1648">
                  <c:v>10</c:v>
                </c:pt>
                <c:pt idx="1671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26816"/>
        <c:axId val="122628736"/>
      </c:scatterChart>
      <c:valAx>
        <c:axId val="12262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28736"/>
        <c:crosses val="autoZero"/>
        <c:crossBetween val="midCat"/>
      </c:valAx>
      <c:valAx>
        <c:axId val="1226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626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'estimated PG values'!$CT$1</c:f>
              <c:strCache>
                <c:ptCount val="1"/>
                <c:pt idx="0">
                  <c:v>PG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5534514435695537"/>
                  <c:y val="-9.8903105861767274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7067847769028869"/>
                  <c:y val="0.11612423447069116"/>
                </c:manualLayout>
              </c:layout>
              <c:numFmt formatCode="General" sourceLinked="0"/>
            </c:trendlineLbl>
          </c:trendline>
          <c:xVal>
            <c:numRef>
              <c:f>'estimated PG values'!$CP$2:$CP$1705</c:f>
              <c:numCache>
                <c:formatCode>General</c:formatCode>
                <c:ptCount val="1704"/>
                <c:pt idx="0">
                  <c:v>0.5</c:v>
                </c:pt>
                <c:pt idx="1">
                  <c:v>0.6</c:v>
                </c:pt>
                <c:pt idx="2">
                  <c:v>1.2</c:v>
                </c:pt>
                <c:pt idx="3">
                  <c:v>2.1</c:v>
                </c:pt>
                <c:pt idx="4">
                  <c:v>2.2999999999999998</c:v>
                </c:pt>
                <c:pt idx="5">
                  <c:v>2.4</c:v>
                </c:pt>
                <c:pt idx="6">
                  <c:v>2.5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3.3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4.3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4.7</c:v>
                </c:pt>
                <c:pt idx="26">
                  <c:v>4.7</c:v>
                </c:pt>
                <c:pt idx="27">
                  <c:v>4.8</c:v>
                </c:pt>
                <c:pt idx="28">
                  <c:v>4.9000000000000004</c:v>
                </c:pt>
                <c:pt idx="29">
                  <c:v>5.3</c:v>
                </c:pt>
                <c:pt idx="30">
                  <c:v>5.7</c:v>
                </c:pt>
                <c:pt idx="31">
                  <c:v>5.8</c:v>
                </c:pt>
                <c:pt idx="32">
                  <c:v>5.8</c:v>
                </c:pt>
                <c:pt idx="33">
                  <c:v>6</c:v>
                </c:pt>
                <c:pt idx="34">
                  <c:v>6.3</c:v>
                </c:pt>
                <c:pt idx="35">
                  <c:v>6.5</c:v>
                </c:pt>
                <c:pt idx="36">
                  <c:v>6.6</c:v>
                </c:pt>
                <c:pt idx="37">
                  <c:v>6.6</c:v>
                </c:pt>
                <c:pt idx="38">
                  <c:v>6.7</c:v>
                </c:pt>
                <c:pt idx="39">
                  <c:v>6.7</c:v>
                </c:pt>
                <c:pt idx="40">
                  <c:v>7</c:v>
                </c:pt>
                <c:pt idx="41">
                  <c:v>7</c:v>
                </c:pt>
                <c:pt idx="42">
                  <c:v>7.7</c:v>
                </c:pt>
                <c:pt idx="43">
                  <c:v>7.8</c:v>
                </c:pt>
                <c:pt idx="44">
                  <c:v>7.9</c:v>
                </c:pt>
                <c:pt idx="45">
                  <c:v>7.9</c:v>
                </c:pt>
                <c:pt idx="46">
                  <c:v>8.0399999999999991</c:v>
                </c:pt>
                <c:pt idx="47">
                  <c:v>8.1999999999999993</c:v>
                </c:pt>
                <c:pt idx="48">
                  <c:v>8.4</c:v>
                </c:pt>
                <c:pt idx="49">
                  <c:v>8.5</c:v>
                </c:pt>
                <c:pt idx="50">
                  <c:v>8.6</c:v>
                </c:pt>
                <c:pt idx="51">
                  <c:v>8.6</c:v>
                </c:pt>
                <c:pt idx="52">
                  <c:v>8.6999999999999993</c:v>
                </c:pt>
                <c:pt idx="53">
                  <c:v>8.6999999999999993</c:v>
                </c:pt>
                <c:pt idx="54">
                  <c:v>9</c:v>
                </c:pt>
                <c:pt idx="55">
                  <c:v>9</c:v>
                </c:pt>
                <c:pt idx="56">
                  <c:v>9.15</c:v>
                </c:pt>
                <c:pt idx="57">
                  <c:v>9.4</c:v>
                </c:pt>
                <c:pt idx="58">
                  <c:v>9.6999999999999993</c:v>
                </c:pt>
                <c:pt idx="59">
                  <c:v>9.9</c:v>
                </c:pt>
                <c:pt idx="60">
                  <c:v>10.199999999999999</c:v>
                </c:pt>
                <c:pt idx="61">
                  <c:v>10.5</c:v>
                </c:pt>
                <c:pt idx="62">
                  <c:v>10.5</c:v>
                </c:pt>
                <c:pt idx="63">
                  <c:v>10.7</c:v>
                </c:pt>
                <c:pt idx="64">
                  <c:v>10.8</c:v>
                </c:pt>
                <c:pt idx="65">
                  <c:v>10.9</c:v>
                </c:pt>
                <c:pt idx="66">
                  <c:v>11.7</c:v>
                </c:pt>
                <c:pt idx="67">
                  <c:v>11.8</c:v>
                </c:pt>
                <c:pt idx="68">
                  <c:v>12.2</c:v>
                </c:pt>
                <c:pt idx="69">
                  <c:v>12.3</c:v>
                </c:pt>
                <c:pt idx="70">
                  <c:v>14.3</c:v>
                </c:pt>
                <c:pt idx="71">
                  <c:v>14.4</c:v>
                </c:pt>
                <c:pt idx="72">
                  <c:v>14.4</c:v>
                </c:pt>
                <c:pt idx="73">
                  <c:v>14.6</c:v>
                </c:pt>
                <c:pt idx="74">
                  <c:v>14.6</c:v>
                </c:pt>
                <c:pt idx="75">
                  <c:v>15.4</c:v>
                </c:pt>
                <c:pt idx="76">
                  <c:v>15.57</c:v>
                </c:pt>
                <c:pt idx="77">
                  <c:v>15.7</c:v>
                </c:pt>
                <c:pt idx="78">
                  <c:v>15.9</c:v>
                </c:pt>
                <c:pt idx="79">
                  <c:v>16.2</c:v>
                </c:pt>
                <c:pt idx="80">
                  <c:v>16.600000000000001</c:v>
                </c:pt>
                <c:pt idx="81">
                  <c:v>17.2</c:v>
                </c:pt>
                <c:pt idx="82">
                  <c:v>17.3</c:v>
                </c:pt>
                <c:pt idx="83">
                  <c:v>17.399999999999999</c:v>
                </c:pt>
                <c:pt idx="84">
                  <c:v>18.600000000000001</c:v>
                </c:pt>
                <c:pt idx="85">
                  <c:v>18.899999999999999</c:v>
                </c:pt>
                <c:pt idx="86">
                  <c:v>19</c:v>
                </c:pt>
                <c:pt idx="87">
                  <c:v>19.399999999999999</c:v>
                </c:pt>
                <c:pt idx="88">
                  <c:v>20.100000000000001</c:v>
                </c:pt>
                <c:pt idx="89">
                  <c:v>20.3</c:v>
                </c:pt>
                <c:pt idx="90">
                  <c:v>20.399999999999999</c:v>
                </c:pt>
                <c:pt idx="91">
                  <c:v>20.7</c:v>
                </c:pt>
                <c:pt idx="92">
                  <c:v>22.3</c:v>
                </c:pt>
                <c:pt idx="93">
                  <c:v>23.1</c:v>
                </c:pt>
                <c:pt idx="94">
                  <c:v>24.8</c:v>
                </c:pt>
                <c:pt idx="95">
                  <c:v>25</c:v>
                </c:pt>
                <c:pt idx="96">
                  <c:v>25.3</c:v>
                </c:pt>
                <c:pt idx="97">
                  <c:v>25.4</c:v>
                </c:pt>
                <c:pt idx="98">
                  <c:v>25.8</c:v>
                </c:pt>
                <c:pt idx="99">
                  <c:v>26.9</c:v>
                </c:pt>
                <c:pt idx="100">
                  <c:v>29.1</c:v>
                </c:pt>
                <c:pt idx="101">
                  <c:v>30</c:v>
                </c:pt>
                <c:pt idx="102">
                  <c:v>32.22</c:v>
                </c:pt>
                <c:pt idx="103">
                  <c:v>32.299999999999997</c:v>
                </c:pt>
                <c:pt idx="104">
                  <c:v>32.6</c:v>
                </c:pt>
                <c:pt idx="105">
                  <c:v>34.1</c:v>
                </c:pt>
                <c:pt idx="106">
                  <c:v>34.1</c:v>
                </c:pt>
                <c:pt idx="107">
                  <c:v>34.4</c:v>
                </c:pt>
                <c:pt idx="108">
                  <c:v>35</c:v>
                </c:pt>
                <c:pt idx="109">
                  <c:v>35.1</c:v>
                </c:pt>
                <c:pt idx="110">
                  <c:v>36.200000000000003</c:v>
                </c:pt>
                <c:pt idx="111">
                  <c:v>36.4</c:v>
                </c:pt>
                <c:pt idx="112">
                  <c:v>39</c:v>
                </c:pt>
                <c:pt idx="113">
                  <c:v>39.200000000000003</c:v>
                </c:pt>
                <c:pt idx="114">
                  <c:v>39.299999999999997</c:v>
                </c:pt>
                <c:pt idx="115">
                  <c:v>39.5</c:v>
                </c:pt>
                <c:pt idx="116">
                  <c:v>42.6</c:v>
                </c:pt>
                <c:pt idx="117">
                  <c:v>44.8</c:v>
                </c:pt>
                <c:pt idx="118">
                  <c:v>45.4</c:v>
                </c:pt>
                <c:pt idx="119">
                  <c:v>46.9</c:v>
                </c:pt>
                <c:pt idx="120">
                  <c:v>47.2</c:v>
                </c:pt>
                <c:pt idx="121">
                  <c:v>47.4</c:v>
                </c:pt>
                <c:pt idx="122">
                  <c:v>48.8</c:v>
                </c:pt>
                <c:pt idx="123">
                  <c:v>50</c:v>
                </c:pt>
                <c:pt idx="124">
                  <c:v>50.4</c:v>
                </c:pt>
                <c:pt idx="125">
                  <c:v>53.6</c:v>
                </c:pt>
                <c:pt idx="126">
                  <c:v>55.5</c:v>
                </c:pt>
                <c:pt idx="127">
                  <c:v>58.9</c:v>
                </c:pt>
                <c:pt idx="128">
                  <c:v>64.3</c:v>
                </c:pt>
                <c:pt idx="129">
                  <c:v>66</c:v>
                </c:pt>
                <c:pt idx="130">
                  <c:v>66.7</c:v>
                </c:pt>
                <c:pt idx="131">
                  <c:v>67.8</c:v>
                </c:pt>
                <c:pt idx="132">
                  <c:v>68.400000000000006</c:v>
                </c:pt>
                <c:pt idx="133">
                  <c:v>72</c:v>
                </c:pt>
                <c:pt idx="134">
                  <c:v>72.5</c:v>
                </c:pt>
                <c:pt idx="135">
                  <c:v>73.400000000000006</c:v>
                </c:pt>
                <c:pt idx="136">
                  <c:v>75.900000000000006</c:v>
                </c:pt>
                <c:pt idx="137">
                  <c:v>76.2</c:v>
                </c:pt>
                <c:pt idx="138">
                  <c:v>80.099999999999994</c:v>
                </c:pt>
                <c:pt idx="139">
                  <c:v>80.5</c:v>
                </c:pt>
                <c:pt idx="140">
                  <c:v>83.4</c:v>
                </c:pt>
                <c:pt idx="141">
                  <c:v>83.5</c:v>
                </c:pt>
                <c:pt idx="142">
                  <c:v>83.5</c:v>
                </c:pt>
                <c:pt idx="143">
                  <c:v>83.6</c:v>
                </c:pt>
                <c:pt idx="144">
                  <c:v>84.6</c:v>
                </c:pt>
                <c:pt idx="145">
                  <c:v>88.4</c:v>
                </c:pt>
                <c:pt idx="146">
                  <c:v>88.8</c:v>
                </c:pt>
                <c:pt idx="147">
                  <c:v>90.6</c:v>
                </c:pt>
                <c:pt idx="148">
                  <c:v>93.2</c:v>
                </c:pt>
                <c:pt idx="149">
                  <c:v>94.8</c:v>
                </c:pt>
                <c:pt idx="150">
                  <c:v>100</c:v>
                </c:pt>
                <c:pt idx="151">
                  <c:v>104</c:v>
                </c:pt>
                <c:pt idx="152">
                  <c:v>107</c:v>
                </c:pt>
                <c:pt idx="153">
                  <c:v>108</c:v>
                </c:pt>
                <c:pt idx="154">
                  <c:v>113</c:v>
                </c:pt>
                <c:pt idx="155">
                  <c:v>123</c:v>
                </c:pt>
                <c:pt idx="156">
                  <c:v>124</c:v>
                </c:pt>
                <c:pt idx="157">
                  <c:v>128</c:v>
                </c:pt>
                <c:pt idx="158">
                  <c:v>130</c:v>
                </c:pt>
                <c:pt idx="159">
                  <c:v>130</c:v>
                </c:pt>
                <c:pt idx="160">
                  <c:v>130.80000000000001</c:v>
                </c:pt>
                <c:pt idx="161">
                  <c:v>132</c:v>
                </c:pt>
                <c:pt idx="162">
                  <c:v>134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141</c:v>
                </c:pt>
                <c:pt idx="168">
                  <c:v>141</c:v>
                </c:pt>
                <c:pt idx="169">
                  <c:v>151</c:v>
                </c:pt>
                <c:pt idx="170">
                  <c:v>154</c:v>
                </c:pt>
                <c:pt idx="171">
                  <c:v>166</c:v>
                </c:pt>
                <c:pt idx="172">
                  <c:v>166</c:v>
                </c:pt>
                <c:pt idx="173">
                  <c:v>166</c:v>
                </c:pt>
                <c:pt idx="174">
                  <c:v>169</c:v>
                </c:pt>
                <c:pt idx="175">
                  <c:v>173</c:v>
                </c:pt>
                <c:pt idx="176">
                  <c:v>175</c:v>
                </c:pt>
                <c:pt idx="177">
                  <c:v>178</c:v>
                </c:pt>
                <c:pt idx="178">
                  <c:v>185</c:v>
                </c:pt>
                <c:pt idx="179">
                  <c:v>190</c:v>
                </c:pt>
                <c:pt idx="180">
                  <c:v>196</c:v>
                </c:pt>
                <c:pt idx="181">
                  <c:v>197</c:v>
                </c:pt>
                <c:pt idx="182">
                  <c:v>201</c:v>
                </c:pt>
                <c:pt idx="183">
                  <c:v>201</c:v>
                </c:pt>
                <c:pt idx="184">
                  <c:v>202</c:v>
                </c:pt>
                <c:pt idx="185">
                  <c:v>204</c:v>
                </c:pt>
                <c:pt idx="186">
                  <c:v>205</c:v>
                </c:pt>
                <c:pt idx="187">
                  <c:v>218</c:v>
                </c:pt>
                <c:pt idx="188">
                  <c:v>219</c:v>
                </c:pt>
                <c:pt idx="189">
                  <c:v>221</c:v>
                </c:pt>
                <c:pt idx="190">
                  <c:v>222</c:v>
                </c:pt>
                <c:pt idx="191">
                  <c:v>229.8</c:v>
                </c:pt>
                <c:pt idx="192">
                  <c:v>229.9</c:v>
                </c:pt>
                <c:pt idx="193">
                  <c:v>232</c:v>
                </c:pt>
                <c:pt idx="194">
                  <c:v>233</c:v>
                </c:pt>
                <c:pt idx="195">
                  <c:v>234</c:v>
                </c:pt>
                <c:pt idx="196">
                  <c:v>234</c:v>
                </c:pt>
                <c:pt idx="197">
                  <c:v>236</c:v>
                </c:pt>
                <c:pt idx="198">
                  <c:v>242</c:v>
                </c:pt>
                <c:pt idx="199">
                  <c:v>244</c:v>
                </c:pt>
                <c:pt idx="200">
                  <c:v>245</c:v>
                </c:pt>
                <c:pt idx="201">
                  <c:v>252</c:v>
                </c:pt>
                <c:pt idx="202">
                  <c:v>252</c:v>
                </c:pt>
                <c:pt idx="203">
                  <c:v>257</c:v>
                </c:pt>
                <c:pt idx="204">
                  <c:v>257</c:v>
                </c:pt>
                <c:pt idx="205">
                  <c:v>262</c:v>
                </c:pt>
                <c:pt idx="206">
                  <c:v>279</c:v>
                </c:pt>
                <c:pt idx="207">
                  <c:v>283</c:v>
                </c:pt>
                <c:pt idx="208">
                  <c:v>284</c:v>
                </c:pt>
                <c:pt idx="209">
                  <c:v>284</c:v>
                </c:pt>
                <c:pt idx="210">
                  <c:v>287</c:v>
                </c:pt>
                <c:pt idx="211">
                  <c:v>290</c:v>
                </c:pt>
                <c:pt idx="212">
                  <c:v>295</c:v>
                </c:pt>
                <c:pt idx="213">
                  <c:v>307</c:v>
                </c:pt>
                <c:pt idx="214">
                  <c:v>311</c:v>
                </c:pt>
                <c:pt idx="215">
                  <c:v>315</c:v>
                </c:pt>
                <c:pt idx="216">
                  <c:v>348</c:v>
                </c:pt>
                <c:pt idx="217">
                  <c:v>368</c:v>
                </c:pt>
                <c:pt idx="218">
                  <c:v>369</c:v>
                </c:pt>
                <c:pt idx="219">
                  <c:v>372</c:v>
                </c:pt>
                <c:pt idx="220">
                  <c:v>404</c:v>
                </c:pt>
                <c:pt idx="221">
                  <c:v>405</c:v>
                </c:pt>
                <c:pt idx="222">
                  <c:v>407</c:v>
                </c:pt>
                <c:pt idx="223">
                  <c:v>432</c:v>
                </c:pt>
                <c:pt idx="224">
                  <c:v>501</c:v>
                </c:pt>
                <c:pt idx="225">
                  <c:v>501</c:v>
                </c:pt>
                <c:pt idx="226">
                  <c:v>515</c:v>
                </c:pt>
                <c:pt idx="227">
                  <c:v>519</c:v>
                </c:pt>
                <c:pt idx="228">
                  <c:v>535</c:v>
                </c:pt>
                <c:pt idx="229">
                  <c:v>552</c:v>
                </c:pt>
                <c:pt idx="230">
                  <c:v>572</c:v>
                </c:pt>
                <c:pt idx="231">
                  <c:v>578</c:v>
                </c:pt>
                <c:pt idx="232">
                  <c:v>581</c:v>
                </c:pt>
                <c:pt idx="233">
                  <c:v>600</c:v>
                </c:pt>
                <c:pt idx="234">
                  <c:v>615</c:v>
                </c:pt>
                <c:pt idx="235">
                  <c:v>616</c:v>
                </c:pt>
                <c:pt idx="236">
                  <c:v>632</c:v>
                </c:pt>
                <c:pt idx="237">
                  <c:v>644</c:v>
                </c:pt>
                <c:pt idx="238">
                  <c:v>646</c:v>
                </c:pt>
                <c:pt idx="239">
                  <c:v>648</c:v>
                </c:pt>
                <c:pt idx="240">
                  <c:v>658</c:v>
                </c:pt>
                <c:pt idx="241">
                  <c:v>675</c:v>
                </c:pt>
                <c:pt idx="242">
                  <c:v>675</c:v>
                </c:pt>
                <c:pt idx="243">
                  <c:v>678</c:v>
                </c:pt>
                <c:pt idx="244">
                  <c:v>686</c:v>
                </c:pt>
                <c:pt idx="245">
                  <c:v>701</c:v>
                </c:pt>
                <c:pt idx="246">
                  <c:v>702</c:v>
                </c:pt>
                <c:pt idx="247">
                  <c:v>721</c:v>
                </c:pt>
                <c:pt idx="248">
                  <c:v>738</c:v>
                </c:pt>
                <c:pt idx="249">
                  <c:v>741</c:v>
                </c:pt>
                <c:pt idx="250">
                  <c:v>746</c:v>
                </c:pt>
                <c:pt idx="251">
                  <c:v>777</c:v>
                </c:pt>
                <c:pt idx="252">
                  <c:v>778</c:v>
                </c:pt>
                <c:pt idx="253">
                  <c:v>782</c:v>
                </c:pt>
                <c:pt idx="254">
                  <c:v>784</c:v>
                </c:pt>
                <c:pt idx="255">
                  <c:v>799</c:v>
                </c:pt>
                <c:pt idx="256">
                  <c:v>804</c:v>
                </c:pt>
                <c:pt idx="257">
                  <c:v>815</c:v>
                </c:pt>
                <c:pt idx="258">
                  <c:v>840</c:v>
                </c:pt>
                <c:pt idx="259">
                  <c:v>842</c:v>
                </c:pt>
                <c:pt idx="260">
                  <c:v>867</c:v>
                </c:pt>
                <c:pt idx="261">
                  <c:v>872</c:v>
                </c:pt>
                <c:pt idx="262">
                  <c:v>890</c:v>
                </c:pt>
                <c:pt idx="263">
                  <c:v>896</c:v>
                </c:pt>
                <c:pt idx="264">
                  <c:v>898</c:v>
                </c:pt>
                <c:pt idx="265">
                  <c:v>918</c:v>
                </c:pt>
                <c:pt idx="266">
                  <c:v>930</c:v>
                </c:pt>
                <c:pt idx="267">
                  <c:v>948</c:v>
                </c:pt>
                <c:pt idx="268">
                  <c:v>951</c:v>
                </c:pt>
                <c:pt idx="269">
                  <c:v>962</c:v>
                </c:pt>
                <c:pt idx="270">
                  <c:v>966</c:v>
                </c:pt>
                <c:pt idx="271">
                  <c:v>972</c:v>
                </c:pt>
                <c:pt idx="272">
                  <c:v>982</c:v>
                </c:pt>
                <c:pt idx="273">
                  <c:v>1011</c:v>
                </c:pt>
                <c:pt idx="274">
                  <c:v>1040</c:v>
                </c:pt>
                <c:pt idx="275">
                  <c:v>1040</c:v>
                </c:pt>
                <c:pt idx="276">
                  <c:v>1050</c:v>
                </c:pt>
                <c:pt idx="277">
                  <c:v>1060</c:v>
                </c:pt>
                <c:pt idx="278">
                  <c:v>1080</c:v>
                </c:pt>
                <c:pt idx="279">
                  <c:v>1080</c:v>
                </c:pt>
                <c:pt idx="280">
                  <c:v>1092</c:v>
                </c:pt>
                <c:pt idx="281">
                  <c:v>1100</c:v>
                </c:pt>
                <c:pt idx="282">
                  <c:v>1120</c:v>
                </c:pt>
                <c:pt idx="283">
                  <c:v>1130</c:v>
                </c:pt>
                <c:pt idx="284">
                  <c:v>1182</c:v>
                </c:pt>
                <c:pt idx="285">
                  <c:v>1200</c:v>
                </c:pt>
                <c:pt idx="286">
                  <c:v>1248</c:v>
                </c:pt>
                <c:pt idx="287">
                  <c:v>1259</c:v>
                </c:pt>
                <c:pt idx="288">
                  <c:v>1300</c:v>
                </c:pt>
                <c:pt idx="289">
                  <c:v>1310</c:v>
                </c:pt>
                <c:pt idx="290">
                  <c:v>1340</c:v>
                </c:pt>
                <c:pt idx="291">
                  <c:v>1410</c:v>
                </c:pt>
                <c:pt idx="292">
                  <c:v>1420</c:v>
                </c:pt>
                <c:pt idx="293">
                  <c:v>1440</c:v>
                </c:pt>
                <c:pt idx="294">
                  <c:v>1500</c:v>
                </c:pt>
                <c:pt idx="295">
                  <c:v>1550</c:v>
                </c:pt>
                <c:pt idx="296">
                  <c:v>1590</c:v>
                </c:pt>
                <c:pt idx="297">
                  <c:v>1610</c:v>
                </c:pt>
                <c:pt idx="298">
                  <c:v>1620</c:v>
                </c:pt>
                <c:pt idx="299">
                  <c:v>1620</c:v>
                </c:pt>
                <c:pt idx="300">
                  <c:v>1650</c:v>
                </c:pt>
                <c:pt idx="301">
                  <c:v>1660</c:v>
                </c:pt>
                <c:pt idx="302">
                  <c:v>1690</c:v>
                </c:pt>
                <c:pt idx="303">
                  <c:v>1700</c:v>
                </c:pt>
                <c:pt idx="304">
                  <c:v>1760</c:v>
                </c:pt>
                <c:pt idx="305">
                  <c:v>1770</c:v>
                </c:pt>
                <c:pt idx="306">
                  <c:v>1850</c:v>
                </c:pt>
                <c:pt idx="307">
                  <c:v>1890</c:v>
                </c:pt>
                <c:pt idx="308">
                  <c:v>1962</c:v>
                </c:pt>
                <c:pt idx="309">
                  <c:v>1970</c:v>
                </c:pt>
                <c:pt idx="310">
                  <c:v>2030</c:v>
                </c:pt>
                <c:pt idx="311">
                  <c:v>2070</c:v>
                </c:pt>
                <c:pt idx="312">
                  <c:v>2140</c:v>
                </c:pt>
                <c:pt idx="313">
                  <c:v>2180</c:v>
                </c:pt>
                <c:pt idx="314">
                  <c:v>2190</c:v>
                </c:pt>
                <c:pt idx="315">
                  <c:v>2232</c:v>
                </c:pt>
                <c:pt idx="316">
                  <c:v>2240</c:v>
                </c:pt>
                <c:pt idx="317">
                  <c:v>2370</c:v>
                </c:pt>
                <c:pt idx="318">
                  <c:v>2388</c:v>
                </c:pt>
                <c:pt idx="319">
                  <c:v>2540</c:v>
                </c:pt>
                <c:pt idx="320">
                  <c:v>2550</c:v>
                </c:pt>
                <c:pt idx="321">
                  <c:v>2550</c:v>
                </c:pt>
                <c:pt idx="322">
                  <c:v>2562</c:v>
                </c:pt>
                <c:pt idx="323">
                  <c:v>2700</c:v>
                </c:pt>
                <c:pt idx="324">
                  <c:v>2780</c:v>
                </c:pt>
                <c:pt idx="325">
                  <c:v>2900</c:v>
                </c:pt>
                <c:pt idx="326">
                  <c:v>2970</c:v>
                </c:pt>
                <c:pt idx="327">
                  <c:v>3070</c:v>
                </c:pt>
                <c:pt idx="328">
                  <c:v>3100</c:v>
                </c:pt>
                <c:pt idx="329">
                  <c:v>3140</c:v>
                </c:pt>
                <c:pt idx="330">
                  <c:v>3260</c:v>
                </c:pt>
                <c:pt idx="331">
                  <c:v>3300</c:v>
                </c:pt>
                <c:pt idx="332">
                  <c:v>3370</c:v>
                </c:pt>
                <c:pt idx="333">
                  <c:v>3500</c:v>
                </c:pt>
                <c:pt idx="334">
                  <c:v>3510</c:v>
                </c:pt>
                <c:pt idx="335">
                  <c:v>3620</c:v>
                </c:pt>
                <c:pt idx="336">
                  <c:v>3680</c:v>
                </c:pt>
                <c:pt idx="337">
                  <c:v>3680</c:v>
                </c:pt>
                <c:pt idx="338">
                  <c:v>3700</c:v>
                </c:pt>
                <c:pt idx="339">
                  <c:v>3870</c:v>
                </c:pt>
                <c:pt idx="340">
                  <c:v>3920</c:v>
                </c:pt>
                <c:pt idx="341">
                  <c:v>3940</c:v>
                </c:pt>
                <c:pt idx="342">
                  <c:v>3970</c:v>
                </c:pt>
                <c:pt idx="343">
                  <c:v>3990</c:v>
                </c:pt>
                <c:pt idx="344">
                  <c:v>4000</c:v>
                </c:pt>
                <c:pt idx="345">
                  <c:v>4060</c:v>
                </c:pt>
                <c:pt idx="346">
                  <c:v>4080</c:v>
                </c:pt>
                <c:pt idx="347">
                  <c:v>4120</c:v>
                </c:pt>
                <c:pt idx="348">
                  <c:v>4245</c:v>
                </c:pt>
                <c:pt idx="349">
                  <c:v>4290</c:v>
                </c:pt>
                <c:pt idx="350">
                  <c:v>4460</c:v>
                </c:pt>
                <c:pt idx="351">
                  <c:v>4640</c:v>
                </c:pt>
                <c:pt idx="352">
                  <c:v>4890</c:v>
                </c:pt>
                <c:pt idx="353">
                  <c:v>4980</c:v>
                </c:pt>
                <c:pt idx="354">
                  <c:v>5010</c:v>
                </c:pt>
                <c:pt idx="355">
                  <c:v>5390</c:v>
                </c:pt>
                <c:pt idx="356">
                  <c:v>5480</c:v>
                </c:pt>
                <c:pt idx="357">
                  <c:v>5600</c:v>
                </c:pt>
                <c:pt idx="358">
                  <c:v>5740</c:v>
                </c:pt>
                <c:pt idx="359">
                  <c:v>5760</c:v>
                </c:pt>
                <c:pt idx="360">
                  <c:v>5790</c:v>
                </c:pt>
                <c:pt idx="361">
                  <c:v>5850</c:v>
                </c:pt>
                <c:pt idx="362">
                  <c:v>5940</c:v>
                </c:pt>
                <c:pt idx="363">
                  <c:v>6150</c:v>
                </c:pt>
                <c:pt idx="364">
                  <c:v>6860</c:v>
                </c:pt>
                <c:pt idx="365">
                  <c:v>6880</c:v>
                </c:pt>
                <c:pt idx="366">
                  <c:v>6960</c:v>
                </c:pt>
                <c:pt idx="367">
                  <c:v>7280</c:v>
                </c:pt>
                <c:pt idx="368">
                  <c:v>7340</c:v>
                </c:pt>
                <c:pt idx="369">
                  <c:v>7440</c:v>
                </c:pt>
                <c:pt idx="370">
                  <c:v>7860</c:v>
                </c:pt>
                <c:pt idx="371">
                  <c:v>8430</c:v>
                </c:pt>
                <c:pt idx="372">
                  <c:v>8520</c:v>
                </c:pt>
                <c:pt idx="373">
                  <c:v>8710</c:v>
                </c:pt>
                <c:pt idx="374">
                  <c:v>9200</c:v>
                </c:pt>
                <c:pt idx="375">
                  <c:v>12800</c:v>
                </c:pt>
                <c:pt idx="376">
                  <c:v>15300</c:v>
                </c:pt>
                <c:pt idx="377">
                  <c:v>38600</c:v>
                </c:pt>
                <c:pt idx="378">
                  <c:v>48100</c:v>
                </c:pt>
                <c:pt idx="379">
                  <c:v>2.1</c:v>
                </c:pt>
                <c:pt idx="380">
                  <c:v>3.6</c:v>
                </c:pt>
                <c:pt idx="381">
                  <c:v>5</c:v>
                </c:pt>
                <c:pt idx="382">
                  <c:v>5.5</c:v>
                </c:pt>
                <c:pt idx="383">
                  <c:v>6.4</c:v>
                </c:pt>
                <c:pt idx="384">
                  <c:v>9.9</c:v>
                </c:pt>
                <c:pt idx="385">
                  <c:v>10</c:v>
                </c:pt>
                <c:pt idx="386">
                  <c:v>17.399999999999999</c:v>
                </c:pt>
                <c:pt idx="387">
                  <c:v>20.9</c:v>
                </c:pt>
                <c:pt idx="388">
                  <c:v>22.1</c:v>
                </c:pt>
                <c:pt idx="389">
                  <c:v>27.9</c:v>
                </c:pt>
                <c:pt idx="390">
                  <c:v>30.4</c:v>
                </c:pt>
                <c:pt idx="391">
                  <c:v>30.8</c:v>
                </c:pt>
                <c:pt idx="392">
                  <c:v>35.200000000000003</c:v>
                </c:pt>
                <c:pt idx="393">
                  <c:v>46.5</c:v>
                </c:pt>
                <c:pt idx="394">
                  <c:v>47.8</c:v>
                </c:pt>
                <c:pt idx="395">
                  <c:v>65.7</c:v>
                </c:pt>
                <c:pt idx="396">
                  <c:v>78.099999999999994</c:v>
                </c:pt>
                <c:pt idx="397">
                  <c:v>78.2</c:v>
                </c:pt>
                <c:pt idx="398">
                  <c:v>93.3</c:v>
                </c:pt>
                <c:pt idx="399">
                  <c:v>93.8</c:v>
                </c:pt>
                <c:pt idx="400">
                  <c:v>106</c:v>
                </c:pt>
                <c:pt idx="401">
                  <c:v>112</c:v>
                </c:pt>
                <c:pt idx="402">
                  <c:v>112</c:v>
                </c:pt>
                <c:pt idx="403">
                  <c:v>120</c:v>
                </c:pt>
                <c:pt idx="404">
                  <c:v>131</c:v>
                </c:pt>
                <c:pt idx="405">
                  <c:v>131</c:v>
                </c:pt>
                <c:pt idx="406">
                  <c:v>150</c:v>
                </c:pt>
                <c:pt idx="407">
                  <c:v>164</c:v>
                </c:pt>
                <c:pt idx="408">
                  <c:v>171</c:v>
                </c:pt>
                <c:pt idx="409">
                  <c:v>211</c:v>
                </c:pt>
                <c:pt idx="410">
                  <c:v>212</c:v>
                </c:pt>
                <c:pt idx="411">
                  <c:v>225</c:v>
                </c:pt>
                <c:pt idx="412">
                  <c:v>246</c:v>
                </c:pt>
                <c:pt idx="413">
                  <c:v>263</c:v>
                </c:pt>
                <c:pt idx="414">
                  <c:v>283</c:v>
                </c:pt>
                <c:pt idx="415">
                  <c:v>303</c:v>
                </c:pt>
                <c:pt idx="416">
                  <c:v>352</c:v>
                </c:pt>
                <c:pt idx="417">
                  <c:v>375</c:v>
                </c:pt>
                <c:pt idx="418">
                  <c:v>389</c:v>
                </c:pt>
                <c:pt idx="419">
                  <c:v>464</c:v>
                </c:pt>
                <c:pt idx="420">
                  <c:v>475</c:v>
                </c:pt>
                <c:pt idx="421">
                  <c:v>529</c:v>
                </c:pt>
                <c:pt idx="422">
                  <c:v>627</c:v>
                </c:pt>
                <c:pt idx="423">
                  <c:v>4110</c:v>
                </c:pt>
              </c:numCache>
            </c:numRef>
          </c:xVal>
          <c:yVal>
            <c:numRef>
              <c:f>'estimated PG values'!$CT$2:$CT$1705</c:f>
              <c:numCache>
                <c:formatCode>General</c:formatCode>
                <c:ptCount val="1704"/>
                <c:pt idx="0">
                  <c:v>18</c:v>
                </c:pt>
                <c:pt idx="1">
                  <c:v>18</c:v>
                </c:pt>
                <c:pt idx="2">
                  <c:v>4</c:v>
                </c:pt>
                <c:pt idx="3">
                  <c:v>18</c:v>
                </c:pt>
                <c:pt idx="4">
                  <c:v>20</c:v>
                </c:pt>
                <c:pt idx="5">
                  <c:v>29</c:v>
                </c:pt>
                <c:pt idx="6">
                  <c:v>18</c:v>
                </c:pt>
                <c:pt idx="7">
                  <c:v>31</c:v>
                </c:pt>
                <c:pt idx="8">
                  <c:v>20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4</c:v>
                </c:pt>
                <c:pt idx="18">
                  <c:v>20</c:v>
                </c:pt>
                <c:pt idx="19">
                  <c:v>20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20</c:v>
                </c:pt>
                <c:pt idx="24">
                  <c:v>20</c:v>
                </c:pt>
                <c:pt idx="25">
                  <c:v>18</c:v>
                </c:pt>
                <c:pt idx="26">
                  <c:v>20</c:v>
                </c:pt>
                <c:pt idx="27">
                  <c:v>18</c:v>
                </c:pt>
                <c:pt idx="28">
                  <c:v>18</c:v>
                </c:pt>
                <c:pt idx="29">
                  <c:v>20</c:v>
                </c:pt>
                <c:pt idx="30">
                  <c:v>20</c:v>
                </c:pt>
                <c:pt idx="31">
                  <c:v>18</c:v>
                </c:pt>
                <c:pt idx="32">
                  <c:v>20</c:v>
                </c:pt>
                <c:pt idx="33">
                  <c:v>18</c:v>
                </c:pt>
                <c:pt idx="34">
                  <c:v>20</c:v>
                </c:pt>
                <c:pt idx="35">
                  <c:v>21</c:v>
                </c:pt>
                <c:pt idx="36">
                  <c:v>18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18</c:v>
                </c:pt>
                <c:pt idx="41">
                  <c:v>20</c:v>
                </c:pt>
                <c:pt idx="42">
                  <c:v>18</c:v>
                </c:pt>
                <c:pt idx="43">
                  <c:v>20</c:v>
                </c:pt>
                <c:pt idx="44">
                  <c:v>18</c:v>
                </c:pt>
                <c:pt idx="45">
                  <c:v>20</c:v>
                </c:pt>
                <c:pt idx="46">
                  <c:v>18</c:v>
                </c:pt>
                <c:pt idx="47">
                  <c:v>18</c:v>
                </c:pt>
                <c:pt idx="48">
                  <c:v>20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18</c:v>
                </c:pt>
                <c:pt idx="57">
                  <c:v>20</c:v>
                </c:pt>
                <c:pt idx="58">
                  <c:v>20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20</c:v>
                </c:pt>
                <c:pt idx="63">
                  <c:v>20</c:v>
                </c:pt>
                <c:pt idx="64">
                  <c:v>18</c:v>
                </c:pt>
                <c:pt idx="65">
                  <c:v>20</c:v>
                </c:pt>
                <c:pt idx="66">
                  <c:v>20</c:v>
                </c:pt>
                <c:pt idx="67">
                  <c:v>16</c:v>
                </c:pt>
                <c:pt idx="68">
                  <c:v>4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20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20</c:v>
                </c:pt>
                <c:pt idx="83">
                  <c:v>4</c:v>
                </c:pt>
                <c:pt idx="84">
                  <c:v>20</c:v>
                </c:pt>
                <c:pt idx="85">
                  <c:v>18</c:v>
                </c:pt>
                <c:pt idx="86">
                  <c:v>18</c:v>
                </c:pt>
                <c:pt idx="87">
                  <c:v>20</c:v>
                </c:pt>
                <c:pt idx="88">
                  <c:v>20</c:v>
                </c:pt>
                <c:pt idx="89">
                  <c:v>18</c:v>
                </c:pt>
                <c:pt idx="90">
                  <c:v>20</c:v>
                </c:pt>
                <c:pt idx="91">
                  <c:v>10</c:v>
                </c:pt>
                <c:pt idx="92">
                  <c:v>20</c:v>
                </c:pt>
                <c:pt idx="93">
                  <c:v>18</c:v>
                </c:pt>
                <c:pt idx="94">
                  <c:v>20</c:v>
                </c:pt>
                <c:pt idx="95">
                  <c:v>18</c:v>
                </c:pt>
                <c:pt idx="96">
                  <c:v>20</c:v>
                </c:pt>
                <c:pt idx="97">
                  <c:v>81</c:v>
                </c:pt>
                <c:pt idx="98">
                  <c:v>18</c:v>
                </c:pt>
                <c:pt idx="99">
                  <c:v>34</c:v>
                </c:pt>
                <c:pt idx="100">
                  <c:v>20</c:v>
                </c:pt>
                <c:pt idx="101">
                  <c:v>18</c:v>
                </c:pt>
                <c:pt idx="102">
                  <c:v>25</c:v>
                </c:pt>
                <c:pt idx="103">
                  <c:v>18</c:v>
                </c:pt>
                <c:pt idx="104">
                  <c:v>20</c:v>
                </c:pt>
                <c:pt idx="105">
                  <c:v>20</c:v>
                </c:pt>
                <c:pt idx="106">
                  <c:v>29</c:v>
                </c:pt>
                <c:pt idx="107">
                  <c:v>21</c:v>
                </c:pt>
                <c:pt idx="108">
                  <c:v>20</c:v>
                </c:pt>
                <c:pt idx="109">
                  <c:v>24</c:v>
                </c:pt>
                <c:pt idx="110">
                  <c:v>23</c:v>
                </c:pt>
                <c:pt idx="111">
                  <c:v>18</c:v>
                </c:pt>
                <c:pt idx="112">
                  <c:v>18</c:v>
                </c:pt>
                <c:pt idx="113">
                  <c:v>36</c:v>
                </c:pt>
                <c:pt idx="114">
                  <c:v>60</c:v>
                </c:pt>
                <c:pt idx="115">
                  <c:v>14</c:v>
                </c:pt>
                <c:pt idx="116">
                  <c:v>45</c:v>
                </c:pt>
                <c:pt idx="117">
                  <c:v>18</c:v>
                </c:pt>
                <c:pt idx="118">
                  <c:v>21</c:v>
                </c:pt>
                <c:pt idx="119">
                  <c:v>19</c:v>
                </c:pt>
                <c:pt idx="120">
                  <c:v>24</c:v>
                </c:pt>
                <c:pt idx="121">
                  <c:v>29</c:v>
                </c:pt>
                <c:pt idx="122">
                  <c:v>20</c:v>
                </c:pt>
                <c:pt idx="123">
                  <c:v>30</c:v>
                </c:pt>
                <c:pt idx="124">
                  <c:v>28</c:v>
                </c:pt>
                <c:pt idx="125">
                  <c:v>36</c:v>
                </c:pt>
                <c:pt idx="126">
                  <c:v>27</c:v>
                </c:pt>
                <c:pt idx="127">
                  <c:v>37</c:v>
                </c:pt>
                <c:pt idx="128">
                  <c:v>18</c:v>
                </c:pt>
                <c:pt idx="129">
                  <c:v>20</c:v>
                </c:pt>
                <c:pt idx="130">
                  <c:v>47</c:v>
                </c:pt>
                <c:pt idx="131">
                  <c:v>32</c:v>
                </c:pt>
                <c:pt idx="132">
                  <c:v>20</c:v>
                </c:pt>
                <c:pt idx="133">
                  <c:v>34</c:v>
                </c:pt>
                <c:pt idx="134">
                  <c:v>20</c:v>
                </c:pt>
                <c:pt idx="135">
                  <c:v>18</c:v>
                </c:pt>
                <c:pt idx="136">
                  <c:v>18</c:v>
                </c:pt>
                <c:pt idx="137">
                  <c:v>42</c:v>
                </c:pt>
                <c:pt idx="138">
                  <c:v>18</c:v>
                </c:pt>
                <c:pt idx="139">
                  <c:v>90</c:v>
                </c:pt>
                <c:pt idx="140">
                  <c:v>31</c:v>
                </c:pt>
                <c:pt idx="141">
                  <c:v>18</c:v>
                </c:pt>
                <c:pt idx="142">
                  <c:v>46</c:v>
                </c:pt>
                <c:pt idx="143">
                  <c:v>18</c:v>
                </c:pt>
                <c:pt idx="144">
                  <c:v>18</c:v>
                </c:pt>
                <c:pt idx="145">
                  <c:v>55</c:v>
                </c:pt>
                <c:pt idx="146">
                  <c:v>70</c:v>
                </c:pt>
                <c:pt idx="147">
                  <c:v>18</c:v>
                </c:pt>
                <c:pt idx="148">
                  <c:v>20</c:v>
                </c:pt>
                <c:pt idx="149">
                  <c:v>59</c:v>
                </c:pt>
                <c:pt idx="150">
                  <c:v>18</c:v>
                </c:pt>
                <c:pt idx="151">
                  <c:v>60</c:v>
                </c:pt>
                <c:pt idx="152">
                  <c:v>20</c:v>
                </c:pt>
                <c:pt idx="153">
                  <c:v>52</c:v>
                </c:pt>
                <c:pt idx="154">
                  <c:v>18</c:v>
                </c:pt>
                <c:pt idx="155">
                  <c:v>62</c:v>
                </c:pt>
                <c:pt idx="156">
                  <c:v>70</c:v>
                </c:pt>
                <c:pt idx="157">
                  <c:v>20</c:v>
                </c:pt>
                <c:pt idx="158">
                  <c:v>36</c:v>
                </c:pt>
                <c:pt idx="159">
                  <c:v>69</c:v>
                </c:pt>
                <c:pt idx="160">
                  <c:v>110</c:v>
                </c:pt>
                <c:pt idx="161">
                  <c:v>20</c:v>
                </c:pt>
                <c:pt idx="162">
                  <c:v>43</c:v>
                </c:pt>
                <c:pt idx="163">
                  <c:v>40</c:v>
                </c:pt>
                <c:pt idx="164">
                  <c:v>18</c:v>
                </c:pt>
                <c:pt idx="165">
                  <c:v>73</c:v>
                </c:pt>
                <c:pt idx="166">
                  <c:v>73</c:v>
                </c:pt>
                <c:pt idx="167">
                  <c:v>18</c:v>
                </c:pt>
                <c:pt idx="168">
                  <c:v>59</c:v>
                </c:pt>
                <c:pt idx="169">
                  <c:v>22</c:v>
                </c:pt>
                <c:pt idx="170">
                  <c:v>36</c:v>
                </c:pt>
                <c:pt idx="171">
                  <c:v>51</c:v>
                </c:pt>
                <c:pt idx="172">
                  <c:v>120</c:v>
                </c:pt>
                <c:pt idx="173">
                  <c:v>120</c:v>
                </c:pt>
                <c:pt idx="174">
                  <c:v>110</c:v>
                </c:pt>
                <c:pt idx="175">
                  <c:v>180</c:v>
                </c:pt>
                <c:pt idx="176">
                  <c:v>130</c:v>
                </c:pt>
                <c:pt idx="177">
                  <c:v>130</c:v>
                </c:pt>
                <c:pt idx="178">
                  <c:v>62</c:v>
                </c:pt>
                <c:pt idx="179">
                  <c:v>150</c:v>
                </c:pt>
                <c:pt idx="180">
                  <c:v>81</c:v>
                </c:pt>
                <c:pt idx="181">
                  <c:v>80</c:v>
                </c:pt>
                <c:pt idx="182">
                  <c:v>130</c:v>
                </c:pt>
                <c:pt idx="183">
                  <c:v>140</c:v>
                </c:pt>
                <c:pt idx="184">
                  <c:v>180</c:v>
                </c:pt>
                <c:pt idx="185">
                  <c:v>130</c:v>
                </c:pt>
                <c:pt idx="186">
                  <c:v>170</c:v>
                </c:pt>
                <c:pt idx="187">
                  <c:v>210</c:v>
                </c:pt>
                <c:pt idx="188">
                  <c:v>150</c:v>
                </c:pt>
                <c:pt idx="189">
                  <c:v>35</c:v>
                </c:pt>
                <c:pt idx="190">
                  <c:v>120</c:v>
                </c:pt>
                <c:pt idx="191">
                  <c:v>46</c:v>
                </c:pt>
                <c:pt idx="192">
                  <c:v>190</c:v>
                </c:pt>
                <c:pt idx="193">
                  <c:v>900</c:v>
                </c:pt>
                <c:pt idx="194">
                  <c:v>180</c:v>
                </c:pt>
                <c:pt idx="195">
                  <c:v>120</c:v>
                </c:pt>
                <c:pt idx="196">
                  <c:v>170</c:v>
                </c:pt>
                <c:pt idx="197">
                  <c:v>170</c:v>
                </c:pt>
                <c:pt idx="198">
                  <c:v>88</c:v>
                </c:pt>
                <c:pt idx="199">
                  <c:v>150</c:v>
                </c:pt>
                <c:pt idx="200">
                  <c:v>76</c:v>
                </c:pt>
                <c:pt idx="201">
                  <c:v>73</c:v>
                </c:pt>
                <c:pt idx="202">
                  <c:v>300</c:v>
                </c:pt>
                <c:pt idx="203">
                  <c:v>120</c:v>
                </c:pt>
                <c:pt idx="204">
                  <c:v>170</c:v>
                </c:pt>
                <c:pt idx="205">
                  <c:v>210</c:v>
                </c:pt>
                <c:pt idx="206">
                  <c:v>34</c:v>
                </c:pt>
                <c:pt idx="207">
                  <c:v>200</c:v>
                </c:pt>
                <c:pt idx="208">
                  <c:v>61</c:v>
                </c:pt>
                <c:pt idx="209">
                  <c:v>73</c:v>
                </c:pt>
                <c:pt idx="210">
                  <c:v>200</c:v>
                </c:pt>
                <c:pt idx="211">
                  <c:v>61</c:v>
                </c:pt>
                <c:pt idx="212">
                  <c:v>240</c:v>
                </c:pt>
                <c:pt idx="213">
                  <c:v>250</c:v>
                </c:pt>
                <c:pt idx="214">
                  <c:v>22</c:v>
                </c:pt>
                <c:pt idx="215">
                  <c:v>100</c:v>
                </c:pt>
                <c:pt idx="216">
                  <c:v>130</c:v>
                </c:pt>
                <c:pt idx="217">
                  <c:v>340</c:v>
                </c:pt>
                <c:pt idx="218">
                  <c:v>220</c:v>
                </c:pt>
                <c:pt idx="219">
                  <c:v>160</c:v>
                </c:pt>
                <c:pt idx="220">
                  <c:v>170</c:v>
                </c:pt>
                <c:pt idx="221">
                  <c:v>250</c:v>
                </c:pt>
                <c:pt idx="222">
                  <c:v>310</c:v>
                </c:pt>
                <c:pt idx="223">
                  <c:v>180</c:v>
                </c:pt>
                <c:pt idx="224">
                  <c:v>400</c:v>
                </c:pt>
                <c:pt idx="225">
                  <c:v>410</c:v>
                </c:pt>
                <c:pt idx="226">
                  <c:v>430</c:v>
                </c:pt>
                <c:pt idx="227">
                  <c:v>430</c:v>
                </c:pt>
                <c:pt idx="228">
                  <c:v>380</c:v>
                </c:pt>
                <c:pt idx="229">
                  <c:v>470</c:v>
                </c:pt>
                <c:pt idx="230">
                  <c:v>480</c:v>
                </c:pt>
                <c:pt idx="231">
                  <c:v>340</c:v>
                </c:pt>
                <c:pt idx="232">
                  <c:v>230</c:v>
                </c:pt>
                <c:pt idx="233">
                  <c:v>440</c:v>
                </c:pt>
                <c:pt idx="234">
                  <c:v>230</c:v>
                </c:pt>
                <c:pt idx="235">
                  <c:v>330</c:v>
                </c:pt>
                <c:pt idx="236">
                  <c:v>450</c:v>
                </c:pt>
                <c:pt idx="237">
                  <c:v>180</c:v>
                </c:pt>
                <c:pt idx="238">
                  <c:v>20</c:v>
                </c:pt>
                <c:pt idx="239">
                  <c:v>400</c:v>
                </c:pt>
                <c:pt idx="240">
                  <c:v>35</c:v>
                </c:pt>
                <c:pt idx="241">
                  <c:v>73</c:v>
                </c:pt>
                <c:pt idx="242">
                  <c:v>690</c:v>
                </c:pt>
                <c:pt idx="243">
                  <c:v>400</c:v>
                </c:pt>
                <c:pt idx="244">
                  <c:v>540</c:v>
                </c:pt>
                <c:pt idx="245">
                  <c:v>170</c:v>
                </c:pt>
                <c:pt idx="246">
                  <c:v>710</c:v>
                </c:pt>
                <c:pt idx="247">
                  <c:v>450</c:v>
                </c:pt>
                <c:pt idx="248">
                  <c:v>410</c:v>
                </c:pt>
                <c:pt idx="249">
                  <c:v>680</c:v>
                </c:pt>
                <c:pt idx="250">
                  <c:v>200</c:v>
                </c:pt>
                <c:pt idx="251">
                  <c:v>1000</c:v>
                </c:pt>
                <c:pt idx="252">
                  <c:v>550</c:v>
                </c:pt>
                <c:pt idx="253">
                  <c:v>410</c:v>
                </c:pt>
                <c:pt idx="254">
                  <c:v>560</c:v>
                </c:pt>
                <c:pt idx="255">
                  <c:v>700</c:v>
                </c:pt>
                <c:pt idx="256">
                  <c:v>220</c:v>
                </c:pt>
                <c:pt idx="257">
                  <c:v>600</c:v>
                </c:pt>
                <c:pt idx="258">
                  <c:v>770</c:v>
                </c:pt>
                <c:pt idx="259">
                  <c:v>18</c:v>
                </c:pt>
                <c:pt idx="260">
                  <c:v>610</c:v>
                </c:pt>
                <c:pt idx="261">
                  <c:v>770</c:v>
                </c:pt>
                <c:pt idx="262">
                  <c:v>700</c:v>
                </c:pt>
                <c:pt idx="263">
                  <c:v>540</c:v>
                </c:pt>
                <c:pt idx="264">
                  <c:v>570</c:v>
                </c:pt>
                <c:pt idx="265">
                  <c:v>270</c:v>
                </c:pt>
                <c:pt idx="266">
                  <c:v>770</c:v>
                </c:pt>
                <c:pt idx="267">
                  <c:v>1300</c:v>
                </c:pt>
                <c:pt idx="268">
                  <c:v>810</c:v>
                </c:pt>
                <c:pt idx="269">
                  <c:v>290</c:v>
                </c:pt>
                <c:pt idx="270">
                  <c:v>500</c:v>
                </c:pt>
                <c:pt idx="271">
                  <c:v>560</c:v>
                </c:pt>
                <c:pt idx="272">
                  <c:v>3000</c:v>
                </c:pt>
                <c:pt idx="273">
                  <c:v>690</c:v>
                </c:pt>
                <c:pt idx="274">
                  <c:v>330</c:v>
                </c:pt>
                <c:pt idx="275">
                  <c:v>610</c:v>
                </c:pt>
                <c:pt idx="276">
                  <c:v>760</c:v>
                </c:pt>
                <c:pt idx="277">
                  <c:v>570</c:v>
                </c:pt>
                <c:pt idx="278">
                  <c:v>18</c:v>
                </c:pt>
                <c:pt idx="279">
                  <c:v>610</c:v>
                </c:pt>
                <c:pt idx="280">
                  <c:v>4700</c:v>
                </c:pt>
                <c:pt idx="281">
                  <c:v>200</c:v>
                </c:pt>
                <c:pt idx="282">
                  <c:v>780</c:v>
                </c:pt>
                <c:pt idx="283">
                  <c:v>890</c:v>
                </c:pt>
                <c:pt idx="284">
                  <c:v>960</c:v>
                </c:pt>
                <c:pt idx="285">
                  <c:v>890</c:v>
                </c:pt>
                <c:pt idx="286">
                  <c:v>620</c:v>
                </c:pt>
                <c:pt idx="287">
                  <c:v>480</c:v>
                </c:pt>
                <c:pt idx="288">
                  <c:v>860</c:v>
                </c:pt>
                <c:pt idx="289">
                  <c:v>870</c:v>
                </c:pt>
                <c:pt idx="290">
                  <c:v>2000</c:v>
                </c:pt>
                <c:pt idx="291">
                  <c:v>900</c:v>
                </c:pt>
                <c:pt idx="292">
                  <c:v>350</c:v>
                </c:pt>
                <c:pt idx="293">
                  <c:v>930</c:v>
                </c:pt>
                <c:pt idx="294">
                  <c:v>1300</c:v>
                </c:pt>
                <c:pt idx="295">
                  <c:v>1000</c:v>
                </c:pt>
                <c:pt idx="296">
                  <c:v>750</c:v>
                </c:pt>
                <c:pt idx="297">
                  <c:v>1300</c:v>
                </c:pt>
                <c:pt idx="298">
                  <c:v>700</c:v>
                </c:pt>
                <c:pt idx="299">
                  <c:v>1700</c:v>
                </c:pt>
                <c:pt idx="300">
                  <c:v>1100</c:v>
                </c:pt>
                <c:pt idx="301">
                  <c:v>970</c:v>
                </c:pt>
                <c:pt idx="302">
                  <c:v>1400</c:v>
                </c:pt>
                <c:pt idx="303">
                  <c:v>850</c:v>
                </c:pt>
                <c:pt idx="304">
                  <c:v>760</c:v>
                </c:pt>
                <c:pt idx="305">
                  <c:v>1500</c:v>
                </c:pt>
                <c:pt idx="306">
                  <c:v>1300</c:v>
                </c:pt>
                <c:pt idx="307">
                  <c:v>1700</c:v>
                </c:pt>
                <c:pt idx="308">
                  <c:v>780</c:v>
                </c:pt>
                <c:pt idx="309">
                  <c:v>18</c:v>
                </c:pt>
                <c:pt idx="310">
                  <c:v>1900</c:v>
                </c:pt>
                <c:pt idx="311">
                  <c:v>2500</c:v>
                </c:pt>
                <c:pt idx="312">
                  <c:v>1500</c:v>
                </c:pt>
                <c:pt idx="313">
                  <c:v>2200</c:v>
                </c:pt>
                <c:pt idx="314">
                  <c:v>2000</c:v>
                </c:pt>
                <c:pt idx="315">
                  <c:v>1300</c:v>
                </c:pt>
                <c:pt idx="316">
                  <c:v>1400</c:v>
                </c:pt>
                <c:pt idx="317">
                  <c:v>1100</c:v>
                </c:pt>
                <c:pt idx="318">
                  <c:v>6200</c:v>
                </c:pt>
                <c:pt idx="319">
                  <c:v>3000</c:v>
                </c:pt>
                <c:pt idx="320">
                  <c:v>2600</c:v>
                </c:pt>
                <c:pt idx="321">
                  <c:v>5000</c:v>
                </c:pt>
                <c:pt idx="322">
                  <c:v>1500</c:v>
                </c:pt>
                <c:pt idx="323">
                  <c:v>1700</c:v>
                </c:pt>
                <c:pt idx="324">
                  <c:v>2800</c:v>
                </c:pt>
                <c:pt idx="325">
                  <c:v>2300</c:v>
                </c:pt>
                <c:pt idx="326">
                  <c:v>1400</c:v>
                </c:pt>
                <c:pt idx="327">
                  <c:v>1400</c:v>
                </c:pt>
                <c:pt idx="328">
                  <c:v>3000</c:v>
                </c:pt>
                <c:pt idx="329">
                  <c:v>2700</c:v>
                </c:pt>
                <c:pt idx="330">
                  <c:v>2600</c:v>
                </c:pt>
                <c:pt idx="331">
                  <c:v>3200</c:v>
                </c:pt>
                <c:pt idx="332">
                  <c:v>2800</c:v>
                </c:pt>
                <c:pt idx="333">
                  <c:v>3500</c:v>
                </c:pt>
                <c:pt idx="334">
                  <c:v>7100</c:v>
                </c:pt>
                <c:pt idx="335">
                  <c:v>3400</c:v>
                </c:pt>
                <c:pt idx="336">
                  <c:v>1900</c:v>
                </c:pt>
                <c:pt idx="337">
                  <c:v>2800</c:v>
                </c:pt>
                <c:pt idx="338">
                  <c:v>1000</c:v>
                </c:pt>
                <c:pt idx="339">
                  <c:v>2600</c:v>
                </c:pt>
                <c:pt idx="340">
                  <c:v>3000</c:v>
                </c:pt>
                <c:pt idx="341">
                  <c:v>3700</c:v>
                </c:pt>
                <c:pt idx="342">
                  <c:v>3700</c:v>
                </c:pt>
                <c:pt idx="343">
                  <c:v>4200</c:v>
                </c:pt>
                <c:pt idx="344">
                  <c:v>1600</c:v>
                </c:pt>
                <c:pt idx="345">
                  <c:v>2900</c:v>
                </c:pt>
                <c:pt idx="346">
                  <c:v>3700</c:v>
                </c:pt>
                <c:pt idx="347">
                  <c:v>760</c:v>
                </c:pt>
                <c:pt idx="348">
                  <c:v>2100</c:v>
                </c:pt>
                <c:pt idx="349">
                  <c:v>540</c:v>
                </c:pt>
                <c:pt idx="350">
                  <c:v>2700</c:v>
                </c:pt>
                <c:pt idx="351">
                  <c:v>3900</c:v>
                </c:pt>
                <c:pt idx="352">
                  <c:v>3500</c:v>
                </c:pt>
                <c:pt idx="353">
                  <c:v>2500</c:v>
                </c:pt>
                <c:pt idx="354">
                  <c:v>5100</c:v>
                </c:pt>
                <c:pt idx="355">
                  <c:v>3600</c:v>
                </c:pt>
                <c:pt idx="356">
                  <c:v>7900</c:v>
                </c:pt>
                <c:pt idx="357">
                  <c:v>5800</c:v>
                </c:pt>
                <c:pt idx="358">
                  <c:v>8300</c:v>
                </c:pt>
                <c:pt idx="359">
                  <c:v>6800</c:v>
                </c:pt>
                <c:pt idx="360">
                  <c:v>6100</c:v>
                </c:pt>
                <c:pt idx="361">
                  <c:v>5200</c:v>
                </c:pt>
                <c:pt idx="362">
                  <c:v>9200</c:v>
                </c:pt>
                <c:pt idx="363">
                  <c:v>5600</c:v>
                </c:pt>
                <c:pt idx="364">
                  <c:v>8100</c:v>
                </c:pt>
                <c:pt idx="365">
                  <c:v>9500</c:v>
                </c:pt>
                <c:pt idx="366">
                  <c:v>10000</c:v>
                </c:pt>
                <c:pt idx="367">
                  <c:v>12000</c:v>
                </c:pt>
                <c:pt idx="368">
                  <c:v>15000</c:v>
                </c:pt>
                <c:pt idx="369">
                  <c:v>2800</c:v>
                </c:pt>
                <c:pt idx="370">
                  <c:v>9100</c:v>
                </c:pt>
                <c:pt idx="371">
                  <c:v>8500</c:v>
                </c:pt>
                <c:pt idx="372">
                  <c:v>13000</c:v>
                </c:pt>
                <c:pt idx="373">
                  <c:v>14000</c:v>
                </c:pt>
                <c:pt idx="374">
                  <c:v>12000</c:v>
                </c:pt>
                <c:pt idx="375">
                  <c:v>5700</c:v>
                </c:pt>
                <c:pt idx="376">
                  <c:v>15000</c:v>
                </c:pt>
                <c:pt idx="377">
                  <c:v>35000</c:v>
                </c:pt>
                <c:pt idx="378">
                  <c:v>70000</c:v>
                </c:pt>
                <c:pt idx="611">
                  <c:v>18</c:v>
                </c:pt>
                <c:pt idx="617">
                  <c:v>18</c:v>
                </c:pt>
                <c:pt idx="622">
                  <c:v>120</c:v>
                </c:pt>
                <c:pt idx="649">
                  <c:v>24</c:v>
                </c:pt>
                <c:pt idx="664">
                  <c:v>20</c:v>
                </c:pt>
                <c:pt idx="700">
                  <c:v>20</c:v>
                </c:pt>
                <c:pt idx="709">
                  <c:v>18</c:v>
                </c:pt>
                <c:pt idx="719">
                  <c:v>27</c:v>
                </c:pt>
                <c:pt idx="744">
                  <c:v>20</c:v>
                </c:pt>
                <c:pt idx="787">
                  <c:v>18</c:v>
                </c:pt>
                <c:pt idx="808">
                  <c:v>18</c:v>
                </c:pt>
                <c:pt idx="858">
                  <c:v>20</c:v>
                </c:pt>
                <c:pt idx="934">
                  <c:v>32</c:v>
                </c:pt>
                <c:pt idx="939">
                  <c:v>98</c:v>
                </c:pt>
                <c:pt idx="942">
                  <c:v>120</c:v>
                </c:pt>
                <c:pt idx="947">
                  <c:v>140</c:v>
                </c:pt>
                <c:pt idx="958">
                  <c:v>90</c:v>
                </c:pt>
                <c:pt idx="989">
                  <c:v>220</c:v>
                </c:pt>
                <c:pt idx="1002">
                  <c:v>140</c:v>
                </c:pt>
                <c:pt idx="1032">
                  <c:v>200</c:v>
                </c:pt>
                <c:pt idx="1082">
                  <c:v>210</c:v>
                </c:pt>
                <c:pt idx="1281">
                  <c:v>640</c:v>
                </c:pt>
                <c:pt idx="1404">
                  <c:v>390</c:v>
                </c:pt>
                <c:pt idx="1411">
                  <c:v>2700</c:v>
                </c:pt>
                <c:pt idx="1437">
                  <c:v>630</c:v>
                </c:pt>
                <c:pt idx="1440">
                  <c:v>1900</c:v>
                </c:pt>
                <c:pt idx="1465">
                  <c:v>1300</c:v>
                </c:pt>
                <c:pt idx="1472">
                  <c:v>4200</c:v>
                </c:pt>
                <c:pt idx="1473">
                  <c:v>6600</c:v>
                </c:pt>
                <c:pt idx="1475">
                  <c:v>6400</c:v>
                </c:pt>
                <c:pt idx="1489">
                  <c:v>7300</c:v>
                </c:pt>
                <c:pt idx="1490">
                  <c:v>19000</c:v>
                </c:pt>
                <c:pt idx="1540">
                  <c:v>4</c:v>
                </c:pt>
                <c:pt idx="1541">
                  <c:v>420</c:v>
                </c:pt>
                <c:pt idx="1542">
                  <c:v>960</c:v>
                </c:pt>
                <c:pt idx="1558">
                  <c:v>18</c:v>
                </c:pt>
                <c:pt idx="1600">
                  <c:v>7400</c:v>
                </c:pt>
                <c:pt idx="1601">
                  <c:v>6900</c:v>
                </c:pt>
                <c:pt idx="1602">
                  <c:v>8400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0816"/>
        <c:axId val="121501184"/>
      </c:scatterChart>
      <c:valAx>
        <c:axId val="1214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01184"/>
        <c:crosses val="autoZero"/>
        <c:crossBetween val="midCat"/>
      </c:valAx>
      <c:valAx>
        <c:axId val="1215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90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112</xdr:col>
      <xdr:colOff>238125</xdr:colOff>
      <xdr:row>72</xdr:row>
      <xdr:rowOff>9524</xdr:rowOff>
    </xdr:from>
    <xdr:to>
      <xdr:col>116</xdr:col>
      <xdr:colOff>797719</xdr:colOff>
      <xdr:row>94</xdr:row>
      <xdr:rowOff>23812</xdr:rowOff>
    </xdr:to>
    <xdr:graphicFrame macro="">
      <xdr:nvGraphicFramePr>
        <xdr:cNvPr id="10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116</xdr:col>
      <xdr:colOff>1339452</xdr:colOff>
      <xdr:row>78</xdr:row>
      <xdr:rowOff>45243</xdr:rowOff>
    </xdr:from>
    <xdr:to>
      <xdr:col>123</xdr:col>
      <xdr:colOff>244077</xdr:colOff>
      <xdr:row>94</xdr:row>
      <xdr:rowOff>121443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20</xdr:row>
      <xdr:rowOff>4762</xdr:rowOff>
    </xdr:from>
    <xdr:to>
      <xdr:col>19</xdr:col>
      <xdr:colOff>171450</xdr:colOff>
      <xdr:row>36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545041</xdr:colOff>
      <xdr:row>1</xdr:row>
      <xdr:rowOff>25400</xdr:rowOff>
    </xdr:from>
    <xdr:to>
      <xdr:col>77</xdr:col>
      <xdr:colOff>5291</xdr:colOff>
      <xdr:row>18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534458</xdr:colOff>
      <xdr:row>21</xdr:row>
      <xdr:rowOff>67734</xdr:rowOff>
    </xdr:from>
    <xdr:to>
      <xdr:col>76</xdr:col>
      <xdr:colOff>883708</xdr:colOff>
      <xdr:row>38</xdr:row>
      <xdr:rowOff>112184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oy D. Rutter" refreshedDate="41600.544291435188" createdVersion="4" refreshedVersion="4" recordCount="171">
  <cacheSource type="worksheet">
    <worksheetSource ref="Z1:AB172" sheet="outfall and cargo glycol storms"/>
  </cacheSource>
  <cacheFields count="3">
    <cacheField name="Storm ID" numFmtId="0">
      <sharedItems count="103">
        <s v="S05"/>
        <s v="S06"/>
        <s v="S07"/>
        <s v="S08"/>
        <s v="S09"/>
        <s v="S10"/>
        <s v="S11"/>
        <s v="S12"/>
        <s v="S13"/>
        <s v="S14"/>
        <s v="S15"/>
        <s v="S16"/>
        <s v="S17"/>
        <s v="S18"/>
        <s v="S19"/>
        <s v="S20"/>
        <s v="S21"/>
        <s v="S22"/>
        <s v="S23"/>
        <s v="S24"/>
        <s v="S25"/>
        <s v="S26"/>
        <s v="S27"/>
        <s v="S28"/>
        <s v="S29"/>
        <s v="S30"/>
        <s v="S31"/>
        <s v="S32"/>
        <s v="S33"/>
        <s v="S34"/>
        <s v="S35"/>
        <s v="S36"/>
        <s v="S37"/>
        <s v="S38"/>
        <s v="S39"/>
        <s v="S40"/>
        <s v="S41"/>
        <s v="S42"/>
        <s v="S43"/>
        <s v="S44"/>
        <s v="S45"/>
        <s v="S46"/>
        <s v="S47"/>
        <s v="S48"/>
        <s v="S49"/>
        <s v="S50"/>
        <s v="S51"/>
        <s v="S52"/>
        <s v="S54"/>
        <s v="S55"/>
        <s v="S56"/>
        <s v="S57"/>
        <s v="S58"/>
        <s v="S59"/>
        <s v="S60"/>
        <s v="S61"/>
        <s v="S62"/>
        <s v="S63"/>
        <s v="S64"/>
        <s v="S65"/>
        <s v="S66"/>
        <s v="S68"/>
        <s v="68C"/>
        <s v="68D"/>
        <s v="S71"/>
        <s v="S72ac"/>
        <s v="S72d"/>
        <s v="S73"/>
        <s v="S74"/>
        <s v="S75"/>
        <s v="S76"/>
        <s v="S77"/>
        <s v="S78"/>
        <s v="S79"/>
        <s v="S80"/>
        <s v="S81"/>
        <s v="S82"/>
        <s v="S83"/>
        <s v="S84"/>
        <s v="S85"/>
        <s v="S86"/>
        <s v="S87"/>
        <s v="S88"/>
        <s v="S89"/>
        <s v="S90"/>
        <s v="S91"/>
        <s v="S92"/>
        <s v="S93"/>
        <s v="S94"/>
        <s v="S95"/>
        <s v="S96"/>
        <s v="S97"/>
        <s v="S98"/>
        <s v="S99"/>
        <s v="S100"/>
        <s v="S101"/>
        <s v="S102"/>
        <s v="S53"/>
        <s v="S67"/>
        <s v="S69"/>
        <s v="S70"/>
        <s v="S72"/>
        <s v="S84.1"/>
      </sharedItems>
    </cacheField>
    <cacheField name="Volume (liters)" numFmtId="0">
      <sharedItems containsString="0" containsBlank="1" containsNumber="1" minValue="0" maxValue="155402872.79999998"/>
    </cacheField>
    <cacheField name="EG+PG (kg)" numFmtId="0">
      <sharedItems containsString="0" containsBlank="1" containsNumber="1" minValue="0" maxValue="38055.014714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roy D. Rutter" refreshedDate="41600.627028009258" createdVersion="4" refreshedVersion="4" minRefreshableVersion="3" recordCount="177">
  <cacheSource type="worksheet">
    <worksheetSource ref="V1:AB178" sheet="outfall and cargo glycol storms"/>
  </cacheSource>
  <cacheFields count="7">
    <cacheField name="Ethylene Glycol (kg)" numFmtId="2">
      <sharedItems containsString="0" containsBlank="1" containsNumber="1" minValue="0" maxValue="7150.0046249999987" count="166">
        <n v="1273.0406254499999"/>
        <n v="3513.2829062400001"/>
        <n v="313.02578663999998"/>
        <n v="99.935827020000005"/>
        <n v="417.80379500999999"/>
        <n v="1.3558107780000002"/>
        <n v="2.8441444140000005"/>
        <n v="5.0256745379999996"/>
        <n v="686.43159253499994"/>
        <n v="97.339171875000005"/>
        <n v="680.75179876200002"/>
        <n v="38.069739476999999"/>
        <n v="89.548923271499987"/>
        <n v="5.3060113529999997"/>
        <n v="768.18517016999988"/>
        <n v="2930.9638760999997"/>
        <n v="612.17490093749996"/>
        <n v="2882.8592113199998"/>
        <n v="544.38351253199994"/>
        <n v="34.950921618000002"/>
        <n v="141.52761629999998"/>
        <n v="653.64068023499988"/>
        <n v="220.89408347999998"/>
        <n v="850.98647125499997"/>
        <n v="227.63349378000004"/>
        <n v="125.12706311699999"/>
        <n v="15.026053283999998"/>
        <n v="38.188103909999995"/>
        <n v="1006.0976804999999"/>
        <n v="47.835654704999989"/>
        <n v="1004.8517391"/>
        <n v="155.30659550999997"/>
        <n v="56.933858610000001"/>
        <n v="85.222391759999994"/>
        <n v="1061.9951424000001"/>
        <n v="309.89960639999998"/>
        <n v="10.143095669999996"/>
        <n v="22.885678169999998"/>
        <n v="224.88109595999998"/>
        <n v="0"/>
        <n v="26.524959731999999"/>
        <n v="49.777624277999998"/>
        <n v="1627.4469576689996"/>
        <n v="85.171421429999995"/>
        <n v="39.853701026999993"/>
        <n v="462.33147529799993"/>
        <n v="18.614364516000002"/>
        <n v="11.707884800999999"/>
        <n v="58.427289279"/>
        <n v="1519.1095212539999"/>
        <n v="100.29828269999999"/>
        <n v="27.009177866999998"/>
        <n v="30.53122767"/>
        <n v="199.29399029999999"/>
        <n v="781.88486219999993"/>
        <n v="299.46597984899995"/>
        <n v="63.203209199999989"/>
        <n v="653.72279909999986"/>
        <n v="7150.0046249999987"/>
        <n v="2797.2517103999994"/>
        <n v="645.2843777999999"/>
        <n v="555.06689369999992"/>
        <n v="527.49194517000001"/>
        <n v="236.83363834499997"/>
        <n v="158.72160762000001"/>
        <n v="80.165002350000009"/>
        <n v="38.324024789999996"/>
        <n v="23.083896119999999"/>
        <n v="141.00658625999998"/>
        <n v="172.46660660999999"/>
        <n v="102.08790761999998"/>
        <n v="179.23433376000003"/>
        <n v="438.34483799999998"/>
        <n v="1222.721583"/>
        <n v="50.97032999999999"/>
        <n v="556.70927099999994"/>
        <n v="125.726814"/>
        <n v="134.221869"/>
        <n v="532.35677999999996"/>
        <n v="19.821795000000002"/>
        <n v="40.209927"/>
        <n v="252.01996499999996"/>
        <n v="1012.610556"/>
        <n v="13.592087999999999"/>
        <n v="19.425359099999998"/>
        <n v="34.659824400000005"/>
        <n v="30.808732799999998"/>
        <n v="629.20040700000004"/>
        <n v="395.86956300000003"/>
        <n v="241.25956199999999"/>
        <m/>
        <n v="68.807396983499984"/>
        <n v="0.65598814709999997"/>
        <n v="17.987429457000001"/>
        <n v="10.420600800000001"/>
        <n v="0.20388132000000003"/>
        <n v="16.059051971999999"/>
        <n v="1.2516047699999999"/>
        <n v="23.102585240999996"/>
        <n v="9.0104216699999995"/>
        <n v="33.708378240000002"/>
        <n v="2.2426945200000006"/>
        <n v="19.878428700000004"/>
        <n v="1.6601036481000002"/>
        <n v="6.4755822085500006"/>
        <n v="2.6203846652999996"/>
        <n v="7.5349438838999987"/>
        <n v="5.1347510441999997"/>
        <n v="5.6067362999999997"/>
        <n v="5.2754291549999994"/>
        <n v="0.56067363000000014"/>
        <n v="10.194065999999999"/>
        <n v="0.50970329999999997"/>
        <n v="3.992675849999999"/>
        <n v="10.418335451999999"/>
        <n v="1.1876086889999999"/>
        <n v="2.6963304569999997"/>
        <n v="15.127993943999998"/>
        <n v="4.0011709049999995"/>
        <n v="3.5679230999999999E-2"/>
        <n v="2.0286191339999999"/>
        <n v="14.623387676999998"/>
        <n v="0.45873296999999996"/>
        <n v="46.219895244"/>
        <n v="2.0592013319999998"/>
        <n v="3.3844299119999999"/>
        <n v="14.297177565"/>
        <n v="0.24465758399999998"/>
        <n v="5.8004235540000009"/>
        <n v="7.3295334539999999"/>
        <n v="37.198146833999999"/>
        <n v="0.33640417799999994"/>
        <n v="0.13252285800000002"/>
        <n v="0.32621011199999994"/>
        <n v="3.7259311229999996"/>
        <n v="7.3244364209999979"/>
        <n v="12.727291400999999"/>
        <n v="3.9196183769999995"/>
        <n v="8.6649560999999995"/>
        <n v="48.982487129999996"/>
        <n v="37.208340899999996"/>
        <n v="1.1519294579999999"/>
        <n v="17.941556160000005"/>
        <n v="6.6261428999999987"/>
        <n v="2.9562791399999999"/>
        <n v="11.595750075000002"/>
        <n v="3.1488337200000003"/>
        <n v="0.22653480000000004"/>
        <n v="1.7556446999999999"/>
        <n v="2.8883187000000001"/>
        <n v="1.9028923199999999"/>
        <n v="6.7620637800000001"/>
        <n v="4.8138645000000002"/>
        <n v="50.403993"/>
        <n v="0.7928717999999999"/>
        <n v="13.025751"/>
        <n v="0.6229707000000001"/>
        <n v="8.4950550000000007"/>
        <n v="1.5857435999999998"/>
        <n v="8.2345399799999992"/>
        <n v="5.3802014999999992"/>
        <n v="5.2103004000000001E-2"/>
        <n v="0.85630154400000003"/>
        <n v="4.9418566619999993"/>
        <n v="1.1938383960000001"/>
        <n v="4.0074006119999996"/>
      </sharedItems>
    </cacheField>
    <cacheField name="Propylene Glycol (kg)" numFmtId="2">
      <sharedItems containsString="0" containsBlank="1" containsNumber="1" minValue="0" maxValue="37802.994749999991" count="168">
        <n v="21410.228700749994"/>
        <n v="13174.810898399999"/>
        <n v="2235.8984759999998"/>
        <n v="582.95899095000004"/>
        <n v="417.80379500999999"/>
        <n v="1.8077477040000003"/>
        <n v="2.8441444140000005"/>
        <n v="9.492940793999999"/>
        <n v="7392.3402272999992"/>
        <n v="690.22321875"/>
        <n v="5179.63325145"/>
        <n v="38.069739476999999"/>
        <n v="3488.9190884999998"/>
        <n v="141.49363608000002"/>
        <n v="5468.436804599999"/>
        <n v="25551.992765999996"/>
        <n v="4162.7893263749993"/>
        <n v="17035.077157799999"/>
        <n v="544.38351253199994"/>
        <n v="592.38850200000002"/>
        <n v="3113.6075585999997"/>
        <n v="5504.3425703999992"/>
        <n v="3471.1927404000003"/>
        <n v="9405.6399454500006"/>
        <n v="581.7300396600001"/>
        <n v="125.12706311699999"/>
        <n v="60.938993873999991"/>
        <n v="52.074687149999988"/>
        <n v="12804.879569999997"/>
        <n v="478.35654704999996"/>
        <n v="6851.2618574999997"/>
        <n v="155.30659550999997"/>
        <n v="7274.8819334999998"/>
        <n v="3373.3863405000002"/>
        <n v="13606.812762"/>
        <n v="8091.8230559999993"/>
        <n v="29.302276379999991"/>
        <n v="16528.545344999999"/>
        <n v="23737.449017999996"/>
        <n v="0"/>
        <n v="2063.0524236000001"/>
        <n v="1686.90837831"/>
        <n v="18082.743974099998"/>
        <n v="24605.077302000002"/>
        <n v="1992.6850513499999"/>
        <n v="11301.436062839999"/>
        <n v="558.43093548000002"/>
        <n v="975.6570667499999"/>
        <n v="21098.743350749999"/>
        <n v="4979.3034307769994"/>
        <n v="1002.9828269999999"/>
        <n v="300.10197629999993"/>
        <n v="763.28069174999996"/>
        <n v="7750.3218450000004"/>
        <n v="26062.828740000001"/>
        <n v="3660.1397537100002"/>
        <n v="63.203209199999989"/>
        <n v="6344.956579499999"/>
        <n v="18018.011654999995"/>
        <n v="11344.409714399999"/>
        <n v="21867.970580999998"/>
        <n v="2251.1046244499998"/>
        <n v="527.49194517000001"/>
        <n v="236.83363834499997"/>
        <n v="6701.5789883999996"/>
        <n v="3407.012599875"/>
        <n v="1226.3687932799999"/>
        <n v="207.75506507999998"/>
        <n v="5710.76674353"/>
        <n v="25869.990991499995"/>
        <n v="204.17581523999996"/>
        <n v="179.23433376000003"/>
        <n v="21259.724643000001"/>
        <n v="7947.6902895000003"/>
        <n v="1452.6544049999998"/>
        <n v="2783.5463549999999"/>
        <n v="364.60776060000001"/>
        <n v="134.221869"/>
        <n v="532.35677999999996"/>
        <n v="118.93077"/>
        <n v="5629.3897800000004"/>
        <n v="37802.994749999991"/>
        <n v="2126.4821675999997"/>
        <n v="13.592087999999999"/>
        <n v="19.425359099999998"/>
        <n v="398.58798060000004"/>
        <n v="862.64451839999992"/>
        <n v="12584.00814"/>
        <n v="1444.9239049499997"/>
        <n v="241.25956199999999"/>
        <m/>
        <n v="1193.5977027749996"/>
        <n v="20.772957991499997"/>
        <n v="76.200643349999993"/>
        <n v="17.987429457000001"/>
        <n v="18.122784000000003"/>
        <n v="0.20388132000000003"/>
        <n v="173.1858546"/>
        <n v="10.307333400000001"/>
        <n v="158.07032006999998"/>
        <n v="852.33718499999986"/>
        <n v="526.69340999999997"/>
        <n v="161.97238200000004"/>
        <n v="19.878428700000004"/>
        <n v="1752.33162855"/>
        <n v="171.85198938075001"/>
        <n v="1397.5384881599996"/>
        <n v="962.79838516499979"/>
        <n v="599.05428848999998"/>
        <n v="5.6067362999999997"/>
        <n v="176.61219344999998"/>
        <n v="29.902593600000003"/>
        <n v="2095.4468999999999"/>
        <n v="158.57436000000001"/>
        <n v="479.12110199999995"/>
        <n v="10.418335451999999"/>
        <n v="376.07608485000003"/>
        <n v="1093.51179645"/>
        <n v="2437.2879131999998"/>
        <n v="600.17563574999986"/>
        <n v="3.5679230999999999E-2"/>
        <n v="1352.4127559999999"/>
        <n v="11373.745971"/>
        <n v="1783.9615499999998"/>
        <n v="2567.7719579999998"/>
        <n v="26.312017019999999"/>
        <n v="2820.35826"/>
        <n v="706.91600182499997"/>
        <n v="0.27184175999999993"/>
        <n v="644.49150599999996"/>
        <n v="692.23371510000004"/>
        <n v="1756.5791560499999"/>
        <n v="0.33640417799999994"/>
        <n v="2.4295857299999999"/>
        <n v="0.63429743999999999"/>
        <n v="72.448660724999996"/>
        <n v="1912.4917321499995"/>
        <n v="1343.4363145499999"/>
        <n v="3.9196183769999995"/>
        <n v="245.50708949999998"/>
        <n v="652.42022399999985"/>
        <n v="2122.5744422999996"/>
        <n v="1922.4309464999997"/>
        <n v="70.395689099999998"/>
        <n v="169.44803039999999"/>
        <n v="6.6261428999999987"/>
        <n v="2.9562791399999999"/>
        <n v="773.05000500000006"/>
        <n v="393.60421500000007"/>
        <n v="16.990110000000005"/>
        <n v="42.135472799999995"/>
        <n v="375.48143099999999"/>
        <n v="1.9028923199999999"/>
        <n v="6.7620637800000001"/>
        <n v="649.87170749999984"/>
        <n v="3528.2795099999998"/>
        <n v="55.501025999999996"/>
        <n v="267.02789550000006"/>
        <n v="5.2952509499999998"/>
        <n v="8.4950550000000007"/>
        <n v="1.5857435999999998"/>
        <n v="535.24509869999997"/>
        <n v="5.3802014999999992"/>
        <n v="1.132674E-2"/>
        <n v="9.4193169839999999"/>
        <n v="153.19755652199999"/>
        <n v="16.116818346000002"/>
        <n v="4.0074006119999996"/>
      </sharedItems>
    </cacheField>
    <cacheField name="EG+PG (kg)" numFmtId="2">
      <sharedItems containsString="0" containsBlank="1" containsNumber="1" minValue="0" maxValue="38055.01471499999"/>
    </cacheField>
    <cacheField name="Site" numFmtId="0">
      <sharedItems/>
    </cacheField>
    <cacheField name="Storm ID" numFmtId="0">
      <sharedItems count="103">
        <s v="S05"/>
        <s v="S06"/>
        <s v="S07"/>
        <s v="S08"/>
        <s v="S09"/>
        <s v="S10"/>
        <s v="S11"/>
        <s v="S12"/>
        <s v="S13"/>
        <s v="S14"/>
        <s v="S15"/>
        <s v="S16"/>
        <s v="S17"/>
        <s v="S18"/>
        <s v="S19"/>
        <s v="S20"/>
        <s v="S21"/>
        <s v="S22"/>
        <s v="S23"/>
        <s v="S24"/>
        <s v="S25"/>
        <s v="S26"/>
        <s v="S27"/>
        <s v="S28"/>
        <s v="S29"/>
        <s v="S30"/>
        <s v="S31"/>
        <s v="S32"/>
        <s v="S33"/>
        <s v="S34"/>
        <s v="S35"/>
        <s v="S36"/>
        <s v="S37"/>
        <s v="S38"/>
        <s v="S39"/>
        <s v="S40"/>
        <s v="S41"/>
        <s v="S42"/>
        <s v="S43"/>
        <s v="S44"/>
        <s v="S45"/>
        <s v="S46"/>
        <s v="S47"/>
        <s v="S48"/>
        <s v="S49"/>
        <s v="S50"/>
        <s v="S51"/>
        <s v="S52"/>
        <s v="S54"/>
        <s v="S55"/>
        <s v="S56"/>
        <s v="S57"/>
        <s v="S58"/>
        <s v="S59"/>
        <s v="S60"/>
        <s v="S61"/>
        <s v="S62"/>
        <s v="S63"/>
        <s v="S64"/>
        <s v="S65"/>
        <s v="S66"/>
        <s v="S68"/>
        <s v="68C"/>
        <s v="68D"/>
        <s v="S71"/>
        <s v="S72ac"/>
        <s v="S72d"/>
        <s v="S73"/>
        <s v="S74"/>
        <s v="S75"/>
        <s v="S76"/>
        <s v="S77"/>
        <s v="S78"/>
        <s v="S79"/>
        <s v="S80"/>
        <s v="S81"/>
        <s v="S82"/>
        <s v="S83"/>
        <s v="S84"/>
        <s v="S85"/>
        <s v="S86"/>
        <s v="S87"/>
        <s v="S88"/>
        <s v="S89"/>
        <s v="S90"/>
        <s v="S91"/>
        <s v="S92"/>
        <s v="S93"/>
        <s v="S94"/>
        <s v="S95"/>
        <s v="S96"/>
        <s v="S97"/>
        <s v="S98"/>
        <s v="S99"/>
        <s v="S100"/>
        <s v="S101"/>
        <s v="S102"/>
        <s v="S53"/>
        <s v="S67"/>
        <s v="S69"/>
        <s v="S70"/>
        <s v="S72"/>
        <s v="S84.1"/>
      </sharedItems>
    </cacheField>
    <cacheField name="Volume (liters)" numFmtId="0">
      <sharedItems containsString="0" containsBlank="1" containsNumber="1" minValue="0" maxValue="155402872.79999998" count="168">
        <n v="5786548.2974999994"/>
        <n v="3659669.6940000001"/>
        <n v="2235898.4759999998"/>
        <n v="832798.55850000004"/>
        <n v="23211321.945"/>
        <n v="75322.821000000011"/>
        <n v="158008.02300000002"/>
        <n v="279204.141"/>
        <n v="5280243.0194999995"/>
        <n v="884901.5625"/>
        <n v="14798952.147"/>
        <n v="2114985.5264999997"/>
        <n v="1162973.0294999999"/>
        <n v="294778.40850000002"/>
        <n v="1302008.7629999998"/>
        <n v="75152919.899999991"/>
        <n v="24486996.037499998"/>
        <n v="13103905.505999999"/>
        <n v="30243528.473999999"/>
        <n v="592388.50199999998"/>
        <n v="471758.72099999996"/>
        <n v="3440214.1064999998"/>
        <n v="788907.44099999999"/>
        <n v="4478876.1645"/>
        <n v="12646305.210000001"/>
        <n v="6951503.5065000001"/>
        <n v="834780.7379999999"/>
        <n v="1735822.9049999998"/>
        <n v="9146342.5499999989"/>
        <n v="2657536.3724999996"/>
        <n v="4567507.9050000003"/>
        <n v="8628144.1949999984"/>
        <n v="3162992.145"/>
        <n v="1775466.4949999999"/>
        <n v="33187348.199999999"/>
        <n v="17216644.799999997"/>
        <n v="563505.31499999983"/>
        <n v="1271426.5649999999"/>
        <n v="12493394.219999999"/>
        <n v="4472080.1205000002"/>
        <n v="1473608.8740000001"/>
        <n v="2765423.571"/>
        <n v="90413719.870499983"/>
        <n v="4731745.6349999998"/>
        <n v="2214094.5014999998"/>
        <n v="25685081.960999995"/>
        <n v="1034131.3620000001"/>
        <n v="650438.04449999996"/>
        <n v="3245960.5154999997"/>
        <n v="84394973.402999997"/>
        <n v="4360794.8999999994"/>
        <n v="1500509.8814999999"/>
        <n v="1696179.3149999999"/>
        <n v="11071888.35"/>
        <n v="43438047.899999999"/>
        <n v="16636998.8805"/>
        <n v="3511289.3999999994"/>
        <n v="19227141.149999999"/>
        <n v="2860001.8499999996"/>
        <n v="155402872.79999998"/>
        <n v="35849132.099999994"/>
        <n v="30837049.649999999"/>
        <n v="29305108.065000001"/>
        <n v="13157424.352499999"/>
        <n v="8817867.0899999999"/>
        <n v="4008250.1175000002"/>
        <n v="1916201.2394999999"/>
        <n v="1154194.8059999999"/>
        <n v="7050329.3129999992"/>
        <n v="8623330.3304999992"/>
        <n v="5104395.3809999991"/>
        <n v="8961716.688000001"/>
        <n v="21917241.899999999"/>
        <n v="61136079.149999999"/>
        <n v="2548516.4999999995"/>
        <n v="27835463.550000001"/>
        <n v="6286340.7000000002"/>
        <n v="6711093.4499999993"/>
        <n v="26617839"/>
        <n v="991089.75"/>
        <n v="2010496.3499999999"/>
        <n v="12600998.249999998"/>
        <n v="50630527.799999997"/>
        <n v="679604.39999999991"/>
        <n v="971267.95499999996"/>
        <n v="1732991.2200000002"/>
        <n v="1540436.64"/>
        <n v="31460020.349999998"/>
        <n v="19793478.149999999"/>
        <n v="12062978.1"/>
        <m/>
        <n v="140423.25914999997"/>
        <n v="36443.785949999998"/>
        <n v="0"/>
        <n v="1953.86265"/>
        <n v="999301.63650000002"/>
        <n v="283.16849999999999"/>
        <n v="314883.37199999997"/>
        <n v="3681.1905000000002"/>
        <n v="121592.55389999998"/>
        <n v="24352.490999999998"/>
        <n v="702257.88"/>
        <n v="124594.14000000001"/>
        <n v="1104357.1500000001"/>
        <n v="92227.980450000003"/>
        <n v="249060.85417500001"/>
        <n v="145576.92584999997"/>
        <n v="418607.99354999996"/>
        <n v="285263.94689999998"/>
        <n v="311485.34999999998"/>
        <n v="229366.48499999999"/>
        <n v="31148.535000000003"/>
        <n v="566337"/>
        <n v="28316.85"/>
        <n v="133089.19499999998"/>
        <n v="578796.41399999999"/>
        <n v="65978.260500000004"/>
        <n v="149796.13649999999"/>
        <n v="840444.10799999989"/>
        <n v="222287.27249999996"/>
        <n v="1982.1795000000002"/>
        <n v="112701.06299999999"/>
        <n v="812410.42649999994"/>
        <n v="724628.19149999996"/>
        <n v="25485.164999999997"/>
        <n v="2567771.9580000001"/>
        <n v="114400.07399999999"/>
        <n v="188023.88399999999"/>
        <n v="794287.64249999996"/>
        <n v="13592.087999999998"/>
        <n v="322245.75300000003"/>
        <n v="407196.30300000001"/>
        <n v="2066563.713"/>
        <n v="18689.120999999999"/>
        <n v="7362.3810000000003"/>
        <n v="18122.784"/>
        <n v="206996.17349999998"/>
        <n v="406913.13449999993"/>
        <n v="707071.74449999991"/>
        <n v="217756.57649999997"/>
        <n v="481386.44999999995"/>
        <n v="27184.175999999996"/>
        <n v="2721249.2849999997"/>
        <n v="2067130.0499999998"/>
        <n v="63996.080999999991"/>
        <n v="996753.12000000011"/>
        <n v="368119.04999999993"/>
        <n v="164237.73000000001"/>
        <n v="644208.33750000002"/>
        <n v="157441.68600000002"/>
        <n v="11326.740000000002"/>
        <n v="87782.235000000001"/>
        <n v="144415.935"/>
        <n v="95144.615999999995"/>
        <n v="338103.18900000001"/>
        <n v="240693.22499999998"/>
        <n v="2520199.65"/>
        <n v="39643.589999999997"/>
        <n v="651287.55000000005"/>
        <n v="424752.75"/>
        <n v="79287.179999999993"/>
        <n v="411726.99899999995"/>
        <n v="269010.07499999995"/>
        <n v="566.33699999999999"/>
        <n v="42815.0772"/>
        <n v="247092.83309999996"/>
        <n v="59691.919800000003"/>
        <n v="200370.03059999997"/>
      </sharedItems>
    </cacheField>
    <cacheField name="EG+PG (kg)2" numFmtId="0">
      <sharedItems containsString="0" containsBlank="1" containsNumber="1" minValue="0" maxValue="38055.014714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n v="5786548.2974999994"/>
    <n v="22683.269326199996"/>
  </r>
  <r>
    <x v="1"/>
    <n v="3659669.6940000001"/>
    <n v="16688.093804640001"/>
  </r>
  <r>
    <x v="2"/>
    <n v="2235898.4759999998"/>
    <n v="2548.9242626400001"/>
  </r>
  <r>
    <x v="3"/>
    <n v="832798.55850000004"/>
    <n v="682.89481797000008"/>
  </r>
  <r>
    <x v="4"/>
    <n v="23211321.945"/>
    <n v="835.60759001999998"/>
  </r>
  <r>
    <x v="5"/>
    <n v="75322.821000000011"/>
    <n v="3.1635584820000004"/>
  </r>
  <r>
    <x v="6"/>
    <n v="158008.02300000002"/>
    <n v="5.688288828000001"/>
  </r>
  <r>
    <x v="7"/>
    <n v="279204.141"/>
    <n v="14.518615332"/>
  </r>
  <r>
    <x v="8"/>
    <n v="5280243.0194999995"/>
    <n v="8078.7718198349994"/>
  </r>
  <r>
    <x v="9"/>
    <n v="884901.5625"/>
    <n v="787.56239062500003"/>
  </r>
  <r>
    <x v="10"/>
    <n v="14798952.147"/>
    <n v="5860.3850502120004"/>
  </r>
  <r>
    <x v="11"/>
    <n v="2114985.5264999997"/>
    <n v="76.139478953999998"/>
  </r>
  <r>
    <x v="12"/>
    <n v="1162973.0294999999"/>
    <n v="3578.4680117714997"/>
  </r>
  <r>
    <x v="13"/>
    <n v="294778.40850000002"/>
    <n v="146.79964743300002"/>
  </r>
  <r>
    <x v="14"/>
    <n v="1302008.7629999998"/>
    <n v="6236.6219747699988"/>
  </r>
  <r>
    <x v="15"/>
    <n v="75152919.899999991"/>
    <n v="28482.956642099994"/>
  </r>
  <r>
    <x v="16"/>
    <n v="24486996.037499998"/>
    <n v="4774.9642273124991"/>
  </r>
  <r>
    <x v="17"/>
    <n v="13103905.505999999"/>
    <n v="19917.936369119998"/>
  </r>
  <r>
    <x v="18"/>
    <n v="30243528.473999999"/>
    <n v="1088.7670250639999"/>
  </r>
  <r>
    <x v="19"/>
    <n v="592388.50199999998"/>
    <n v="627.33942361800007"/>
  </r>
  <r>
    <x v="20"/>
    <n v="471758.72099999996"/>
    <n v="3255.1351748999996"/>
  </r>
  <r>
    <x v="21"/>
    <n v="3440214.1064999998"/>
    <n v="6157.9832506349994"/>
  </r>
  <r>
    <x v="22"/>
    <n v="788907.44099999999"/>
    <n v="3692.0868238800003"/>
  </r>
  <r>
    <x v="23"/>
    <n v="4478876.1645"/>
    <n v="10256.626416705001"/>
  </r>
  <r>
    <x v="24"/>
    <n v="12646305.210000001"/>
    <n v="809.36353344000008"/>
  </r>
  <r>
    <x v="25"/>
    <n v="6951503.5065000001"/>
    <n v="250.25412623399998"/>
  </r>
  <r>
    <x v="26"/>
    <n v="834780.7379999999"/>
    <n v="75.96504715799999"/>
  </r>
  <r>
    <x v="27"/>
    <n v="1735822.9049999998"/>
    <n v="90.262791059999984"/>
  </r>
  <r>
    <x v="28"/>
    <n v="9146342.5499999989"/>
    <n v="13810.977250499996"/>
  </r>
  <r>
    <x v="29"/>
    <n v="2657536.3724999996"/>
    <n v="526.19220175499993"/>
  </r>
  <r>
    <x v="30"/>
    <n v="4567507.9050000003"/>
    <n v="7856.1135966000002"/>
  </r>
  <r>
    <x v="31"/>
    <n v="8628144.1949999984"/>
    <n v="310.61319101999993"/>
  </r>
  <r>
    <x v="32"/>
    <n v="3162992.145"/>
    <n v="7331.8157921100001"/>
  </r>
  <r>
    <x v="33"/>
    <n v="1775466.4949999999"/>
    <n v="3458.6087322600001"/>
  </r>
  <r>
    <x v="34"/>
    <n v="33187348.199999999"/>
    <n v="14668.807904400001"/>
  </r>
  <r>
    <x v="35"/>
    <n v="17216644.799999997"/>
    <n v="8401.7226623999995"/>
  </r>
  <r>
    <x v="36"/>
    <n v="563505.31499999983"/>
    <n v="39.445372049999989"/>
  </r>
  <r>
    <x v="37"/>
    <n v="1271426.5649999999"/>
    <n v="16551.43102317"/>
  </r>
  <r>
    <x v="38"/>
    <n v="12493394.219999999"/>
    <n v="23962.330113959997"/>
  </r>
  <r>
    <x v="39"/>
    <n v="4472080.1205000002"/>
    <n v="0"/>
  </r>
  <r>
    <x v="40"/>
    <n v="1473608.8740000001"/>
    <n v="2089.577383332"/>
  </r>
  <r>
    <x v="41"/>
    <n v="2765423.571"/>
    <n v="1736.6860025880001"/>
  </r>
  <r>
    <x v="42"/>
    <n v="90413719.870499983"/>
    <n v="19710.190931768997"/>
  </r>
  <r>
    <x v="43"/>
    <n v="4731745.6349999998"/>
    <n v="24690.248723430002"/>
  </r>
  <r>
    <x v="44"/>
    <n v="2214094.5014999998"/>
    <n v="2032.5387523769998"/>
  </r>
  <r>
    <x v="45"/>
    <n v="25685081.960999995"/>
    <n v="11763.767538138"/>
  </r>
  <r>
    <x v="46"/>
    <n v="1034131.3620000001"/>
    <n v="577.04529999600004"/>
  </r>
  <r>
    <x v="47"/>
    <n v="650438.04449999996"/>
    <n v="987.36495155099988"/>
  </r>
  <r>
    <x v="48"/>
    <n v="3245960.5154999997"/>
    <n v="21157.170640028999"/>
  </r>
  <r>
    <x v="49"/>
    <n v="84394973.402999997"/>
    <n v="6498.4129520309998"/>
  </r>
  <r>
    <x v="50"/>
    <n v="4360794.8999999994"/>
    <n v="1103.2811096999999"/>
  </r>
  <r>
    <x v="51"/>
    <n v="1500509.8814999999"/>
    <n v="327.11115416699994"/>
  </r>
  <r>
    <x v="52"/>
    <n v="1696179.3149999999"/>
    <n v="793.81191941999998"/>
  </r>
  <r>
    <x v="53"/>
    <n v="11071888.35"/>
    <n v="7949.6158353000001"/>
  </r>
  <r>
    <x v="54"/>
    <n v="43438047.899999999"/>
    <n v="26844.713602200001"/>
  </r>
  <r>
    <x v="55"/>
    <n v="16636998.8805"/>
    <n v="3959.6057335590003"/>
  </r>
  <r>
    <x v="56"/>
    <n v="3511289.3999999994"/>
    <n v="126.40641839999998"/>
  </r>
  <r>
    <x v="57"/>
    <n v="19227141.149999999"/>
    <n v="6998.6793785999989"/>
  </r>
  <r>
    <x v="58"/>
    <n v="2860001.8499999996"/>
    <n v="25168.016279999993"/>
  </r>
  <r>
    <x v="59"/>
    <n v="155402872.79999998"/>
    <n v="14141.661424799999"/>
  </r>
  <r>
    <x v="60"/>
    <n v="35849132.099999994"/>
    <n v="22513.254958799997"/>
  </r>
  <r>
    <x v="61"/>
    <n v="30837049.649999999"/>
    <n v="2806.1715181499999"/>
  </r>
  <r>
    <x v="62"/>
    <n v="29305108.065000001"/>
    <n v="1054.98389034"/>
  </r>
  <r>
    <x v="63"/>
    <n v="13157424.352499999"/>
    <n v="473.66727668999994"/>
  </r>
  <r>
    <x v="64"/>
    <n v="8817867.0899999999"/>
    <n v="6860.3005960199998"/>
  </r>
  <r>
    <x v="65"/>
    <n v="4008250.1175000002"/>
    <n v="3487.1776022250001"/>
  </r>
  <r>
    <x v="66"/>
    <n v="1916201.2394999999"/>
    <n v="1264.6928180699999"/>
  </r>
  <r>
    <x v="67"/>
    <n v="1154194.8059999999"/>
    <n v="230.83896119999997"/>
  </r>
  <r>
    <x v="68"/>
    <n v="7050329.3129999992"/>
    <n v="5851.7733297900004"/>
  </r>
  <r>
    <x v="69"/>
    <n v="8623330.3304999992"/>
    <n v="26042.457598109995"/>
  </r>
  <r>
    <x v="70"/>
    <n v="5104395.3809999991"/>
    <n v="306.26372285999992"/>
  </r>
  <r>
    <x v="71"/>
    <n v="8961716.688000001"/>
    <n v="358.46866752000005"/>
  </r>
  <r>
    <x v="72"/>
    <n v="21917241.899999999"/>
    <n v="21698.069481000002"/>
  </r>
  <r>
    <x v="73"/>
    <n v="61136079.149999999"/>
    <n v="9170.4118725000008"/>
  </r>
  <r>
    <x v="74"/>
    <n v="2548516.4999999995"/>
    <n v="1503.6247349999999"/>
  </r>
  <r>
    <x v="75"/>
    <n v="27835463.550000001"/>
    <n v="3340.2556260000001"/>
  </r>
  <r>
    <x v="76"/>
    <n v="6286340.7000000002"/>
    <n v="490.3345746"/>
  </r>
  <r>
    <x v="77"/>
    <n v="6711093.4499999993"/>
    <n v="268.443738"/>
  </r>
  <r>
    <x v="78"/>
    <n v="26617839"/>
    <n v="1064.7135599999999"/>
  </r>
  <r>
    <x v="79"/>
    <n v="991089.75"/>
    <n v="138.752565"/>
  </r>
  <r>
    <x v="80"/>
    <n v="2010496.3499999999"/>
    <n v="5669.5997070000003"/>
  </r>
  <r>
    <x v="81"/>
    <n v="12600998.249999998"/>
    <n v="38055.01471499999"/>
  </r>
  <r>
    <x v="82"/>
    <n v="50630527.799999997"/>
    <n v="3139.0927235999998"/>
  </r>
  <r>
    <x v="83"/>
    <n v="679604.39999999991"/>
    <n v="27.184175999999997"/>
  </r>
  <r>
    <x v="84"/>
    <n v="971267.95499999996"/>
    <n v="0"/>
  </r>
  <r>
    <x v="85"/>
    <n v="1732991.2200000002"/>
    <n v="0"/>
  </r>
  <r>
    <x v="86"/>
    <n v="1540436.64"/>
    <n v="0"/>
  </r>
  <r>
    <x v="87"/>
    <n v="31460020.349999998"/>
    <n v="0"/>
  </r>
  <r>
    <x v="88"/>
    <n v="19793478.149999999"/>
    <n v="1840.7934679499997"/>
  </r>
  <r>
    <x v="89"/>
    <n v="12062978.1"/>
    <n v="482.51912399999998"/>
  </r>
  <r>
    <x v="90"/>
    <m/>
    <m/>
  </r>
  <r>
    <x v="91"/>
    <m/>
    <m/>
  </r>
  <r>
    <x v="92"/>
    <m/>
    <m/>
  </r>
  <r>
    <x v="93"/>
    <m/>
    <m/>
  </r>
  <r>
    <x v="94"/>
    <m/>
    <m/>
  </r>
  <r>
    <x v="95"/>
    <m/>
    <m/>
  </r>
  <r>
    <x v="96"/>
    <m/>
    <m/>
  </r>
  <r>
    <x v="0"/>
    <n v="140423.25914999997"/>
    <n v="1262.4050997584995"/>
  </r>
  <r>
    <x v="1"/>
    <n v="36443.785949999998"/>
    <n v="21.428946138599997"/>
  </r>
  <r>
    <x v="2"/>
    <n v="0"/>
    <n v="0"/>
  </r>
  <r>
    <x v="3"/>
    <n v="1953.86265"/>
    <n v="76.200643349999993"/>
  </r>
  <r>
    <x v="4"/>
    <n v="999301.63650000002"/>
    <n v="35.974858914000002"/>
  </r>
  <r>
    <x v="5"/>
    <n v="0"/>
    <n v="0"/>
  </r>
  <r>
    <x v="6"/>
    <n v="283.16849999999999"/>
    <n v="0.71358462"/>
  </r>
  <r>
    <x v="7"/>
    <n v="283.16849999999999"/>
    <n v="1.0194065999999998E-2"/>
  </r>
  <r>
    <x v="8"/>
    <n v="314883.37199999997"/>
    <n v="189.24490657199999"/>
  </r>
  <r>
    <x v="9"/>
    <n v="3681.1905000000002"/>
    <n v="11.558938170000001"/>
  </r>
  <r>
    <x v="10"/>
    <n v="121592.55389999998"/>
    <n v="181.17290531099997"/>
  </r>
  <r>
    <x v="12"/>
    <n v="24352.490999999998"/>
    <n v="861.34760666999989"/>
  </r>
  <r>
    <x v="15"/>
    <n v="702257.88"/>
    <n v="560.40178823999997"/>
  </r>
  <r>
    <x v="17"/>
    <n v="124594.14000000001"/>
    <n v="164.21507652000003"/>
  </r>
  <r>
    <x v="18"/>
    <n v="1104357.1500000001"/>
    <n v="39.756857400000008"/>
  </r>
  <r>
    <x v="20"/>
    <n v="92227.980450000003"/>
    <n v="1753.9917321981"/>
  </r>
  <r>
    <x v="21"/>
    <n v="249060.85417500001"/>
    <n v="178.32757158930002"/>
  </r>
  <r>
    <x v="22"/>
    <n v="145576.92584999997"/>
    <n v="1400.1588728252996"/>
  </r>
  <r>
    <x v="23"/>
    <n v="418607.99354999996"/>
    <n v="970.33332904889983"/>
  </r>
  <r>
    <x v="24"/>
    <n v="285263.94689999998"/>
    <n v="604.18903953419999"/>
  </r>
  <r>
    <x v="25"/>
    <n v="311485.34999999998"/>
    <n v="11.213472599999999"/>
  </r>
  <r>
    <x v="26"/>
    <n v="229366.48499999999"/>
    <n v="181.88762260499999"/>
  </r>
  <r>
    <x v="27"/>
    <n v="31148.535000000003"/>
    <n v="30.463267230000003"/>
  </r>
  <r>
    <x v="28"/>
    <n v="566337"/>
    <n v="2105.6409659999999"/>
  </r>
  <r>
    <x v="29"/>
    <n v="28316.85"/>
    <n v="159.08406330000003"/>
  </r>
  <r>
    <x v="30"/>
    <n v="133089.19499999998"/>
    <n v="483.11377784999996"/>
  </r>
  <r>
    <x v="31"/>
    <n v="578796.41399999999"/>
    <n v="20.836670903999998"/>
  </r>
  <r>
    <x v="32"/>
    <n v="65978.260500000004"/>
    <n v="377.26369353900003"/>
  </r>
  <r>
    <x v="33"/>
    <n v="149796.13649999999"/>
    <n v="1096.208126907"/>
  </r>
  <r>
    <x v="34"/>
    <n v="840444.10799999989"/>
    <n v="2452.4159071439999"/>
  </r>
  <r>
    <x v="35"/>
    <n v="222287.27249999996"/>
    <n v="604.17680665499984"/>
  </r>
  <r>
    <x v="36"/>
    <n v="1982.1795000000002"/>
    <n v="7.1358461999999998E-2"/>
  </r>
  <r>
    <x v="37"/>
    <n v="112701.06299999999"/>
    <n v="1354.4413751340001"/>
  </r>
  <r>
    <x v="38"/>
    <n v="812410.42649999994"/>
    <n v="11388.369358677"/>
  </r>
  <r>
    <x v="39"/>
    <n v="724628.19149999996"/>
    <n v="0"/>
  </r>
  <r>
    <x v="40"/>
    <n v="25485.164999999997"/>
    <n v="1784.4202829699998"/>
  </r>
  <r>
    <x v="42"/>
    <n v="2567771.9580000001"/>
    <n v="2613.9918532439997"/>
  </r>
  <r>
    <x v="43"/>
    <n v="114400.07399999999"/>
    <n v="28.371218352"/>
  </r>
  <r>
    <x v="44"/>
    <n v="188023.88399999999"/>
    <n v="2823.7426899120001"/>
  </r>
  <r>
    <x v="45"/>
    <n v="794287.64249999996"/>
    <n v="721.21317938999994"/>
  </r>
  <r>
    <x v="46"/>
    <n v="13592.087999999998"/>
    <n v="0.51649934399999986"/>
  </r>
  <r>
    <x v="97"/>
    <n v="322245.75300000003"/>
    <n v="650.29192955399992"/>
  </r>
  <r>
    <x v="48"/>
    <n v="407196.30300000001"/>
    <n v="699.56324855399998"/>
  </r>
  <r>
    <x v="49"/>
    <n v="2066563.713"/>
    <n v="1793.7773028839999"/>
  </r>
  <r>
    <x v="50"/>
    <n v="18689.120999999999"/>
    <n v="0.67280835599999989"/>
  </r>
  <r>
    <x v="51"/>
    <n v="7362.3810000000003"/>
    <n v="2.5621085880000001"/>
  </r>
  <r>
    <x v="52"/>
    <n v="18122.784"/>
    <n v="0.96050755199999993"/>
  </r>
  <r>
    <x v="53"/>
    <n v="206996.17349999998"/>
    <n v="76.174591847999992"/>
  </r>
  <r>
    <x v="54"/>
    <n v="406913.13449999993"/>
    <n v="1919.8161685709995"/>
  </r>
  <r>
    <x v="55"/>
    <n v="707071.74449999991"/>
    <n v="1356.1636059509999"/>
  </r>
  <r>
    <x v="56"/>
    <n v="217756.57649999997"/>
    <n v="7.839236753999999"/>
  </r>
  <r>
    <x v="57"/>
    <n v="481386.44999999995"/>
    <n v="254.17204559999999"/>
  </r>
  <r>
    <x v="58"/>
    <n v="27184.175999999996"/>
    <n v="652.42022399999985"/>
  </r>
  <r>
    <x v="59"/>
    <n v="2721249.2849999997"/>
    <n v="2171.5569294299999"/>
  </r>
  <r>
    <x v="60"/>
    <n v="2067130.0499999998"/>
    <n v="1959.6392873999996"/>
  </r>
  <r>
    <x v="98"/>
    <n v="63996.080999999991"/>
    <n v="71.547618557999996"/>
  </r>
  <r>
    <x v="61"/>
    <n v="996753.12000000011"/>
    <n v="187.38958656"/>
  </r>
  <r>
    <x v="99"/>
    <n v="368119.04999999993"/>
    <n v="13.252285799999997"/>
  </r>
  <r>
    <x v="100"/>
    <n v="164237.73000000001"/>
    <n v="5.9125582799999998"/>
  </r>
  <r>
    <x v="64"/>
    <n v="644208.33750000002"/>
    <n v="784.64575507500001"/>
  </r>
  <r>
    <x v="101"/>
    <n v="157441.68600000002"/>
    <n v="396.75304872000009"/>
  </r>
  <r>
    <x v="67"/>
    <n v="11326.740000000002"/>
    <n v="17.216644800000005"/>
  </r>
  <r>
    <x v="68"/>
    <n v="87782.235000000001"/>
    <n v="43.891117499999993"/>
  </r>
  <r>
    <x v="69"/>
    <n v="144415.935"/>
    <n v="378.3697497"/>
  </r>
  <r>
    <x v="70"/>
    <n v="95144.615999999995"/>
    <n v="3.8057846399999997"/>
  </r>
  <r>
    <x v="71"/>
    <n v="338103.18900000001"/>
    <n v="13.52412756"/>
  </r>
  <r>
    <x v="72"/>
    <n v="240693.22499999998"/>
    <n v="654.68557199999987"/>
  </r>
  <r>
    <x v="73"/>
    <n v="2520199.65"/>
    <n v="3578.6835029999997"/>
  </r>
  <r>
    <x v="74"/>
    <n v="39643.589999999997"/>
    <n v="56.293897799999996"/>
  </r>
  <r>
    <x v="75"/>
    <n v="651287.55000000005"/>
    <n v="280.05364650000007"/>
  </r>
  <r>
    <x v="76"/>
    <n v="31148.535000000003"/>
    <n v="5.9182216499999996"/>
  </r>
  <r>
    <x v="77"/>
    <n v="424752.75"/>
    <n v="16.990110000000001"/>
  </r>
  <r>
    <x v="78"/>
    <n v="79287.179999999993"/>
    <n v="3.1714871999999996"/>
  </r>
  <r>
    <x v="102"/>
    <n v="411726.99899999995"/>
    <n v="543.47963867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7">
  <r>
    <x v="0"/>
    <x v="0"/>
    <n v="22683.269326199996"/>
    <s v="OUT"/>
    <x v="0"/>
    <x v="0"/>
    <n v="22683.269326199996"/>
  </r>
  <r>
    <x v="1"/>
    <x v="1"/>
    <n v="16688.093804640001"/>
    <s v="OUT"/>
    <x v="1"/>
    <x v="1"/>
    <n v="16688.093804640001"/>
  </r>
  <r>
    <x v="2"/>
    <x v="2"/>
    <n v="2548.9242626400001"/>
    <s v="OUT"/>
    <x v="2"/>
    <x v="2"/>
    <n v="2548.9242626400001"/>
  </r>
  <r>
    <x v="3"/>
    <x v="3"/>
    <n v="682.89481797000008"/>
    <s v="OUT"/>
    <x v="3"/>
    <x v="3"/>
    <n v="682.89481797000008"/>
  </r>
  <r>
    <x v="4"/>
    <x v="4"/>
    <n v="835.60759001999998"/>
    <s v="OUT"/>
    <x v="4"/>
    <x v="4"/>
    <n v="835.60759001999998"/>
  </r>
  <r>
    <x v="5"/>
    <x v="5"/>
    <n v="3.1635584820000004"/>
    <s v="OUT"/>
    <x v="5"/>
    <x v="5"/>
    <n v="3.1635584820000004"/>
  </r>
  <r>
    <x v="6"/>
    <x v="6"/>
    <n v="5.688288828000001"/>
    <s v="OUT"/>
    <x v="6"/>
    <x v="6"/>
    <n v="5.688288828000001"/>
  </r>
  <r>
    <x v="7"/>
    <x v="7"/>
    <n v="14.518615332"/>
    <s v="OUT"/>
    <x v="7"/>
    <x v="7"/>
    <n v="14.518615332"/>
  </r>
  <r>
    <x v="8"/>
    <x v="8"/>
    <n v="8078.7718198349994"/>
    <s v="OUT"/>
    <x v="8"/>
    <x v="8"/>
    <n v="8078.7718198349994"/>
  </r>
  <r>
    <x v="9"/>
    <x v="9"/>
    <n v="787.56239062500003"/>
    <s v="OUT"/>
    <x v="9"/>
    <x v="9"/>
    <n v="787.56239062500003"/>
  </r>
  <r>
    <x v="10"/>
    <x v="10"/>
    <n v="5860.3850502120004"/>
    <s v="OUT"/>
    <x v="10"/>
    <x v="10"/>
    <n v="5860.3850502120004"/>
  </r>
  <r>
    <x v="11"/>
    <x v="11"/>
    <n v="76.139478953999998"/>
    <s v="OUT"/>
    <x v="11"/>
    <x v="11"/>
    <n v="76.139478953999998"/>
  </r>
  <r>
    <x v="12"/>
    <x v="12"/>
    <n v="3578.4680117714997"/>
    <s v="OUT"/>
    <x v="12"/>
    <x v="12"/>
    <n v="3578.4680117714997"/>
  </r>
  <r>
    <x v="13"/>
    <x v="13"/>
    <n v="146.79964743300002"/>
    <s v="OUT"/>
    <x v="13"/>
    <x v="13"/>
    <n v="146.79964743300002"/>
  </r>
  <r>
    <x v="14"/>
    <x v="14"/>
    <n v="6236.6219747699988"/>
    <s v="OUT"/>
    <x v="14"/>
    <x v="14"/>
    <n v="6236.6219747699988"/>
  </r>
  <r>
    <x v="15"/>
    <x v="15"/>
    <n v="28482.956642099994"/>
    <s v="OUT"/>
    <x v="15"/>
    <x v="15"/>
    <n v="28482.956642099994"/>
  </r>
  <r>
    <x v="16"/>
    <x v="16"/>
    <n v="4774.9642273124991"/>
    <s v="OUT"/>
    <x v="16"/>
    <x v="16"/>
    <n v="4774.9642273124991"/>
  </r>
  <r>
    <x v="17"/>
    <x v="17"/>
    <n v="19917.936369119998"/>
    <s v="OUT"/>
    <x v="17"/>
    <x v="17"/>
    <n v="19917.936369119998"/>
  </r>
  <r>
    <x v="18"/>
    <x v="18"/>
    <n v="1088.7670250639999"/>
    <s v="OUT"/>
    <x v="18"/>
    <x v="18"/>
    <n v="1088.7670250639999"/>
  </r>
  <r>
    <x v="19"/>
    <x v="19"/>
    <n v="627.33942361800007"/>
    <s v="OUT"/>
    <x v="19"/>
    <x v="19"/>
    <n v="627.33942361800007"/>
  </r>
  <r>
    <x v="20"/>
    <x v="20"/>
    <n v="3255.1351748999996"/>
    <s v="OUT"/>
    <x v="20"/>
    <x v="20"/>
    <n v="3255.1351748999996"/>
  </r>
  <r>
    <x v="21"/>
    <x v="21"/>
    <n v="6157.9832506349994"/>
    <s v="OUT"/>
    <x v="21"/>
    <x v="21"/>
    <n v="6157.9832506349994"/>
  </r>
  <r>
    <x v="22"/>
    <x v="22"/>
    <n v="3692.0868238800003"/>
    <s v="OUT"/>
    <x v="22"/>
    <x v="22"/>
    <n v="3692.0868238800003"/>
  </r>
  <r>
    <x v="23"/>
    <x v="23"/>
    <n v="10256.626416705001"/>
    <s v="OUT"/>
    <x v="23"/>
    <x v="23"/>
    <n v="10256.626416705001"/>
  </r>
  <r>
    <x v="24"/>
    <x v="24"/>
    <n v="809.36353344000008"/>
    <s v="OUT"/>
    <x v="24"/>
    <x v="24"/>
    <n v="809.36353344000008"/>
  </r>
  <r>
    <x v="25"/>
    <x v="25"/>
    <n v="250.25412623399998"/>
    <s v="OUT"/>
    <x v="25"/>
    <x v="25"/>
    <n v="250.25412623399998"/>
  </r>
  <r>
    <x v="26"/>
    <x v="26"/>
    <n v="75.96504715799999"/>
    <s v="OUT"/>
    <x v="26"/>
    <x v="26"/>
    <n v="75.96504715799999"/>
  </r>
  <r>
    <x v="27"/>
    <x v="27"/>
    <n v="90.262791059999984"/>
    <s v="OUT"/>
    <x v="27"/>
    <x v="27"/>
    <n v="90.262791059999984"/>
  </r>
  <r>
    <x v="28"/>
    <x v="28"/>
    <n v="13810.977250499996"/>
    <s v="OUT"/>
    <x v="28"/>
    <x v="28"/>
    <n v="13810.977250499996"/>
  </r>
  <r>
    <x v="29"/>
    <x v="29"/>
    <n v="526.19220175499993"/>
    <s v="OUT"/>
    <x v="29"/>
    <x v="29"/>
    <n v="526.19220175499993"/>
  </r>
  <r>
    <x v="30"/>
    <x v="30"/>
    <n v="7856.1135966000002"/>
    <s v="OUT"/>
    <x v="30"/>
    <x v="30"/>
    <n v="7856.1135966000002"/>
  </r>
  <r>
    <x v="31"/>
    <x v="31"/>
    <n v="310.61319101999993"/>
    <s v="OUT"/>
    <x v="31"/>
    <x v="31"/>
    <n v="310.61319101999993"/>
  </r>
  <r>
    <x v="32"/>
    <x v="32"/>
    <n v="7331.8157921100001"/>
    <s v="OUT"/>
    <x v="32"/>
    <x v="32"/>
    <n v="7331.8157921100001"/>
  </r>
  <r>
    <x v="33"/>
    <x v="33"/>
    <n v="3458.6087322600001"/>
    <s v="OUT"/>
    <x v="33"/>
    <x v="33"/>
    <n v="3458.6087322600001"/>
  </r>
  <r>
    <x v="34"/>
    <x v="34"/>
    <n v="14668.807904400001"/>
    <s v="OUT"/>
    <x v="34"/>
    <x v="34"/>
    <n v="14668.807904400001"/>
  </r>
  <r>
    <x v="35"/>
    <x v="35"/>
    <n v="8401.7226623999995"/>
    <s v="OUT"/>
    <x v="35"/>
    <x v="35"/>
    <n v="8401.7226623999995"/>
  </r>
  <r>
    <x v="36"/>
    <x v="36"/>
    <n v="39.445372049999989"/>
    <s v="OUT"/>
    <x v="36"/>
    <x v="36"/>
    <n v="39.445372049999989"/>
  </r>
  <r>
    <x v="37"/>
    <x v="37"/>
    <n v="16551.43102317"/>
    <s v="OUT"/>
    <x v="37"/>
    <x v="37"/>
    <n v="16551.43102317"/>
  </r>
  <r>
    <x v="38"/>
    <x v="38"/>
    <n v="23962.330113959997"/>
    <s v="OUT"/>
    <x v="38"/>
    <x v="38"/>
    <n v="23962.330113959997"/>
  </r>
  <r>
    <x v="39"/>
    <x v="39"/>
    <n v="0"/>
    <s v="OUT"/>
    <x v="39"/>
    <x v="39"/>
    <n v="0"/>
  </r>
  <r>
    <x v="40"/>
    <x v="40"/>
    <n v="2089.577383332"/>
    <s v="OUT"/>
    <x v="40"/>
    <x v="40"/>
    <n v="2089.577383332"/>
  </r>
  <r>
    <x v="41"/>
    <x v="41"/>
    <n v="1736.6860025880001"/>
    <s v="OUT"/>
    <x v="41"/>
    <x v="41"/>
    <n v="1736.6860025880001"/>
  </r>
  <r>
    <x v="42"/>
    <x v="42"/>
    <n v="19710.190931768997"/>
    <s v="OUT"/>
    <x v="42"/>
    <x v="42"/>
    <n v="19710.190931768997"/>
  </r>
  <r>
    <x v="43"/>
    <x v="43"/>
    <n v="24690.248723430002"/>
    <s v="OUT"/>
    <x v="43"/>
    <x v="43"/>
    <n v="24690.248723430002"/>
  </r>
  <r>
    <x v="44"/>
    <x v="44"/>
    <n v="2032.5387523769998"/>
    <s v="OUT"/>
    <x v="44"/>
    <x v="44"/>
    <n v="2032.5387523769998"/>
  </r>
  <r>
    <x v="45"/>
    <x v="45"/>
    <n v="11763.767538138"/>
    <s v="OUT"/>
    <x v="45"/>
    <x v="45"/>
    <n v="11763.767538138"/>
  </r>
  <r>
    <x v="46"/>
    <x v="46"/>
    <n v="577.04529999600004"/>
    <s v="OUT"/>
    <x v="46"/>
    <x v="46"/>
    <n v="577.04529999600004"/>
  </r>
  <r>
    <x v="47"/>
    <x v="47"/>
    <n v="987.36495155099988"/>
    <s v="OUT"/>
    <x v="47"/>
    <x v="47"/>
    <n v="987.36495155099988"/>
  </r>
  <r>
    <x v="48"/>
    <x v="48"/>
    <n v="21157.170640028999"/>
    <s v="OUT"/>
    <x v="48"/>
    <x v="48"/>
    <n v="21157.170640028999"/>
  </r>
  <r>
    <x v="49"/>
    <x v="49"/>
    <n v="6498.4129520309998"/>
    <s v="OUT"/>
    <x v="49"/>
    <x v="49"/>
    <n v="6498.4129520309998"/>
  </r>
  <r>
    <x v="50"/>
    <x v="50"/>
    <n v="1103.2811096999999"/>
    <s v="OUT"/>
    <x v="50"/>
    <x v="50"/>
    <n v="1103.2811096999999"/>
  </r>
  <r>
    <x v="51"/>
    <x v="51"/>
    <n v="327.11115416699994"/>
    <s v="OUT"/>
    <x v="51"/>
    <x v="51"/>
    <n v="327.11115416699994"/>
  </r>
  <r>
    <x v="52"/>
    <x v="52"/>
    <n v="793.81191941999998"/>
    <s v="OUT"/>
    <x v="52"/>
    <x v="52"/>
    <n v="793.81191941999998"/>
  </r>
  <r>
    <x v="53"/>
    <x v="53"/>
    <n v="7949.6158353000001"/>
    <s v="OUT"/>
    <x v="53"/>
    <x v="53"/>
    <n v="7949.6158353000001"/>
  </r>
  <r>
    <x v="54"/>
    <x v="54"/>
    <n v="26844.713602200001"/>
    <s v="OUT"/>
    <x v="54"/>
    <x v="54"/>
    <n v="26844.713602200001"/>
  </r>
  <r>
    <x v="55"/>
    <x v="55"/>
    <n v="3959.6057335590003"/>
    <s v="OUT"/>
    <x v="55"/>
    <x v="55"/>
    <n v="3959.6057335590003"/>
  </r>
  <r>
    <x v="56"/>
    <x v="56"/>
    <n v="126.40641839999998"/>
    <s v="OUT"/>
    <x v="56"/>
    <x v="56"/>
    <n v="126.40641839999998"/>
  </r>
  <r>
    <x v="57"/>
    <x v="57"/>
    <n v="6998.6793785999989"/>
    <s v="OUT"/>
    <x v="57"/>
    <x v="57"/>
    <n v="6998.6793785999989"/>
  </r>
  <r>
    <x v="58"/>
    <x v="58"/>
    <n v="25168.016279999993"/>
    <s v="OUT"/>
    <x v="58"/>
    <x v="58"/>
    <n v="25168.016279999993"/>
  </r>
  <r>
    <x v="59"/>
    <x v="59"/>
    <n v="14141.661424799999"/>
    <s v="OUT"/>
    <x v="59"/>
    <x v="59"/>
    <n v="14141.661424799999"/>
  </r>
  <r>
    <x v="60"/>
    <x v="60"/>
    <n v="22513.254958799997"/>
    <s v="OUT"/>
    <x v="60"/>
    <x v="60"/>
    <n v="22513.254958799997"/>
  </r>
  <r>
    <x v="61"/>
    <x v="61"/>
    <n v="2806.1715181499999"/>
    <s v="OUT"/>
    <x v="61"/>
    <x v="61"/>
    <n v="2806.1715181499999"/>
  </r>
  <r>
    <x v="62"/>
    <x v="62"/>
    <n v="1054.98389034"/>
    <s v="OUT"/>
    <x v="62"/>
    <x v="62"/>
    <n v="1054.98389034"/>
  </r>
  <r>
    <x v="63"/>
    <x v="63"/>
    <n v="473.66727668999994"/>
    <s v="OUT"/>
    <x v="63"/>
    <x v="63"/>
    <n v="473.66727668999994"/>
  </r>
  <r>
    <x v="64"/>
    <x v="64"/>
    <n v="6860.3005960199998"/>
    <s v="OUT"/>
    <x v="64"/>
    <x v="64"/>
    <n v="6860.3005960199998"/>
  </r>
  <r>
    <x v="65"/>
    <x v="65"/>
    <n v="3487.1776022250001"/>
    <s v="OUT"/>
    <x v="65"/>
    <x v="65"/>
    <n v="3487.1776022250001"/>
  </r>
  <r>
    <x v="66"/>
    <x v="66"/>
    <n v="1264.6928180699999"/>
    <s v="OUT"/>
    <x v="66"/>
    <x v="66"/>
    <n v="1264.6928180699999"/>
  </r>
  <r>
    <x v="67"/>
    <x v="67"/>
    <n v="230.83896119999997"/>
    <s v="OUT"/>
    <x v="67"/>
    <x v="67"/>
    <n v="230.83896119999997"/>
  </r>
  <r>
    <x v="68"/>
    <x v="68"/>
    <n v="5851.7733297900004"/>
    <s v="OUT"/>
    <x v="68"/>
    <x v="68"/>
    <n v="5851.7733297900004"/>
  </r>
  <r>
    <x v="69"/>
    <x v="69"/>
    <n v="26042.457598109995"/>
    <s v="OUT"/>
    <x v="69"/>
    <x v="69"/>
    <n v="26042.457598109995"/>
  </r>
  <r>
    <x v="70"/>
    <x v="70"/>
    <n v="306.26372285999992"/>
    <s v="OUT"/>
    <x v="70"/>
    <x v="70"/>
    <n v="306.26372285999992"/>
  </r>
  <r>
    <x v="71"/>
    <x v="71"/>
    <n v="358.46866752000005"/>
    <s v="OUT"/>
    <x v="71"/>
    <x v="71"/>
    <n v="358.46866752000005"/>
  </r>
  <r>
    <x v="72"/>
    <x v="72"/>
    <n v="21698.069481000002"/>
    <s v="OUT"/>
    <x v="72"/>
    <x v="72"/>
    <n v="21698.069481000002"/>
  </r>
  <r>
    <x v="73"/>
    <x v="73"/>
    <n v="9170.4118725000008"/>
    <s v="OUT"/>
    <x v="73"/>
    <x v="73"/>
    <n v="9170.4118725000008"/>
  </r>
  <r>
    <x v="74"/>
    <x v="74"/>
    <n v="1503.6247349999999"/>
    <s v="OUT"/>
    <x v="74"/>
    <x v="74"/>
    <n v="1503.6247349999999"/>
  </r>
  <r>
    <x v="75"/>
    <x v="75"/>
    <n v="3340.2556260000001"/>
    <s v="OUT"/>
    <x v="75"/>
    <x v="75"/>
    <n v="3340.2556260000001"/>
  </r>
  <r>
    <x v="76"/>
    <x v="76"/>
    <n v="490.3345746"/>
    <s v="OUT"/>
    <x v="76"/>
    <x v="76"/>
    <n v="490.3345746"/>
  </r>
  <r>
    <x v="77"/>
    <x v="77"/>
    <n v="268.443738"/>
    <s v="OUT"/>
    <x v="77"/>
    <x v="77"/>
    <n v="268.443738"/>
  </r>
  <r>
    <x v="78"/>
    <x v="78"/>
    <n v="1064.7135599999999"/>
    <s v="OUT"/>
    <x v="78"/>
    <x v="78"/>
    <n v="1064.7135599999999"/>
  </r>
  <r>
    <x v="79"/>
    <x v="79"/>
    <n v="138.752565"/>
    <s v="OUT"/>
    <x v="79"/>
    <x v="79"/>
    <n v="138.752565"/>
  </r>
  <r>
    <x v="80"/>
    <x v="80"/>
    <n v="5669.5997070000003"/>
    <s v="OUT"/>
    <x v="80"/>
    <x v="80"/>
    <n v="5669.5997070000003"/>
  </r>
  <r>
    <x v="81"/>
    <x v="81"/>
    <n v="38055.01471499999"/>
    <s v="OUT"/>
    <x v="81"/>
    <x v="81"/>
    <n v="38055.01471499999"/>
  </r>
  <r>
    <x v="82"/>
    <x v="82"/>
    <n v="3139.0927235999998"/>
    <s v="OUT"/>
    <x v="82"/>
    <x v="82"/>
    <n v="3139.0927235999998"/>
  </r>
  <r>
    <x v="83"/>
    <x v="83"/>
    <n v="27.184175999999997"/>
    <s v="OUT"/>
    <x v="83"/>
    <x v="83"/>
    <n v="27.184175999999997"/>
  </r>
  <r>
    <x v="84"/>
    <x v="84"/>
    <n v="38.850718199999996"/>
    <s v="OUT"/>
    <x v="84"/>
    <x v="84"/>
    <n v="0"/>
  </r>
  <r>
    <x v="85"/>
    <x v="85"/>
    <n v="433.24780500000003"/>
    <s v="OUT"/>
    <x v="85"/>
    <x v="85"/>
    <n v="0"/>
  </r>
  <r>
    <x v="86"/>
    <x v="86"/>
    <n v="893.45325119999995"/>
    <s v="OUT"/>
    <x v="86"/>
    <x v="86"/>
    <n v="0"/>
  </r>
  <r>
    <x v="87"/>
    <x v="87"/>
    <n v="13213.208547"/>
    <s v="OUT"/>
    <x v="87"/>
    <x v="87"/>
    <n v="0"/>
  </r>
  <r>
    <x v="88"/>
    <x v="88"/>
    <n v="1840.7934679499997"/>
    <s v="OUT"/>
    <x v="88"/>
    <x v="88"/>
    <n v="1840.7934679499997"/>
  </r>
  <r>
    <x v="89"/>
    <x v="89"/>
    <n v="482.51912399999998"/>
    <s v="OUT"/>
    <x v="89"/>
    <x v="89"/>
    <n v="482.51912399999998"/>
  </r>
  <r>
    <x v="90"/>
    <x v="90"/>
    <m/>
    <s v="OUT"/>
    <x v="90"/>
    <x v="90"/>
    <m/>
  </r>
  <r>
    <x v="90"/>
    <x v="90"/>
    <m/>
    <s v="OUT"/>
    <x v="91"/>
    <x v="90"/>
    <m/>
  </r>
  <r>
    <x v="90"/>
    <x v="90"/>
    <m/>
    <s v="OUT"/>
    <x v="92"/>
    <x v="90"/>
    <m/>
  </r>
  <r>
    <x v="90"/>
    <x v="90"/>
    <m/>
    <s v="OUT"/>
    <x v="93"/>
    <x v="90"/>
    <m/>
  </r>
  <r>
    <x v="90"/>
    <x v="90"/>
    <m/>
    <s v="OUT"/>
    <x v="94"/>
    <x v="90"/>
    <m/>
  </r>
  <r>
    <x v="90"/>
    <x v="90"/>
    <m/>
    <s v="OUT"/>
    <x v="95"/>
    <x v="90"/>
    <m/>
  </r>
  <r>
    <x v="90"/>
    <x v="90"/>
    <m/>
    <s v="OUT"/>
    <x v="96"/>
    <x v="90"/>
    <m/>
  </r>
  <r>
    <x v="91"/>
    <x v="91"/>
    <n v="1262.4050997584995"/>
    <s v="CG"/>
    <x v="0"/>
    <x v="91"/>
    <n v="1262.4050997584995"/>
  </r>
  <r>
    <x v="92"/>
    <x v="92"/>
    <n v="21.428946138599997"/>
    <s v="CG"/>
    <x v="1"/>
    <x v="92"/>
    <n v="21.428946138599997"/>
  </r>
  <r>
    <x v="39"/>
    <x v="39"/>
    <n v="0"/>
    <s v="CG"/>
    <x v="2"/>
    <x v="93"/>
    <n v="0"/>
  </r>
  <r>
    <x v="39"/>
    <x v="93"/>
    <n v="76.200643349999993"/>
    <s v="CG"/>
    <x v="3"/>
    <x v="94"/>
    <n v="76.200643349999993"/>
  </r>
  <r>
    <x v="93"/>
    <x v="94"/>
    <n v="35.974858914000002"/>
    <s v="CG"/>
    <x v="4"/>
    <x v="95"/>
    <n v="35.974858914000002"/>
  </r>
  <r>
    <x v="39"/>
    <x v="39"/>
    <n v="0"/>
    <s v="CG"/>
    <x v="5"/>
    <x v="93"/>
    <n v="0"/>
  </r>
  <r>
    <x v="94"/>
    <x v="95"/>
    <n v="28.543384800000005"/>
    <s v="CG"/>
    <x v="6"/>
    <x v="96"/>
    <n v="0.71358462"/>
  </r>
  <r>
    <x v="95"/>
    <x v="96"/>
    <n v="0.40776264000000007"/>
    <s v="CG"/>
    <x v="7"/>
    <x v="96"/>
    <n v="1.0194065999999998E-2"/>
  </r>
  <r>
    <x v="96"/>
    <x v="97"/>
    <n v="189.24490657199999"/>
    <s v="CG"/>
    <x v="8"/>
    <x v="97"/>
    <n v="189.24490657199999"/>
  </r>
  <r>
    <x v="97"/>
    <x v="98"/>
    <n v="11.558938170000001"/>
    <s v="CG"/>
    <x v="9"/>
    <x v="98"/>
    <n v="11.558938170000001"/>
  </r>
  <r>
    <x v="98"/>
    <x v="99"/>
    <n v="181.17290531099997"/>
    <s v="CG"/>
    <x v="10"/>
    <x v="99"/>
    <n v="181.17290531099997"/>
  </r>
  <r>
    <x v="99"/>
    <x v="100"/>
    <n v="861.34760666999989"/>
    <s v="CG"/>
    <x v="12"/>
    <x v="100"/>
    <n v="861.34760666999989"/>
  </r>
  <r>
    <x v="100"/>
    <x v="101"/>
    <n v="560.40178823999997"/>
    <s v="CG"/>
    <x v="15"/>
    <x v="101"/>
    <n v="560.40178823999997"/>
  </r>
  <r>
    <x v="101"/>
    <x v="102"/>
    <n v="164.21507652000003"/>
    <s v="CG"/>
    <x v="17"/>
    <x v="102"/>
    <n v="164.21507652000003"/>
  </r>
  <r>
    <x v="102"/>
    <x v="103"/>
    <n v="39.756857400000008"/>
    <s v="CG"/>
    <x v="18"/>
    <x v="103"/>
    <n v="39.756857400000008"/>
  </r>
  <r>
    <x v="103"/>
    <x v="104"/>
    <n v="1753.9917321981"/>
    <s v="CG"/>
    <x v="20"/>
    <x v="104"/>
    <n v="1753.9917321981"/>
  </r>
  <r>
    <x v="104"/>
    <x v="105"/>
    <n v="178.32757158930002"/>
    <s v="CG"/>
    <x v="21"/>
    <x v="105"/>
    <n v="178.32757158930002"/>
  </r>
  <r>
    <x v="105"/>
    <x v="106"/>
    <n v="1400.1588728252996"/>
    <s v="CG"/>
    <x v="22"/>
    <x v="106"/>
    <n v="1400.1588728252996"/>
  </r>
  <r>
    <x v="106"/>
    <x v="107"/>
    <n v="970.33332904889983"/>
    <s v="CG"/>
    <x v="23"/>
    <x v="107"/>
    <n v="970.33332904889983"/>
  </r>
  <r>
    <x v="107"/>
    <x v="108"/>
    <n v="604.18903953419999"/>
    <s v="CG"/>
    <x v="24"/>
    <x v="108"/>
    <n v="604.18903953419999"/>
  </r>
  <r>
    <x v="108"/>
    <x v="109"/>
    <n v="11.213472599999999"/>
    <s v="CG"/>
    <x v="25"/>
    <x v="109"/>
    <n v="11.213472599999999"/>
  </r>
  <r>
    <x v="109"/>
    <x v="110"/>
    <n v="181.88762260499999"/>
    <s v="CG"/>
    <x v="26"/>
    <x v="110"/>
    <n v="181.88762260499999"/>
  </r>
  <r>
    <x v="110"/>
    <x v="111"/>
    <n v="30.463267230000003"/>
    <s v="CG"/>
    <x v="27"/>
    <x v="111"/>
    <n v="30.463267230000003"/>
  </r>
  <r>
    <x v="111"/>
    <x v="112"/>
    <n v="2105.6409659999999"/>
    <s v="CG"/>
    <x v="28"/>
    <x v="112"/>
    <n v="2105.6409659999999"/>
  </r>
  <r>
    <x v="112"/>
    <x v="113"/>
    <n v="159.08406330000003"/>
    <s v="CG"/>
    <x v="29"/>
    <x v="113"/>
    <n v="159.08406330000003"/>
  </r>
  <r>
    <x v="113"/>
    <x v="114"/>
    <n v="483.11377784999996"/>
    <s v="CG"/>
    <x v="30"/>
    <x v="114"/>
    <n v="483.11377784999996"/>
  </r>
  <r>
    <x v="114"/>
    <x v="115"/>
    <n v="20.836670903999998"/>
    <s v="CG"/>
    <x v="31"/>
    <x v="115"/>
    <n v="20.836670903999998"/>
  </r>
  <r>
    <x v="115"/>
    <x v="116"/>
    <n v="377.26369353900003"/>
    <s v="CG"/>
    <x v="32"/>
    <x v="116"/>
    <n v="377.26369353900003"/>
  </r>
  <r>
    <x v="116"/>
    <x v="117"/>
    <n v="1096.208126907"/>
    <s v="CG"/>
    <x v="33"/>
    <x v="117"/>
    <n v="1096.208126907"/>
  </r>
  <r>
    <x v="117"/>
    <x v="118"/>
    <n v="2452.4159071439999"/>
    <s v="CG"/>
    <x v="34"/>
    <x v="118"/>
    <n v="2452.4159071439999"/>
  </r>
  <r>
    <x v="118"/>
    <x v="119"/>
    <n v="604.17680665499984"/>
    <s v="CG"/>
    <x v="35"/>
    <x v="119"/>
    <n v="604.17680665499984"/>
  </r>
  <r>
    <x v="119"/>
    <x v="120"/>
    <n v="7.1358461999999998E-2"/>
    <s v="CG"/>
    <x v="36"/>
    <x v="120"/>
    <n v="7.1358461999999998E-2"/>
  </r>
  <r>
    <x v="120"/>
    <x v="121"/>
    <n v="1354.4413751340001"/>
    <s v="CG"/>
    <x v="37"/>
    <x v="121"/>
    <n v="1354.4413751340001"/>
  </r>
  <r>
    <x v="121"/>
    <x v="122"/>
    <n v="11388.369358677"/>
    <s v="CG"/>
    <x v="38"/>
    <x v="122"/>
    <n v="11388.369358677"/>
  </r>
  <r>
    <x v="39"/>
    <x v="39"/>
    <n v="0"/>
    <s v="CG"/>
    <x v="39"/>
    <x v="123"/>
    <n v="0"/>
  </r>
  <r>
    <x v="122"/>
    <x v="123"/>
    <n v="1784.4202829699998"/>
    <s v="CG"/>
    <x v="40"/>
    <x v="124"/>
    <n v="1784.4202829699998"/>
  </r>
  <r>
    <x v="123"/>
    <x v="124"/>
    <n v="2613.9918532439997"/>
    <s v="CG"/>
    <x v="42"/>
    <x v="125"/>
    <n v="2613.9918532439997"/>
  </r>
  <r>
    <x v="124"/>
    <x v="125"/>
    <n v="28.371218352"/>
    <s v="CG"/>
    <x v="43"/>
    <x v="126"/>
    <n v="28.371218352"/>
  </r>
  <r>
    <x v="125"/>
    <x v="126"/>
    <n v="2823.7426899120001"/>
    <s v="CG"/>
    <x v="44"/>
    <x v="127"/>
    <n v="2823.7426899120001"/>
  </r>
  <r>
    <x v="126"/>
    <x v="127"/>
    <n v="721.21317938999994"/>
    <s v="CG"/>
    <x v="45"/>
    <x v="128"/>
    <n v="721.21317938999994"/>
  </r>
  <r>
    <x v="127"/>
    <x v="128"/>
    <n v="0.51649934399999986"/>
    <s v="CG"/>
    <x v="46"/>
    <x v="129"/>
    <n v="0.51649934399999986"/>
  </r>
  <r>
    <x v="128"/>
    <x v="129"/>
    <n v="650.29192955399992"/>
    <s v="CG"/>
    <x v="97"/>
    <x v="130"/>
    <n v="650.29192955399992"/>
  </r>
  <r>
    <x v="129"/>
    <x v="130"/>
    <n v="699.56324855399998"/>
    <s v="CG"/>
    <x v="48"/>
    <x v="131"/>
    <n v="699.56324855399998"/>
  </r>
  <r>
    <x v="130"/>
    <x v="131"/>
    <n v="1793.7773028839999"/>
    <s v="CG"/>
    <x v="49"/>
    <x v="132"/>
    <n v="1793.7773028839999"/>
  </r>
  <r>
    <x v="131"/>
    <x v="132"/>
    <n v="0.67280835599999989"/>
    <s v="CG"/>
    <x v="50"/>
    <x v="133"/>
    <n v="0.67280835599999989"/>
  </r>
  <r>
    <x v="132"/>
    <x v="133"/>
    <n v="2.5621085880000001"/>
    <s v="CG"/>
    <x v="51"/>
    <x v="134"/>
    <n v="2.5621085880000001"/>
  </r>
  <r>
    <x v="133"/>
    <x v="134"/>
    <n v="0.96050755199999993"/>
    <s v="CG"/>
    <x v="52"/>
    <x v="135"/>
    <n v="0.96050755199999993"/>
  </r>
  <r>
    <x v="134"/>
    <x v="135"/>
    <n v="76.174591847999992"/>
    <s v="CG"/>
    <x v="53"/>
    <x v="136"/>
    <n v="76.174591847999992"/>
  </r>
  <r>
    <x v="135"/>
    <x v="136"/>
    <n v="1919.8161685709995"/>
    <s v="CG"/>
    <x v="54"/>
    <x v="137"/>
    <n v="1919.8161685709995"/>
  </r>
  <r>
    <x v="136"/>
    <x v="137"/>
    <n v="1356.1636059509999"/>
    <s v="CG"/>
    <x v="55"/>
    <x v="138"/>
    <n v="1356.1636059509999"/>
  </r>
  <r>
    <x v="137"/>
    <x v="138"/>
    <n v="7.839236753999999"/>
    <s v="CG"/>
    <x v="56"/>
    <x v="139"/>
    <n v="7.839236753999999"/>
  </r>
  <r>
    <x v="138"/>
    <x v="139"/>
    <n v="254.17204559999999"/>
    <s v="CG"/>
    <x v="57"/>
    <x v="140"/>
    <n v="254.17204559999999"/>
  </r>
  <r>
    <x v="39"/>
    <x v="140"/>
    <n v="652.42022399999985"/>
    <s v="CG"/>
    <x v="58"/>
    <x v="141"/>
    <n v="652.42022399999985"/>
  </r>
  <r>
    <x v="139"/>
    <x v="141"/>
    <n v="2171.5569294299999"/>
    <s v="CG"/>
    <x v="59"/>
    <x v="142"/>
    <n v="2171.5569294299999"/>
  </r>
  <r>
    <x v="140"/>
    <x v="142"/>
    <n v="1959.6392873999996"/>
    <s v="CG"/>
    <x v="60"/>
    <x v="143"/>
    <n v="1959.6392873999996"/>
  </r>
  <r>
    <x v="141"/>
    <x v="143"/>
    <n v="71.547618557999996"/>
    <s v="CG"/>
    <x v="98"/>
    <x v="144"/>
    <n v="71.547618557999996"/>
  </r>
  <r>
    <x v="142"/>
    <x v="144"/>
    <n v="187.38958656"/>
    <s v="CG"/>
    <x v="61"/>
    <x v="145"/>
    <n v="187.38958656"/>
  </r>
  <r>
    <x v="143"/>
    <x v="145"/>
    <n v="13.252285799999997"/>
    <s v="CG"/>
    <x v="99"/>
    <x v="146"/>
    <n v="13.252285799999997"/>
  </r>
  <r>
    <x v="144"/>
    <x v="146"/>
    <n v="5.9125582799999998"/>
    <s v="CG"/>
    <x v="100"/>
    <x v="147"/>
    <n v="5.9125582799999998"/>
  </r>
  <r>
    <x v="145"/>
    <x v="147"/>
    <n v="784.64575507500001"/>
    <s v="CG"/>
    <x v="64"/>
    <x v="148"/>
    <n v="784.64575507500001"/>
  </r>
  <r>
    <x v="146"/>
    <x v="148"/>
    <n v="396.75304872000009"/>
    <s v="CG"/>
    <x v="101"/>
    <x v="149"/>
    <n v="396.75304872000009"/>
  </r>
  <r>
    <x v="147"/>
    <x v="149"/>
    <n v="17.216644800000005"/>
    <s v="CG"/>
    <x v="67"/>
    <x v="150"/>
    <n v="17.216644800000005"/>
  </r>
  <r>
    <x v="148"/>
    <x v="150"/>
    <n v="43.891117499999993"/>
    <s v="CG"/>
    <x v="68"/>
    <x v="151"/>
    <n v="43.891117499999993"/>
  </r>
  <r>
    <x v="149"/>
    <x v="151"/>
    <n v="378.3697497"/>
    <s v="CG"/>
    <x v="69"/>
    <x v="152"/>
    <n v="378.3697497"/>
  </r>
  <r>
    <x v="150"/>
    <x v="152"/>
    <n v="3.8057846399999997"/>
    <s v="CG"/>
    <x v="70"/>
    <x v="153"/>
    <n v="3.8057846399999997"/>
  </r>
  <r>
    <x v="151"/>
    <x v="153"/>
    <n v="13.52412756"/>
    <s v="CG"/>
    <x v="71"/>
    <x v="154"/>
    <n v="13.52412756"/>
  </r>
  <r>
    <x v="152"/>
    <x v="154"/>
    <n v="654.68557199999987"/>
    <s v="CG"/>
    <x v="72"/>
    <x v="155"/>
    <n v="654.68557199999987"/>
  </r>
  <r>
    <x v="153"/>
    <x v="155"/>
    <n v="3578.6835029999997"/>
    <s v="CG"/>
    <x v="73"/>
    <x v="156"/>
    <n v="3578.6835029999997"/>
  </r>
  <r>
    <x v="154"/>
    <x v="156"/>
    <n v="56.293897799999996"/>
    <s v="CG"/>
    <x v="74"/>
    <x v="157"/>
    <n v="56.293897799999996"/>
  </r>
  <r>
    <x v="155"/>
    <x v="157"/>
    <n v="280.05364650000007"/>
    <s v="CG"/>
    <x v="75"/>
    <x v="158"/>
    <n v="280.05364650000007"/>
  </r>
  <r>
    <x v="156"/>
    <x v="158"/>
    <n v="5.9182216499999996"/>
    <s v="CG"/>
    <x v="76"/>
    <x v="111"/>
    <n v="5.9182216499999996"/>
  </r>
  <r>
    <x v="157"/>
    <x v="159"/>
    <n v="16.990110000000001"/>
    <s v="CG"/>
    <x v="77"/>
    <x v="159"/>
    <n v="16.990110000000001"/>
  </r>
  <r>
    <x v="158"/>
    <x v="160"/>
    <n v="3.1714871999999996"/>
    <s v="CG"/>
    <x v="78"/>
    <x v="160"/>
    <n v="3.1714871999999996"/>
  </r>
  <r>
    <x v="159"/>
    <x v="161"/>
    <n v="543.47963867999999"/>
    <s v="CG"/>
    <x v="102"/>
    <x v="161"/>
    <n v="543.47963867999999"/>
  </r>
  <r>
    <x v="160"/>
    <x v="162"/>
    <n v="10.760402999999998"/>
    <s v="CG"/>
    <x v="82"/>
    <x v="162"/>
    <n v="10.760402999999998"/>
  </r>
  <r>
    <x v="161"/>
    <x v="163"/>
    <n v="6.3429743999999996E-2"/>
    <s v="CG"/>
    <x v="83"/>
    <x v="163"/>
    <n v="6.3429743999999996E-2"/>
  </r>
  <r>
    <x v="162"/>
    <x v="164"/>
    <n v="10.275618528000001"/>
    <s v="CG"/>
    <x v="84"/>
    <x v="164"/>
    <n v="10.275618528000001"/>
  </r>
  <r>
    <x v="163"/>
    <x v="165"/>
    <n v="158.13941318399998"/>
    <s v="CG"/>
    <x v="87"/>
    <x v="165"/>
    <n v="158.13941318399998"/>
  </r>
  <r>
    <x v="164"/>
    <x v="166"/>
    <n v="17.310656742000003"/>
    <s v="CG"/>
    <x v="88"/>
    <x v="166"/>
    <n v="17.310656742000003"/>
  </r>
  <r>
    <x v="165"/>
    <x v="167"/>
    <n v="8.0148012239999993"/>
    <s v="CG"/>
    <x v="89"/>
    <x v="167"/>
    <n v="8.014801223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K3:AO107" firstHeaderRow="0" firstDataRow="1" firstDataCol="1"/>
  <pivotFields count="7">
    <pivotField dataField="1" showAll="0">
      <items count="167">
        <item x="39"/>
        <item x="119"/>
        <item x="161"/>
        <item x="132"/>
        <item x="95"/>
        <item x="147"/>
        <item x="127"/>
        <item x="133"/>
        <item x="131"/>
        <item x="122"/>
        <item x="112"/>
        <item x="110"/>
        <item x="156"/>
        <item x="92"/>
        <item x="154"/>
        <item x="162"/>
        <item x="141"/>
        <item x="115"/>
        <item x="164"/>
        <item x="97"/>
        <item x="5"/>
        <item x="158"/>
        <item x="103"/>
        <item x="148"/>
        <item x="150"/>
        <item x="120"/>
        <item x="124"/>
        <item x="101"/>
        <item x="105"/>
        <item x="116"/>
        <item x="6"/>
        <item x="149"/>
        <item x="144"/>
        <item x="146"/>
        <item x="125"/>
        <item x="134"/>
        <item x="137"/>
        <item x="113"/>
        <item x="118"/>
        <item x="165"/>
        <item x="152"/>
        <item x="163"/>
        <item x="7"/>
        <item x="107"/>
        <item x="109"/>
        <item x="13"/>
        <item x="160"/>
        <item x="108"/>
        <item x="128"/>
        <item x="104"/>
        <item x="143"/>
        <item x="151"/>
        <item x="135"/>
        <item x="129"/>
        <item x="106"/>
        <item x="159"/>
        <item x="157"/>
        <item x="138"/>
        <item x="99"/>
        <item x="36"/>
        <item x="111"/>
        <item x="114"/>
        <item x="94"/>
        <item x="145"/>
        <item x="47"/>
        <item x="136"/>
        <item x="155"/>
        <item x="83"/>
        <item x="126"/>
        <item x="121"/>
        <item x="26"/>
        <item x="117"/>
        <item x="96"/>
        <item x="142"/>
        <item x="93"/>
        <item x="46"/>
        <item x="84"/>
        <item x="79"/>
        <item x="102"/>
        <item x="37"/>
        <item x="67"/>
        <item x="98"/>
        <item x="40"/>
        <item x="51"/>
        <item x="52"/>
        <item x="86"/>
        <item x="100"/>
        <item x="85"/>
        <item x="19"/>
        <item x="130"/>
        <item x="140"/>
        <item x="11"/>
        <item x="27"/>
        <item x="66"/>
        <item x="44"/>
        <item x="80"/>
        <item x="123"/>
        <item x="29"/>
        <item x="139"/>
        <item x="41"/>
        <item x="153"/>
        <item x="74"/>
        <item x="32"/>
        <item x="48"/>
        <item x="56"/>
        <item x="91"/>
        <item x="65"/>
        <item x="43"/>
        <item x="33"/>
        <item x="12"/>
        <item x="9"/>
        <item x="3"/>
        <item x="50"/>
        <item x="70"/>
        <item x="25"/>
        <item x="76"/>
        <item x="77"/>
        <item x="68"/>
        <item x="20"/>
        <item x="31"/>
        <item x="64"/>
        <item x="69"/>
        <item x="71"/>
        <item x="53"/>
        <item x="22"/>
        <item x="38"/>
        <item x="24"/>
        <item x="63"/>
        <item x="89"/>
        <item x="81"/>
        <item x="55"/>
        <item x="35"/>
        <item x="2"/>
        <item x="88"/>
        <item x="4"/>
        <item x="72"/>
        <item x="45"/>
        <item x="62"/>
        <item x="78"/>
        <item x="18"/>
        <item x="61"/>
        <item x="75"/>
        <item x="16"/>
        <item x="87"/>
        <item x="60"/>
        <item x="21"/>
        <item x="57"/>
        <item x="10"/>
        <item x="8"/>
        <item x="14"/>
        <item x="54"/>
        <item x="23"/>
        <item x="30"/>
        <item x="28"/>
        <item x="82"/>
        <item x="34"/>
        <item x="73"/>
        <item x="0"/>
        <item x="49"/>
        <item x="42"/>
        <item x="59"/>
        <item x="17"/>
        <item x="15"/>
        <item x="1"/>
        <item x="58"/>
        <item x="90"/>
        <item t="default"/>
      </items>
    </pivotField>
    <pivotField dataField="1" showAll="0">
      <items count="169">
        <item x="39"/>
        <item x="163"/>
        <item x="120"/>
        <item x="96"/>
        <item x="128"/>
        <item x="132"/>
        <item x="134"/>
        <item x="160"/>
        <item x="5"/>
        <item x="152"/>
        <item x="133"/>
        <item x="6"/>
        <item x="146"/>
        <item x="138"/>
        <item x="167"/>
        <item x="158"/>
        <item x="162"/>
        <item x="109"/>
        <item x="145"/>
        <item x="153"/>
        <item x="159"/>
        <item x="164"/>
        <item x="7"/>
        <item x="98"/>
        <item x="115"/>
        <item x="83"/>
        <item x="166"/>
        <item x="149"/>
        <item x="94"/>
        <item x="95"/>
        <item x="84"/>
        <item x="103"/>
        <item x="92"/>
        <item x="125"/>
        <item x="36"/>
        <item x="111"/>
        <item x="11"/>
        <item x="150"/>
        <item x="27"/>
        <item x="156"/>
        <item x="26"/>
        <item x="56"/>
        <item x="143"/>
        <item x="135"/>
        <item x="93"/>
        <item x="79"/>
        <item x="25"/>
        <item x="77"/>
        <item x="13"/>
        <item x="165"/>
        <item x="31"/>
        <item x="99"/>
        <item x="113"/>
        <item x="102"/>
        <item x="144"/>
        <item x="105"/>
        <item x="97"/>
        <item x="110"/>
        <item x="71"/>
        <item x="70"/>
        <item x="67"/>
        <item x="63"/>
        <item x="89"/>
        <item x="139"/>
        <item x="157"/>
        <item x="51"/>
        <item x="76"/>
        <item x="151"/>
        <item x="116"/>
        <item x="148"/>
        <item x="85"/>
        <item x="4"/>
        <item x="29"/>
        <item x="114"/>
        <item x="101"/>
        <item x="62"/>
        <item x="78"/>
        <item x="161"/>
        <item x="18"/>
        <item x="46"/>
        <item x="24"/>
        <item x="3"/>
        <item x="19"/>
        <item x="108"/>
        <item x="119"/>
        <item x="129"/>
        <item x="154"/>
        <item x="140"/>
        <item x="9"/>
        <item x="130"/>
        <item x="127"/>
        <item x="52"/>
        <item x="147"/>
        <item x="100"/>
        <item x="86"/>
        <item x="107"/>
        <item x="47"/>
        <item x="50"/>
        <item x="117"/>
        <item x="91"/>
        <item x="66"/>
        <item x="137"/>
        <item x="121"/>
        <item x="106"/>
        <item x="88"/>
        <item x="74"/>
        <item x="41"/>
        <item x="104"/>
        <item x="131"/>
        <item x="123"/>
        <item x="136"/>
        <item x="142"/>
        <item x="44"/>
        <item x="40"/>
        <item x="112"/>
        <item x="141"/>
        <item x="82"/>
        <item x="2"/>
        <item x="61"/>
        <item x="118"/>
        <item x="124"/>
        <item x="75"/>
        <item x="126"/>
        <item x="20"/>
        <item x="33"/>
        <item x="65"/>
        <item x="22"/>
        <item x="12"/>
        <item x="155"/>
        <item x="55"/>
        <item x="16"/>
        <item x="49"/>
        <item x="10"/>
        <item x="14"/>
        <item x="21"/>
        <item x="80"/>
        <item x="68"/>
        <item x="57"/>
        <item x="64"/>
        <item x="30"/>
        <item x="32"/>
        <item x="8"/>
        <item x="53"/>
        <item x="73"/>
        <item x="35"/>
        <item x="23"/>
        <item x="45"/>
        <item x="59"/>
        <item x="122"/>
        <item x="87"/>
        <item x="28"/>
        <item x="1"/>
        <item x="34"/>
        <item x="37"/>
        <item x="17"/>
        <item x="58"/>
        <item x="42"/>
        <item x="48"/>
        <item x="72"/>
        <item x="0"/>
        <item x="60"/>
        <item x="38"/>
        <item x="43"/>
        <item x="15"/>
        <item x="69"/>
        <item x="54"/>
        <item x="81"/>
        <item x="90"/>
        <item t="default"/>
      </items>
    </pivotField>
    <pivotField dataField="1" showAll="0"/>
    <pivotField showAll="0"/>
    <pivotField axis="axisRow" showAll="0">
      <items count="104">
        <item x="62"/>
        <item x="63"/>
        <item x="0"/>
        <item x="1"/>
        <item x="2"/>
        <item x="3"/>
        <item x="4"/>
        <item x="5"/>
        <item x="94"/>
        <item x="95"/>
        <item x="96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9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98"/>
        <item x="61"/>
        <item x="99"/>
        <item x="100"/>
        <item x="64"/>
        <item x="101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102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dataField="1" showAll="0">
      <items count="169">
        <item x="93"/>
        <item x="96"/>
        <item x="163"/>
        <item x="94"/>
        <item x="120"/>
        <item x="98"/>
        <item x="134"/>
        <item x="150"/>
        <item x="129"/>
        <item x="135"/>
        <item x="133"/>
        <item x="100"/>
        <item x="124"/>
        <item x="141"/>
        <item x="113"/>
        <item x="111"/>
        <item x="92"/>
        <item x="157"/>
        <item x="164"/>
        <item x="166"/>
        <item x="144"/>
        <item x="116"/>
        <item x="5"/>
        <item x="160"/>
        <item x="151"/>
        <item x="104"/>
        <item x="153"/>
        <item x="121"/>
        <item x="126"/>
        <item x="99"/>
        <item x="102"/>
        <item x="114"/>
        <item x="91"/>
        <item x="152"/>
        <item x="106"/>
        <item x="117"/>
        <item x="149"/>
        <item x="6"/>
        <item x="147"/>
        <item x="127"/>
        <item x="167"/>
        <item x="136"/>
        <item x="139"/>
        <item x="119"/>
        <item x="110"/>
        <item x="155"/>
        <item x="165"/>
        <item x="105"/>
        <item x="162"/>
        <item x="7"/>
        <item x="108"/>
        <item x="13"/>
        <item x="109"/>
        <item x="97"/>
        <item x="130"/>
        <item x="154"/>
        <item x="146"/>
        <item x="137"/>
        <item x="131"/>
        <item x="161"/>
        <item x="107"/>
        <item x="159"/>
        <item x="20"/>
        <item x="140"/>
        <item x="36"/>
        <item x="112"/>
        <item x="115"/>
        <item x="19"/>
        <item x="148"/>
        <item x="47"/>
        <item x="158"/>
        <item x="83"/>
        <item x="101"/>
        <item x="138"/>
        <item x="123"/>
        <item x="22"/>
        <item x="128"/>
        <item x="122"/>
        <item x="3"/>
        <item x="26"/>
        <item x="118"/>
        <item x="9"/>
        <item x="84"/>
        <item x="79"/>
        <item x="145"/>
        <item x="95"/>
        <item x="46"/>
        <item x="103"/>
        <item x="67"/>
        <item x="12"/>
        <item x="37"/>
        <item x="14"/>
        <item x="40"/>
        <item x="51"/>
        <item x="86"/>
        <item x="52"/>
        <item x="85"/>
        <item x="27"/>
        <item x="33"/>
        <item x="66"/>
        <item x="80"/>
        <item x="132"/>
        <item x="143"/>
        <item x="11"/>
        <item x="44"/>
        <item x="2"/>
        <item x="156"/>
        <item x="74"/>
        <item x="125"/>
        <item x="29"/>
        <item x="142"/>
        <item x="41"/>
        <item x="58"/>
        <item x="32"/>
        <item x="48"/>
        <item x="21"/>
        <item x="56"/>
        <item x="1"/>
        <item x="65"/>
        <item x="50"/>
        <item x="39"/>
        <item x="23"/>
        <item x="30"/>
        <item x="43"/>
        <item x="70"/>
        <item x="8"/>
        <item x="0"/>
        <item x="76"/>
        <item x="77"/>
        <item x="25"/>
        <item x="68"/>
        <item x="69"/>
        <item x="31"/>
        <item x="64"/>
        <item x="71"/>
        <item x="28"/>
        <item x="53"/>
        <item x="89"/>
        <item x="38"/>
        <item x="81"/>
        <item x="24"/>
        <item x="17"/>
        <item x="63"/>
        <item x="10"/>
        <item x="55"/>
        <item x="35"/>
        <item x="57"/>
        <item x="88"/>
        <item x="72"/>
        <item x="4"/>
        <item x="16"/>
        <item x="45"/>
        <item x="78"/>
        <item x="75"/>
        <item x="62"/>
        <item x="18"/>
        <item x="61"/>
        <item x="87"/>
        <item x="34"/>
        <item x="60"/>
        <item x="54"/>
        <item x="82"/>
        <item x="73"/>
        <item x="15"/>
        <item x="49"/>
        <item x="42"/>
        <item x="59"/>
        <item x="90"/>
        <item t="default"/>
      </items>
    </pivotField>
    <pivotField showAll="0"/>
  </pivotFields>
  <rowFields count="1">
    <field x="4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Ethylene Glycol (kg)" fld="0" baseField="4" baseItem="0"/>
    <dataField name="Sum of Propylene Glycol (kg)" fld="1" baseField="4" baseItem="0"/>
    <dataField name="Sum of EG+PG (kg)" fld="2" baseField="4" baseItem="0"/>
    <dataField name="Sum of Volume (liters)" fld="5" baseField="4" baseItem="0" numFmtId="1"/>
  </dataFields>
  <formats count="3">
    <format dxfId="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0">
      <pivotArea collapsedLevelsAreSubtotals="1" fieldPosition="0">
        <references count="1">
          <reference field="4" count="9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 gridDropZones="1">
  <location ref="AD1:AF106" firstHeaderRow="1" firstDataRow="2" firstDataCol="1"/>
  <pivotFields count="3">
    <pivotField axis="axisRow" compact="0" outline="0" subtotalTop="0" showAll="0" includeNewItemsInFilter="1">
      <items count="104">
        <item x="62"/>
        <item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9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98"/>
        <item x="61"/>
        <item x="99"/>
        <item x="100"/>
        <item x="64"/>
        <item x="101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102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dataField="1" compact="0" numFmtId="2" outline="0" subtotalTop="0" showAll="0" includeNewItemsInFilter="1"/>
    <pivotField dataField="1" compact="0" numFmtId="2" outline="0" subtotalTop="0" showAll="0" includeNewItemsInFilter="1"/>
  </pivotFields>
  <rowFields count="1">
    <field x="0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lume (liters)" fld="1" baseField="0" baseItem="0"/>
    <dataField name="Sum of EG+PG (kg)" fld="2" baseField="0" baseItem="0"/>
  </dataFields>
  <formats count="25">
    <format dxfId="27">
      <pivotArea outline="0" fieldPosition="0">
        <references count="2">
          <reference field="4294967294" count="1" selected="0">
            <x v="1"/>
          </reference>
          <reference field="0" count="90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</reference>
        </references>
      </pivotArea>
    </format>
    <format dxfId="26">
      <pivotArea outline="0" fieldPosition="0">
        <references count="1">
          <reference field="0" count="1" selected="0">
            <x v="6"/>
          </reference>
        </references>
      </pivotArea>
    </format>
    <format dxfId="25">
      <pivotArea dataOnly="0" labelOnly="1" outline="0" fieldPosition="0">
        <references count="1">
          <reference field="0" count="1">
            <x v="6"/>
          </reference>
        </references>
      </pivotArea>
    </format>
    <format dxfId="24">
      <pivotArea outline="0" fieldPosition="0">
        <references count="1">
          <reference field="0" count="1" selected="0">
            <x v="13"/>
          </reference>
        </references>
      </pivotArea>
    </format>
    <format dxfId="23">
      <pivotArea dataOnly="0" labelOnly="1" outline="0" fieldPosition="0">
        <references count="1">
          <reference field="0" count="1">
            <x v="13"/>
          </reference>
        </references>
      </pivotArea>
    </format>
    <format dxfId="22">
      <pivotArea outline="0" fieldPosition="0">
        <references count="1">
          <reference field="0" count="1" selected="0">
            <x v="20"/>
          </reference>
        </references>
      </pivotArea>
    </format>
    <format dxfId="21">
      <pivotArea dataOnly="0" labelOnly="1" outline="0" fieldPosition="0">
        <references count="1">
          <reference field="0" count="1">
            <x v="20"/>
          </reference>
        </references>
      </pivotArea>
    </format>
    <format dxfId="20">
      <pivotArea outline="0" fieldPosition="0">
        <references count="1">
          <reference field="0" count="1" selected="0">
            <x v="27"/>
          </reference>
        </references>
      </pivotArea>
    </format>
    <format dxfId="19">
      <pivotArea dataOnly="0" labelOnly="1" outline="0" fieldPosition="0">
        <references count="1">
          <reference field="0" count="1">
            <x v="27"/>
          </reference>
        </references>
      </pivotArea>
    </format>
    <format dxfId="18">
      <pivotArea outline="0" fieldPosition="0">
        <references count="1">
          <reference field="0" count="1" selected="0">
            <x v="33"/>
          </reference>
        </references>
      </pivotArea>
    </format>
    <format dxfId="17">
      <pivotArea dataOnly="0" labelOnly="1" outline="0" fieldPosition="0">
        <references count="1">
          <reference field="0" count="1">
            <x v="33"/>
          </reference>
        </references>
      </pivotArea>
    </format>
    <format dxfId="16">
      <pivotArea outline="0" fieldPosition="0">
        <references count="1">
          <reference field="0" count="1" selected="0">
            <x v="59"/>
          </reference>
        </references>
      </pivotArea>
    </format>
    <format dxfId="15">
      <pivotArea dataOnly="0" labelOnly="1" outline="0" fieldPosition="0">
        <references count="1">
          <reference field="0" count="1">
            <x v="59"/>
          </reference>
        </references>
      </pivotArea>
    </format>
    <format dxfId="14">
      <pivotArea outline="0" fieldPosition="0">
        <references count="1">
          <reference field="0" count="1" selected="0">
            <x v="76"/>
          </reference>
        </references>
      </pivotArea>
    </format>
    <format dxfId="13">
      <pivotArea dataOnly="0" labelOnly="1" outline="0" fieldPosition="0">
        <references count="1">
          <reference field="0" count="1">
            <x v="76"/>
          </reference>
        </references>
      </pivotArea>
    </format>
    <format dxfId="12">
      <pivotArea outline="0" fieldPosition="0">
        <references count="1">
          <reference field="0" count="1" selected="0">
            <x v="82"/>
          </reference>
        </references>
      </pivotArea>
    </format>
    <format dxfId="11">
      <pivotArea dataOnly="0" labelOnly="1" outline="0" fieldPosition="0">
        <references count="1">
          <reference field="0" count="1">
            <x v="82"/>
          </reference>
        </references>
      </pivotArea>
    </format>
    <format dxfId="10">
      <pivotArea outline="0" fieldPosition="0">
        <references count="1">
          <reference field="0" count="1" selected="0">
            <x v="89"/>
          </reference>
        </references>
      </pivotArea>
    </format>
    <format dxfId="9">
      <pivotArea dataOnly="0" labelOnly="1" outline="0" fieldPosition="0">
        <references count="1">
          <reference field="0" count="1">
            <x v="89"/>
          </reference>
        </references>
      </pivotArea>
    </format>
    <format dxfId="8">
      <pivotArea outline="0" fieldPosition="0">
        <references count="1">
          <reference field="0" count="1" selected="0">
            <x v="83"/>
          </reference>
        </references>
      </pivotArea>
    </format>
    <format dxfId="7">
      <pivotArea dataOnly="0" labelOnly="1" outline="0" fieldPosition="0">
        <references count="1">
          <reference field="0" count="1">
            <x v="83"/>
          </reference>
        </references>
      </pivotArea>
    </format>
    <format dxfId="6">
      <pivotArea outline="0" fieldPosition="0">
        <references count="2">
          <reference field="4294967294" count="1" selected="0">
            <x v="1"/>
          </reference>
          <reference field="0" count="1" selected="0">
            <x v="41"/>
          </reference>
        </references>
      </pivotArea>
    </format>
    <format dxfId="5">
      <pivotArea outline="0" fieldPosition="0">
        <references count="1">
          <reference field="0" count="2" selected="0">
            <x v="66"/>
            <x v="67"/>
          </reference>
        </references>
      </pivotArea>
    </format>
    <format dxfId="4">
      <pivotArea dataOnly="0" labelOnly="1" outline="0" fieldPosition="0">
        <references count="1">
          <reference field="0" count="2">
            <x v="66"/>
            <x v="67"/>
          </reference>
        </references>
      </pivotArea>
    </format>
    <format dxfId="3">
      <pivotArea outline="0" collapsedLevelsAreSubtotals="1" fieldPosition="0">
        <references count="2">
          <reference field="4294967294" count="1" selected="0">
            <x v="0"/>
          </reference>
          <reference field="0" count="96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705"/>
  <sheetViews>
    <sheetView zoomScaleNormal="100" workbookViewId="0">
      <pane ySplit="1" topLeftCell="A1384" activePane="bottomLeft" state="frozen"/>
      <selection pane="bottomLeft" activeCell="A1430" sqref="A1430:XFD1438"/>
    </sheetView>
  </sheetViews>
  <sheetFormatPr defaultRowHeight="12.75" x14ac:dyDescent="0.2"/>
  <cols>
    <col min="1" max="1" width="11.85546875" style="6" customWidth="1"/>
    <col min="2" max="2" width="17.7109375" style="88" customWidth="1"/>
    <col min="3" max="3" width="16.85546875" style="6" customWidth="1"/>
    <col min="4" max="4" width="10.7109375" style="6" customWidth="1"/>
    <col min="5" max="5" width="13.7109375" style="6" customWidth="1"/>
    <col min="6" max="6" width="2.28515625" style="6" customWidth="1"/>
    <col min="7" max="7" width="6.140625" style="6" customWidth="1"/>
    <col min="8" max="8" width="2.28515625" style="6" customWidth="1"/>
    <col min="9" max="9" width="6.140625" style="6" customWidth="1"/>
    <col min="10" max="10" width="2.28515625" style="6" customWidth="1"/>
    <col min="11" max="11" width="6.140625" style="6" customWidth="1"/>
    <col min="12" max="12" width="2.28515625" style="6" customWidth="1"/>
    <col min="13" max="13" width="6.140625" style="6" customWidth="1"/>
    <col min="14" max="14" width="2.28515625" style="6" customWidth="1"/>
    <col min="15" max="15" width="6.140625" style="6" customWidth="1"/>
    <col min="16" max="16" width="2.28515625" style="6" customWidth="1"/>
    <col min="17" max="17" width="6.140625" style="6" customWidth="1"/>
    <col min="18" max="18" width="2.28515625" style="6" customWidth="1"/>
    <col min="19" max="19" width="6.140625" style="6" customWidth="1"/>
    <col min="20" max="20" width="2.28515625" style="6" customWidth="1"/>
    <col min="21" max="21" width="6.140625" style="6" customWidth="1"/>
    <col min="22" max="22" width="2.28515625" style="6" customWidth="1"/>
    <col min="23" max="23" width="6.140625" style="6" customWidth="1"/>
    <col min="24" max="24" width="2.28515625" style="6" customWidth="1"/>
    <col min="25" max="25" width="6.140625" style="6" customWidth="1"/>
    <col min="26" max="26" width="2.28515625" style="6" customWidth="1"/>
    <col min="27" max="27" width="6.140625" style="6" customWidth="1"/>
    <col min="28" max="28" width="2.28515625" style="6" customWidth="1"/>
    <col min="29" max="29" width="6.140625" style="6" customWidth="1"/>
    <col min="30" max="30" width="2.28515625" style="6" customWidth="1"/>
    <col min="31" max="31" width="6.140625" style="6" customWidth="1"/>
    <col min="32" max="32" width="2.28515625" style="6" customWidth="1"/>
    <col min="33" max="33" width="6.140625" style="6" customWidth="1"/>
    <col min="34" max="34" width="2.28515625" style="6" customWidth="1"/>
    <col min="35" max="35" width="6.140625" style="6" customWidth="1"/>
    <col min="36" max="36" width="2.28515625" style="6" customWidth="1"/>
    <col min="37" max="37" width="6.140625" style="6" customWidth="1"/>
    <col min="38" max="38" width="2.28515625" style="6" customWidth="1"/>
    <col min="39" max="39" width="6.140625" style="6" customWidth="1"/>
    <col min="40" max="40" width="2.28515625" style="6" customWidth="1"/>
    <col min="41" max="41" width="6.140625" style="6" customWidth="1"/>
    <col min="42" max="42" width="2.28515625" style="6" customWidth="1"/>
    <col min="43" max="43" width="6.140625" style="6" customWidth="1"/>
    <col min="44" max="44" width="2.28515625" style="6" customWidth="1"/>
    <col min="45" max="45" width="6.140625" style="6" customWidth="1"/>
    <col min="46" max="46" width="2.28515625" style="6" customWidth="1"/>
    <col min="47" max="47" width="6.140625" style="6" customWidth="1"/>
    <col min="48" max="48" width="2.28515625" style="6" customWidth="1"/>
    <col min="49" max="49" width="6.140625" style="6" customWidth="1"/>
    <col min="50" max="50" width="2.28515625" style="6" customWidth="1"/>
    <col min="51" max="51" width="6.140625" style="6" customWidth="1"/>
    <col min="52" max="52" width="2.28515625" style="6" customWidth="1"/>
    <col min="53" max="53" width="6.140625" style="6" customWidth="1"/>
    <col min="54" max="54" width="2.28515625" style="6" customWidth="1"/>
    <col min="55" max="55" width="6.140625" style="6" customWidth="1"/>
    <col min="56" max="56" width="2.28515625" style="6" customWidth="1"/>
    <col min="57" max="57" width="6.140625" style="6" customWidth="1"/>
    <col min="58" max="58" width="2.28515625" style="6" customWidth="1"/>
    <col min="59" max="59" width="6.140625" style="6" customWidth="1"/>
    <col min="60" max="60" width="2.28515625" style="6" customWidth="1"/>
    <col min="61" max="61" width="6.140625" style="6" customWidth="1"/>
    <col min="62" max="62" width="2.28515625" style="6" customWidth="1"/>
    <col min="63" max="63" width="6.140625" style="6" customWidth="1"/>
    <col min="64" max="64" width="2.28515625" style="6" customWidth="1"/>
    <col min="65" max="65" width="6.140625" style="6" customWidth="1"/>
    <col min="66" max="66" width="2.28515625" style="6" customWidth="1"/>
    <col min="67" max="67" width="6.140625" style="6" customWidth="1"/>
    <col min="68" max="68" width="2.28515625" style="6" customWidth="1"/>
    <col min="69" max="69" width="6.140625" style="6" customWidth="1"/>
    <col min="70" max="70" width="2.28515625" style="6" customWidth="1"/>
    <col min="71" max="71" width="6.140625" style="6" customWidth="1"/>
    <col min="72" max="72" width="2.28515625" style="6" customWidth="1"/>
    <col min="73" max="73" width="6.140625" style="6" customWidth="1"/>
    <col min="74" max="74" width="2.28515625" style="6" customWidth="1"/>
    <col min="75" max="75" width="6.140625" style="6" customWidth="1"/>
    <col min="76" max="76" width="2.28515625" style="6" customWidth="1"/>
    <col min="77" max="77" width="6.140625" style="6" customWidth="1"/>
    <col min="78" max="78" width="2.28515625" style="6" customWidth="1"/>
    <col min="79" max="79" width="6.140625" style="6" customWidth="1"/>
    <col min="80" max="80" width="2.28515625" style="6" customWidth="1"/>
    <col min="81" max="81" width="6.140625" style="6" customWidth="1"/>
    <col min="82" max="82" width="2.28515625" style="6" customWidth="1"/>
    <col min="83" max="83" width="6.140625" style="6" customWidth="1"/>
    <col min="84" max="84" width="2.28515625" style="6" customWidth="1"/>
    <col min="85" max="85" width="6.140625" style="6" customWidth="1"/>
    <col min="86" max="86" width="2.28515625" style="6" customWidth="1"/>
    <col min="87" max="87" width="6.140625" style="6" customWidth="1"/>
    <col min="88" max="88" width="2.28515625" style="6" customWidth="1"/>
    <col min="89" max="89" width="6.140625" style="6" customWidth="1"/>
    <col min="90" max="90" width="2.28515625" style="6" customWidth="1"/>
    <col min="91" max="91" width="6.140625" style="6" customWidth="1"/>
    <col min="92" max="92" width="2.28515625" style="6" customWidth="1"/>
    <col min="93" max="93" width="6.140625" style="6" customWidth="1"/>
    <col min="94" max="94" width="2.28515625" style="6" customWidth="1"/>
    <col min="95" max="95" width="6.140625" style="6" customWidth="1"/>
    <col min="96" max="96" width="2.28515625" style="6" customWidth="1"/>
    <col min="97" max="97" width="6.140625" style="6" customWidth="1"/>
    <col min="98" max="98" width="2.28515625" style="6" customWidth="1"/>
    <col min="99" max="99" width="6.140625" style="6" customWidth="1"/>
    <col min="100" max="100" width="2.28515625" style="6" customWidth="1"/>
    <col min="101" max="101" width="6.140625" style="6" customWidth="1"/>
    <col min="102" max="16384" width="9.140625" style="6"/>
  </cols>
  <sheetData>
    <row r="1" spans="1:101" x14ac:dyDescent="0.2">
      <c r="A1" s="92">
        <v>77534</v>
      </c>
      <c r="G1" s="6" t="s">
        <v>1683</v>
      </c>
      <c r="I1" s="6" t="s">
        <v>1684</v>
      </c>
      <c r="K1" s="6" t="s">
        <v>1685</v>
      </c>
      <c r="M1" s="6" t="s">
        <v>3038</v>
      </c>
      <c r="O1" s="6" t="s">
        <v>1686</v>
      </c>
      <c r="Q1" s="6" t="s">
        <v>1687</v>
      </c>
      <c r="S1" s="6" t="s">
        <v>1688</v>
      </c>
      <c r="U1" s="6" t="s">
        <v>1689</v>
      </c>
      <c r="W1" s="6" t="s">
        <v>1690</v>
      </c>
      <c r="Y1" s="6" t="s">
        <v>1691</v>
      </c>
      <c r="AA1" s="6" t="s">
        <v>1692</v>
      </c>
      <c r="AC1" s="6" t="s">
        <v>1693</v>
      </c>
      <c r="AE1" s="6" t="s">
        <v>1694</v>
      </c>
      <c r="AG1" s="6" t="s">
        <v>1695</v>
      </c>
      <c r="AI1" s="6" t="s">
        <v>1696</v>
      </c>
      <c r="AK1" s="6" t="s">
        <v>1697</v>
      </c>
      <c r="AM1" s="6" t="s">
        <v>1698</v>
      </c>
      <c r="AO1" s="6" t="s">
        <v>1699</v>
      </c>
      <c r="AQ1" s="6" t="s">
        <v>1700</v>
      </c>
      <c r="AS1" s="6" t="s">
        <v>1701</v>
      </c>
      <c r="AU1" s="6" t="s">
        <v>1702</v>
      </c>
      <c r="AW1" s="6" t="s">
        <v>1703</v>
      </c>
      <c r="AY1" s="6" t="s">
        <v>1704</v>
      </c>
      <c r="BA1" s="6" t="s">
        <v>1705</v>
      </c>
      <c r="BC1" s="6" t="s">
        <v>1706</v>
      </c>
      <c r="BE1" s="6" t="s">
        <v>1707</v>
      </c>
      <c r="BG1" s="6" t="s">
        <v>1708</v>
      </c>
      <c r="BI1" s="6" t="s">
        <v>1709</v>
      </c>
      <c r="BK1" s="6" t="s">
        <v>1710</v>
      </c>
      <c r="BM1" s="6" t="s">
        <v>1711</v>
      </c>
      <c r="BO1" s="6" t="s">
        <v>1712</v>
      </c>
      <c r="BQ1" s="6" t="s">
        <v>1713</v>
      </c>
      <c r="BS1" s="6" t="s">
        <v>1714</v>
      </c>
      <c r="BU1" s="6" t="s">
        <v>1715</v>
      </c>
      <c r="BW1" s="6" t="s">
        <v>1716</v>
      </c>
      <c r="BY1" s="6" t="s">
        <v>1717</v>
      </c>
      <c r="CA1" s="6" t="s">
        <v>1718</v>
      </c>
      <c r="CC1" s="6" t="s">
        <v>1719</v>
      </c>
      <c r="CE1" s="6" t="s">
        <v>1720</v>
      </c>
      <c r="CG1" s="6" t="s">
        <v>1721</v>
      </c>
      <c r="CI1" s="6" t="s">
        <v>1722</v>
      </c>
      <c r="CK1" s="6" t="s">
        <v>1723</v>
      </c>
      <c r="CM1" s="6" t="s">
        <v>1724</v>
      </c>
      <c r="CO1" s="6" t="s">
        <v>1725</v>
      </c>
      <c r="CQ1" s="6" t="s">
        <v>1726</v>
      </c>
      <c r="CS1" s="6" t="s">
        <v>1727</v>
      </c>
      <c r="CU1" s="6" t="s">
        <v>1728</v>
      </c>
      <c r="CW1" s="6" t="s">
        <v>1729</v>
      </c>
    </row>
    <row r="2" spans="1:101" x14ac:dyDescent="0.2">
      <c r="A2" s="6" t="s">
        <v>1782</v>
      </c>
      <c r="B2" s="88">
        <v>35375.496527777781</v>
      </c>
      <c r="C2" s="88"/>
      <c r="D2" s="6" t="s">
        <v>1783</v>
      </c>
      <c r="G2" s="6">
        <v>10</v>
      </c>
      <c r="K2" s="6">
        <v>0.02</v>
      </c>
      <c r="O2" s="6">
        <v>1.2</v>
      </c>
      <c r="S2" s="6">
        <v>0.27700000000000002</v>
      </c>
      <c r="U2" s="6">
        <v>1.1000000000000001</v>
      </c>
      <c r="AA2" s="6">
        <v>67.900000000000006</v>
      </c>
      <c r="AC2" s="6">
        <v>859</v>
      </c>
      <c r="AD2" s="6" t="s">
        <v>1784</v>
      </c>
      <c r="AE2" s="6">
        <v>6.4</v>
      </c>
      <c r="AF2" s="6" t="s">
        <v>1784</v>
      </c>
      <c r="AG2" s="6">
        <v>4</v>
      </c>
      <c r="AM2" s="6">
        <v>7.93</v>
      </c>
      <c r="AO2" s="6">
        <v>277</v>
      </c>
      <c r="BQ2" s="6">
        <v>6.0000000000000001E-3</v>
      </c>
    </row>
    <row r="3" spans="1:101" x14ac:dyDescent="0.2">
      <c r="A3" s="6" t="s">
        <v>1782</v>
      </c>
      <c r="B3" s="88">
        <v>35393.149305555555</v>
      </c>
      <c r="C3" s="88">
        <v>35393.788194444445</v>
      </c>
      <c r="D3" s="6" t="s">
        <v>1785</v>
      </c>
      <c r="G3" s="6">
        <v>50</v>
      </c>
      <c r="O3" s="6">
        <v>3.5</v>
      </c>
      <c r="S3" s="6">
        <v>0.16700000000000001</v>
      </c>
      <c r="U3" s="6">
        <v>0.6</v>
      </c>
      <c r="AA3" s="6">
        <v>109</v>
      </c>
      <c r="AD3" s="6" t="s">
        <v>1784</v>
      </c>
      <c r="AE3" s="6">
        <v>6.4</v>
      </c>
      <c r="AF3" s="6" t="s">
        <v>1784</v>
      </c>
      <c r="AG3" s="6">
        <v>4</v>
      </c>
      <c r="AM3" s="6">
        <v>8</v>
      </c>
      <c r="BQ3" s="6">
        <v>2E-3</v>
      </c>
      <c r="CM3" s="6">
        <v>8.9999999999999993E-3</v>
      </c>
    </row>
    <row r="4" spans="1:101" x14ac:dyDescent="0.2">
      <c r="A4" s="6" t="s">
        <v>1782</v>
      </c>
      <c r="B4" s="88">
        <v>35404.420138888891</v>
      </c>
      <c r="C4" s="88">
        <v>35404.871527777781</v>
      </c>
      <c r="D4" s="6" t="s">
        <v>1786</v>
      </c>
      <c r="G4" s="6">
        <v>50</v>
      </c>
      <c r="O4" s="6">
        <v>5</v>
      </c>
      <c r="S4" s="6">
        <v>0.63600000000000001</v>
      </c>
      <c r="U4" s="6">
        <v>1.07</v>
      </c>
      <c r="AA4" s="6">
        <v>2270</v>
      </c>
      <c r="AM4" s="6">
        <v>7.7</v>
      </c>
      <c r="BQ4" s="6">
        <v>1.6E-2</v>
      </c>
      <c r="CM4" s="6">
        <v>2.8000000000000001E-2</v>
      </c>
    </row>
    <row r="5" spans="1:101" x14ac:dyDescent="0.2">
      <c r="A5" s="6" t="s">
        <v>1782</v>
      </c>
      <c r="B5" s="88">
        <v>35454.239583333336</v>
      </c>
      <c r="C5" s="88">
        <v>35455.857638888891</v>
      </c>
      <c r="D5" s="6" t="s">
        <v>1787</v>
      </c>
      <c r="G5" s="6">
        <v>50</v>
      </c>
      <c r="O5" s="6">
        <v>46.5</v>
      </c>
      <c r="S5" s="6">
        <v>0.999</v>
      </c>
      <c r="U5" s="6">
        <v>2.4</v>
      </c>
      <c r="AA5" s="6">
        <v>215</v>
      </c>
      <c r="AM5" s="6">
        <v>8</v>
      </c>
      <c r="BQ5" s="6">
        <v>6.0000000000000001E-3</v>
      </c>
      <c r="CM5" s="6">
        <v>1.7000000000000001E-2</v>
      </c>
    </row>
    <row r="6" spans="1:101" x14ac:dyDescent="0.2">
      <c r="A6" s="6" t="s">
        <v>1782</v>
      </c>
      <c r="B6" s="88">
        <v>35475.315972222219</v>
      </c>
      <c r="C6" s="88"/>
      <c r="D6" s="6" t="s">
        <v>1788</v>
      </c>
      <c r="G6" s="6">
        <v>10</v>
      </c>
      <c r="K6" s="6">
        <v>0.08</v>
      </c>
      <c r="O6" s="6">
        <v>10</v>
      </c>
      <c r="S6" s="6">
        <v>2.42</v>
      </c>
      <c r="U6" s="6">
        <v>3.7</v>
      </c>
    </row>
    <row r="7" spans="1:101" x14ac:dyDescent="0.2">
      <c r="A7" s="6" t="s">
        <v>1782</v>
      </c>
      <c r="B7" s="88">
        <v>35531.59375</v>
      </c>
      <c r="C7" s="88">
        <v>35532.347222222219</v>
      </c>
      <c r="D7" s="6" t="s">
        <v>1789</v>
      </c>
      <c r="G7" s="6">
        <v>50</v>
      </c>
      <c r="N7" s="6" t="s">
        <v>1784</v>
      </c>
      <c r="O7" s="6">
        <v>6</v>
      </c>
      <c r="S7" s="6">
        <v>0.5</v>
      </c>
      <c r="U7" s="6">
        <v>1.6</v>
      </c>
      <c r="AA7" s="6">
        <v>249</v>
      </c>
      <c r="AM7" s="6">
        <v>8</v>
      </c>
      <c r="BQ7" s="6">
        <v>7.0000000000000001E-3</v>
      </c>
      <c r="CM7" s="6">
        <v>6.3E-2</v>
      </c>
    </row>
    <row r="8" spans="1:101" x14ac:dyDescent="0.2">
      <c r="A8" s="6" t="s">
        <v>1782</v>
      </c>
      <c r="B8" s="88">
        <v>35532.020833333336</v>
      </c>
      <c r="C8" s="88"/>
      <c r="D8" s="6" t="s">
        <v>1790</v>
      </c>
      <c r="G8" s="6">
        <v>50</v>
      </c>
      <c r="K8" s="6">
        <v>0.63</v>
      </c>
      <c r="N8" s="6" t="s">
        <v>1784</v>
      </c>
      <c r="O8" s="6">
        <v>12</v>
      </c>
      <c r="Q8" s="6">
        <v>14</v>
      </c>
      <c r="S8" s="6">
        <v>0.74</v>
      </c>
      <c r="U8" s="6">
        <v>1.7</v>
      </c>
      <c r="AA8" s="6">
        <v>136</v>
      </c>
      <c r="AM8" s="6">
        <v>7.8</v>
      </c>
      <c r="BQ8" s="6">
        <v>6.0000000000000001E-3</v>
      </c>
    </row>
    <row r="9" spans="1:101" x14ac:dyDescent="0.2">
      <c r="A9" s="6" t="s">
        <v>1782</v>
      </c>
      <c r="B9" s="88">
        <v>35548.381944444445</v>
      </c>
      <c r="C9" s="88"/>
      <c r="D9" s="6" t="s">
        <v>1791</v>
      </c>
      <c r="G9" s="6">
        <v>50</v>
      </c>
      <c r="K9" s="6">
        <v>0.45</v>
      </c>
      <c r="N9" s="6" t="s">
        <v>1792</v>
      </c>
      <c r="O9" s="6">
        <v>2.9</v>
      </c>
      <c r="S9" s="6">
        <v>2.5999999999999999E-2</v>
      </c>
      <c r="U9" s="6">
        <v>0.6</v>
      </c>
      <c r="AA9" s="6">
        <v>158</v>
      </c>
      <c r="AM9" s="6">
        <v>7.7</v>
      </c>
      <c r="BP9" s="6" t="s">
        <v>1784</v>
      </c>
      <c r="BQ9" s="6">
        <v>2E-3</v>
      </c>
    </row>
    <row r="10" spans="1:101" x14ac:dyDescent="0.2">
      <c r="A10" s="6" t="s">
        <v>1782</v>
      </c>
      <c r="B10" s="88">
        <v>35719.503472222219</v>
      </c>
      <c r="C10" s="88"/>
      <c r="D10" s="6" t="s">
        <v>1793</v>
      </c>
      <c r="E10" s="6" t="s">
        <v>1794</v>
      </c>
      <c r="G10" s="6">
        <v>10</v>
      </c>
      <c r="I10" s="6">
        <v>0.02</v>
      </c>
      <c r="N10" s="6" t="s">
        <v>1784</v>
      </c>
      <c r="O10" s="6">
        <v>12</v>
      </c>
      <c r="Q10" s="6">
        <v>21</v>
      </c>
      <c r="S10" s="6">
        <v>0.23599999999999999</v>
      </c>
      <c r="U10" s="6">
        <v>1.6</v>
      </c>
      <c r="AD10" s="6" t="s">
        <v>1784</v>
      </c>
      <c r="AE10" s="6">
        <v>18</v>
      </c>
      <c r="AF10" s="6" t="s">
        <v>1784</v>
      </c>
      <c r="AG10" s="6">
        <v>18</v>
      </c>
      <c r="AM10" s="6">
        <v>7.9</v>
      </c>
      <c r="BA10" s="6">
        <v>26</v>
      </c>
      <c r="BC10" s="6">
        <v>78</v>
      </c>
      <c r="BG10" s="6">
        <v>4</v>
      </c>
      <c r="BI10" s="6">
        <v>32</v>
      </c>
      <c r="BK10" s="6">
        <v>3.4</v>
      </c>
      <c r="BL10" s="6" t="s">
        <v>1784</v>
      </c>
      <c r="BM10" s="6">
        <v>19</v>
      </c>
      <c r="BO10" s="6">
        <v>8.6999999999999994E-2</v>
      </c>
      <c r="BU10" s="6">
        <v>330</v>
      </c>
      <c r="BV10" s="6" t="s">
        <v>1784</v>
      </c>
      <c r="BW10" s="6">
        <v>2</v>
      </c>
    </row>
    <row r="11" spans="1:101" x14ac:dyDescent="0.2">
      <c r="A11" s="6" t="s">
        <v>1782</v>
      </c>
      <c r="B11" s="88">
        <v>35774.246527777781</v>
      </c>
      <c r="C11" s="88">
        <v>35774.847222222219</v>
      </c>
      <c r="D11" s="6" t="s">
        <v>1795</v>
      </c>
      <c r="E11" s="6" t="s">
        <v>1796</v>
      </c>
      <c r="G11" s="6">
        <v>50</v>
      </c>
      <c r="M11" s="6">
        <v>46.52</v>
      </c>
      <c r="N11" s="6" t="s">
        <v>1784</v>
      </c>
      <c r="O11" s="6">
        <v>60</v>
      </c>
      <c r="Q11" s="6">
        <v>32</v>
      </c>
      <c r="S11" s="6">
        <v>0.29699999999999999</v>
      </c>
      <c r="U11" s="6">
        <v>1.2</v>
      </c>
      <c r="AD11" s="6" t="s">
        <v>1784</v>
      </c>
      <c r="AE11" s="6">
        <v>18</v>
      </c>
      <c r="AF11" s="6" t="s">
        <v>1784</v>
      </c>
      <c r="AG11" s="6">
        <v>18</v>
      </c>
      <c r="AM11" s="6">
        <v>7.96</v>
      </c>
      <c r="BA11" s="6">
        <v>50</v>
      </c>
      <c r="BC11" s="6">
        <v>61</v>
      </c>
      <c r="BG11" s="6">
        <v>9</v>
      </c>
      <c r="BI11" s="6">
        <v>16</v>
      </c>
      <c r="BK11" s="6">
        <v>9.6</v>
      </c>
      <c r="BM11" s="6">
        <v>69</v>
      </c>
      <c r="BO11" s="6">
        <v>0.14000000000000001</v>
      </c>
      <c r="BU11" s="6">
        <v>220</v>
      </c>
      <c r="CM11" s="6">
        <v>4.5999999999999999E-2</v>
      </c>
    </row>
    <row r="12" spans="1:101" x14ac:dyDescent="0.2">
      <c r="A12" s="6" t="s">
        <v>1782</v>
      </c>
      <c r="B12" s="88">
        <v>35774.494444444441</v>
      </c>
      <c r="C12" s="88"/>
      <c r="D12" s="6" t="s">
        <v>1797</v>
      </c>
      <c r="G12" s="6">
        <v>70</v>
      </c>
      <c r="K12" s="6">
        <v>0.52</v>
      </c>
      <c r="BV12" s="6" t="s">
        <v>1784</v>
      </c>
      <c r="BW12" s="6">
        <v>2</v>
      </c>
    </row>
    <row r="13" spans="1:101" x14ac:dyDescent="0.2">
      <c r="A13" s="6" t="s">
        <v>1782</v>
      </c>
      <c r="B13" s="88">
        <v>35799.267361111109</v>
      </c>
      <c r="C13" s="88">
        <v>35799.447916666664</v>
      </c>
      <c r="D13" s="6" t="s">
        <v>1798</v>
      </c>
      <c r="E13" s="6" t="s">
        <v>1799</v>
      </c>
      <c r="G13" s="6">
        <v>50</v>
      </c>
      <c r="M13" s="6">
        <v>17.3</v>
      </c>
      <c r="O13" s="6">
        <v>14.3</v>
      </c>
      <c r="Q13" s="6">
        <v>34</v>
      </c>
      <c r="S13" s="6">
        <v>0.56200000000000006</v>
      </c>
      <c r="U13" s="6">
        <v>2.4</v>
      </c>
      <c r="AD13" s="6" t="s">
        <v>1784</v>
      </c>
      <c r="AE13" s="6">
        <v>18</v>
      </c>
      <c r="AF13" s="6" t="s">
        <v>1784</v>
      </c>
      <c r="AG13" s="6">
        <v>18</v>
      </c>
      <c r="AM13" s="6">
        <v>7.53</v>
      </c>
      <c r="BA13" s="6">
        <v>20</v>
      </c>
      <c r="BC13" s="6">
        <v>39</v>
      </c>
      <c r="BG13" s="6">
        <v>6</v>
      </c>
      <c r="BI13" s="6">
        <v>13</v>
      </c>
      <c r="BK13" s="6">
        <v>4.2</v>
      </c>
      <c r="BM13" s="6">
        <v>26</v>
      </c>
      <c r="BO13" s="6">
        <v>8.5000000000000006E-2</v>
      </c>
      <c r="BU13" s="6">
        <v>150</v>
      </c>
      <c r="CM13" s="6">
        <v>0.02</v>
      </c>
    </row>
    <row r="14" spans="1:101" x14ac:dyDescent="0.2">
      <c r="A14" s="6" t="s">
        <v>1782</v>
      </c>
      <c r="B14" s="88">
        <v>35803.357638888891</v>
      </c>
      <c r="C14" s="88">
        <v>35803.815972222219</v>
      </c>
      <c r="D14" s="6" t="s">
        <v>1800</v>
      </c>
      <c r="E14" s="6" t="s">
        <v>1801</v>
      </c>
      <c r="G14" s="6">
        <v>50</v>
      </c>
      <c r="M14" s="6">
        <v>23.3</v>
      </c>
      <c r="N14" s="6" t="s">
        <v>1784</v>
      </c>
      <c r="O14" s="6">
        <v>6</v>
      </c>
      <c r="Q14" s="6">
        <v>15</v>
      </c>
      <c r="S14" s="6">
        <v>0.46500000000000002</v>
      </c>
      <c r="U14" s="6">
        <v>1.3</v>
      </c>
      <c r="AD14" s="6" t="s">
        <v>1784</v>
      </c>
      <c r="AE14" s="6">
        <v>18</v>
      </c>
      <c r="AF14" s="6" t="s">
        <v>1784</v>
      </c>
      <c r="AG14" s="6">
        <v>18</v>
      </c>
      <c r="AM14" s="6">
        <v>7.96</v>
      </c>
      <c r="BA14" s="6">
        <v>7</v>
      </c>
      <c r="BC14" s="6">
        <v>89</v>
      </c>
      <c r="BG14" s="6">
        <v>3</v>
      </c>
      <c r="BI14" s="6">
        <v>31</v>
      </c>
      <c r="BK14" s="6">
        <v>1</v>
      </c>
      <c r="BL14" s="6" t="s">
        <v>1784</v>
      </c>
      <c r="BM14" s="6">
        <v>19</v>
      </c>
      <c r="BO14" s="6">
        <v>3.2000000000000001E-2</v>
      </c>
      <c r="BU14" s="6">
        <v>350</v>
      </c>
      <c r="CM14" s="6">
        <v>2.8000000000000001E-2</v>
      </c>
    </row>
    <row r="15" spans="1:101" x14ac:dyDescent="0.2">
      <c r="A15" s="6" t="s">
        <v>1782</v>
      </c>
      <c r="B15" s="88">
        <v>35803.791666666664</v>
      </c>
      <c r="C15" s="88"/>
      <c r="D15" s="6" t="s">
        <v>1802</v>
      </c>
      <c r="G15" s="6">
        <v>70</v>
      </c>
      <c r="K15" s="6">
        <v>1</v>
      </c>
      <c r="BV15" s="6" t="s">
        <v>1784</v>
      </c>
      <c r="BW15" s="6">
        <v>2</v>
      </c>
    </row>
    <row r="16" spans="1:101" x14ac:dyDescent="0.2">
      <c r="A16" s="6" t="s">
        <v>1782</v>
      </c>
      <c r="B16" s="88">
        <v>35815.404166666667</v>
      </c>
      <c r="C16" s="88"/>
      <c r="D16" s="6" t="s">
        <v>1803</v>
      </c>
      <c r="E16" s="6" t="s">
        <v>1804</v>
      </c>
      <c r="G16" s="6">
        <v>70</v>
      </c>
      <c r="K16" s="6">
        <v>0.21</v>
      </c>
      <c r="N16" s="6" t="s">
        <v>1784</v>
      </c>
      <c r="O16" s="6">
        <v>4</v>
      </c>
      <c r="Q16" s="6">
        <v>14</v>
      </c>
      <c r="S16" s="6">
        <v>0.57699999999999996</v>
      </c>
      <c r="U16" s="6">
        <v>1.2</v>
      </c>
      <c r="AD16" s="6" t="s">
        <v>1784</v>
      </c>
      <c r="AE16" s="6">
        <v>18</v>
      </c>
      <c r="AF16" s="6" t="s">
        <v>1784</v>
      </c>
      <c r="AG16" s="6">
        <v>18</v>
      </c>
      <c r="AM16" s="6">
        <v>7.9</v>
      </c>
      <c r="AZ16" s="6" t="s">
        <v>1784</v>
      </c>
      <c r="BA16" s="6">
        <v>5</v>
      </c>
      <c r="BC16" s="6">
        <v>120</v>
      </c>
      <c r="BG16" s="6">
        <v>4</v>
      </c>
      <c r="BI16" s="6">
        <v>46</v>
      </c>
      <c r="BK16" s="6">
        <v>1.8</v>
      </c>
      <c r="BM16" s="6">
        <v>31</v>
      </c>
      <c r="BO16" s="6">
        <v>3.9E-2</v>
      </c>
      <c r="BU16" s="6">
        <v>480</v>
      </c>
      <c r="BV16" s="6" t="s">
        <v>1784</v>
      </c>
      <c r="BW16" s="6">
        <v>2</v>
      </c>
    </row>
    <row r="17" spans="1:91" x14ac:dyDescent="0.2">
      <c r="A17" s="6" t="s">
        <v>1782</v>
      </c>
      <c r="B17" s="88">
        <v>35831.505555555559</v>
      </c>
      <c r="C17" s="88"/>
      <c r="D17" s="6" t="s">
        <v>1805</v>
      </c>
      <c r="G17" s="6">
        <v>70</v>
      </c>
      <c r="K17" s="6">
        <v>0.76</v>
      </c>
    </row>
    <row r="18" spans="1:91" x14ac:dyDescent="0.2">
      <c r="A18" s="6" t="s">
        <v>1782</v>
      </c>
      <c r="B18" s="88">
        <v>35857.253472222219</v>
      </c>
      <c r="C18" s="88">
        <v>35857.430555555555</v>
      </c>
      <c r="D18" s="6" t="s">
        <v>1806</v>
      </c>
      <c r="E18" s="6" t="s">
        <v>1807</v>
      </c>
      <c r="G18" s="6">
        <v>50</v>
      </c>
      <c r="M18" s="6">
        <v>14.05</v>
      </c>
      <c r="N18" s="6" t="s">
        <v>1784</v>
      </c>
      <c r="O18" s="6">
        <v>6</v>
      </c>
      <c r="Q18" s="6">
        <v>22</v>
      </c>
      <c r="S18" s="6">
        <v>0.25700000000000001</v>
      </c>
      <c r="U18" s="6">
        <v>0.9</v>
      </c>
      <c r="AD18" s="6" t="s">
        <v>1784</v>
      </c>
      <c r="AE18" s="6">
        <v>18</v>
      </c>
      <c r="AF18" s="6" t="s">
        <v>1784</v>
      </c>
      <c r="AG18" s="6">
        <v>18</v>
      </c>
      <c r="AM18" s="6">
        <v>8.18</v>
      </c>
      <c r="BA18" s="6">
        <v>23</v>
      </c>
      <c r="BC18" s="6">
        <v>95</v>
      </c>
      <c r="BG18" s="6">
        <v>12</v>
      </c>
      <c r="BI18" s="6">
        <v>39</v>
      </c>
      <c r="BK18" s="6">
        <v>5</v>
      </c>
      <c r="BM18" s="6">
        <v>25</v>
      </c>
      <c r="BO18" s="6">
        <v>5.7000000000000002E-2</v>
      </c>
      <c r="BU18" s="6">
        <v>400</v>
      </c>
      <c r="CM18" s="6">
        <v>1.4E-2</v>
      </c>
    </row>
    <row r="19" spans="1:91" x14ac:dyDescent="0.2">
      <c r="A19" s="6" t="s">
        <v>1782</v>
      </c>
      <c r="B19" s="88">
        <v>35857.431944444441</v>
      </c>
      <c r="C19" s="88"/>
      <c r="D19" s="6" t="s">
        <v>1808</v>
      </c>
      <c r="G19" s="6">
        <v>10</v>
      </c>
      <c r="K19" s="6">
        <v>0.85</v>
      </c>
      <c r="BV19" s="6" t="s">
        <v>1784</v>
      </c>
      <c r="BW19" s="6">
        <v>2</v>
      </c>
    </row>
    <row r="20" spans="1:91" x14ac:dyDescent="0.2">
      <c r="A20" s="6" t="s">
        <v>1782</v>
      </c>
      <c r="B20" s="88">
        <v>35880.597222222219</v>
      </c>
      <c r="C20" s="88"/>
      <c r="D20" s="6" t="s">
        <v>1809</v>
      </c>
      <c r="G20" s="6">
        <v>70</v>
      </c>
      <c r="K20" s="6">
        <v>0.59</v>
      </c>
    </row>
    <row r="21" spans="1:91" x14ac:dyDescent="0.2">
      <c r="A21" s="6" t="s">
        <v>1782</v>
      </c>
      <c r="B21" s="88">
        <v>35915.544444444444</v>
      </c>
      <c r="C21" s="88"/>
      <c r="D21" s="6" t="s">
        <v>1810</v>
      </c>
      <c r="E21" s="6" t="s">
        <v>1811</v>
      </c>
      <c r="G21" s="6">
        <v>70</v>
      </c>
      <c r="K21" s="6">
        <v>0.38</v>
      </c>
      <c r="N21" s="6" t="s">
        <v>1784</v>
      </c>
      <c r="O21" s="6">
        <v>6</v>
      </c>
      <c r="P21" s="6" t="s">
        <v>1784</v>
      </c>
      <c r="Q21" s="6">
        <v>9</v>
      </c>
      <c r="S21" s="6">
        <v>4.4999999999999998E-2</v>
      </c>
      <c r="U21" s="6">
        <v>0.4</v>
      </c>
      <c r="AD21" s="6" t="s">
        <v>1784</v>
      </c>
      <c r="AE21" s="6">
        <v>18</v>
      </c>
      <c r="AF21" s="6" t="s">
        <v>1784</v>
      </c>
      <c r="AG21" s="6">
        <v>18</v>
      </c>
      <c r="AM21" s="6">
        <v>8.0500000000000007</v>
      </c>
      <c r="AZ21" s="6" t="s">
        <v>1784</v>
      </c>
      <c r="BA21" s="6">
        <v>5</v>
      </c>
      <c r="BC21" s="6">
        <v>120</v>
      </c>
      <c r="BG21" s="6">
        <v>3</v>
      </c>
      <c r="BI21" s="6">
        <v>51</v>
      </c>
      <c r="BK21" s="6">
        <v>0.9</v>
      </c>
      <c r="BL21" s="6" t="s">
        <v>1784</v>
      </c>
      <c r="BM21" s="6">
        <v>19</v>
      </c>
      <c r="BO21" s="6">
        <v>3.1E-2</v>
      </c>
      <c r="BU21" s="6">
        <v>500</v>
      </c>
      <c r="BV21" s="6" t="s">
        <v>1784</v>
      </c>
      <c r="BW21" s="6">
        <v>2</v>
      </c>
    </row>
    <row r="22" spans="1:91" x14ac:dyDescent="0.2">
      <c r="A22" s="6" t="s">
        <v>1782</v>
      </c>
      <c r="B22" s="88">
        <v>35956.625</v>
      </c>
      <c r="C22" s="88"/>
      <c r="D22" s="6" t="s">
        <v>1812</v>
      </c>
      <c r="E22" s="6" t="s">
        <v>1813</v>
      </c>
      <c r="G22" s="6">
        <v>70</v>
      </c>
      <c r="K22" s="6">
        <v>0.32</v>
      </c>
    </row>
    <row r="23" spans="1:91" x14ac:dyDescent="0.2">
      <c r="A23" s="6" t="s">
        <v>1782</v>
      </c>
      <c r="B23" s="88">
        <v>35969.584722222222</v>
      </c>
      <c r="C23" s="88"/>
      <c r="D23" s="6" t="s">
        <v>1814</v>
      </c>
      <c r="G23" s="6">
        <v>70</v>
      </c>
      <c r="K23" s="6">
        <v>0.04</v>
      </c>
    </row>
    <row r="24" spans="1:91" x14ac:dyDescent="0.2">
      <c r="A24" s="6" t="s">
        <v>1782</v>
      </c>
      <c r="B24" s="88">
        <v>35996.836805555555</v>
      </c>
      <c r="C24" s="88">
        <v>35997.267361111109</v>
      </c>
      <c r="D24" s="6" t="s">
        <v>1815</v>
      </c>
      <c r="E24" s="6" t="s">
        <v>1816</v>
      </c>
      <c r="G24" s="6">
        <v>50</v>
      </c>
      <c r="M24" s="6">
        <v>214</v>
      </c>
      <c r="N24" s="6" t="s">
        <v>1784</v>
      </c>
      <c r="O24" s="6">
        <v>6</v>
      </c>
      <c r="Q24" s="6">
        <v>29.8</v>
      </c>
      <c r="S24" s="6">
        <v>7.9000000000000001E-2</v>
      </c>
      <c r="U24" s="6">
        <v>1.17</v>
      </c>
      <c r="AD24" s="6" t="s">
        <v>1784</v>
      </c>
      <c r="AE24" s="6">
        <v>18</v>
      </c>
      <c r="AF24" s="6" t="s">
        <v>1784</v>
      </c>
      <c r="AG24" s="6">
        <v>18</v>
      </c>
      <c r="AM24" s="6">
        <v>7.74</v>
      </c>
      <c r="BA24" s="6">
        <v>62.5</v>
      </c>
      <c r="BC24" s="6">
        <v>22</v>
      </c>
      <c r="BE24" s="6">
        <v>0.18</v>
      </c>
      <c r="BG24" s="6">
        <v>9</v>
      </c>
      <c r="BI24" s="6">
        <v>6.7</v>
      </c>
      <c r="BK24" s="6">
        <v>7.6</v>
      </c>
      <c r="BM24" s="6">
        <v>38</v>
      </c>
      <c r="BO24" s="6">
        <v>0.16800000000000001</v>
      </c>
      <c r="BU24" s="6">
        <v>83</v>
      </c>
      <c r="CM24" s="6">
        <v>0.214</v>
      </c>
    </row>
    <row r="25" spans="1:91" x14ac:dyDescent="0.2">
      <c r="A25" s="6" t="s">
        <v>1782</v>
      </c>
      <c r="B25" s="88">
        <v>35996.90625</v>
      </c>
      <c r="C25" s="88"/>
      <c r="D25" s="6" t="s">
        <v>1817</v>
      </c>
      <c r="G25" s="6">
        <v>50</v>
      </c>
      <c r="K25" s="6">
        <v>17</v>
      </c>
      <c r="BV25" s="6" t="s">
        <v>1784</v>
      </c>
      <c r="BW25" s="6">
        <v>2</v>
      </c>
    </row>
    <row r="26" spans="1:91" x14ac:dyDescent="0.2">
      <c r="A26" s="6" t="s">
        <v>1782</v>
      </c>
      <c r="B26" s="88">
        <v>36004.411111111112</v>
      </c>
      <c r="C26" s="88"/>
      <c r="D26" s="6" t="s">
        <v>1818</v>
      </c>
      <c r="E26" s="6" t="s">
        <v>1819</v>
      </c>
      <c r="G26" s="6">
        <v>10</v>
      </c>
      <c r="K26" s="6">
        <v>0.04</v>
      </c>
      <c r="N26" s="6" t="s">
        <v>1784</v>
      </c>
      <c r="O26" s="6">
        <v>6</v>
      </c>
      <c r="P26" s="6" t="s">
        <v>1784</v>
      </c>
      <c r="Q26" s="6">
        <v>9</v>
      </c>
      <c r="S26" s="6">
        <v>0.03</v>
      </c>
      <c r="U26" s="6">
        <v>0.56000000000000005</v>
      </c>
      <c r="AD26" s="6" t="s">
        <v>1784</v>
      </c>
      <c r="AE26" s="6">
        <v>18</v>
      </c>
      <c r="AF26" s="6" t="s">
        <v>1784</v>
      </c>
      <c r="AG26" s="6">
        <v>18</v>
      </c>
      <c r="AM26" s="6">
        <v>7.76</v>
      </c>
      <c r="AZ26" s="6" t="s">
        <v>1784</v>
      </c>
      <c r="BA26" s="6">
        <v>5</v>
      </c>
      <c r="BC26" s="6">
        <v>120</v>
      </c>
      <c r="BD26" s="6" t="s">
        <v>1784</v>
      </c>
      <c r="BE26" s="6">
        <v>0.04</v>
      </c>
      <c r="BG26" s="6">
        <v>2</v>
      </c>
      <c r="BI26" s="6">
        <v>49</v>
      </c>
      <c r="BJ26" s="6" t="s">
        <v>1784</v>
      </c>
      <c r="BK26" s="6">
        <v>0.8</v>
      </c>
      <c r="BL26" s="6" t="s">
        <v>1784</v>
      </c>
      <c r="BM26" s="6">
        <v>19</v>
      </c>
      <c r="BO26" s="6">
        <v>4.3999999999999997E-2</v>
      </c>
      <c r="BU26" s="6">
        <v>490</v>
      </c>
      <c r="BV26" s="6" t="s">
        <v>1784</v>
      </c>
      <c r="BW26" s="6">
        <v>2</v>
      </c>
    </row>
    <row r="27" spans="1:91" x14ac:dyDescent="0.2">
      <c r="A27" s="6" t="s">
        <v>1782</v>
      </c>
      <c r="B27" s="88">
        <v>36048.431944444441</v>
      </c>
      <c r="C27" s="88"/>
      <c r="D27" s="6" t="s">
        <v>1820</v>
      </c>
      <c r="G27" s="6">
        <v>10</v>
      </c>
      <c r="K27" s="6">
        <v>0.04</v>
      </c>
    </row>
    <row r="28" spans="1:91" x14ac:dyDescent="0.2">
      <c r="A28" s="6" t="s">
        <v>1782</v>
      </c>
      <c r="B28" s="88">
        <v>36068.401388888888</v>
      </c>
      <c r="C28" s="88"/>
      <c r="D28" s="6" t="s">
        <v>1821</v>
      </c>
      <c r="G28" s="6">
        <v>70</v>
      </c>
      <c r="K28" s="6">
        <v>0.04</v>
      </c>
    </row>
    <row r="29" spans="1:91" x14ac:dyDescent="0.2">
      <c r="A29" s="6" t="s">
        <v>1782</v>
      </c>
      <c r="B29" s="88">
        <v>36102.551388888889</v>
      </c>
      <c r="C29" s="88"/>
      <c r="D29" s="6" t="s">
        <v>1822</v>
      </c>
      <c r="G29" s="6">
        <v>70</v>
      </c>
      <c r="K29" s="6">
        <v>0.01</v>
      </c>
    </row>
    <row r="30" spans="1:91" x14ac:dyDescent="0.2">
      <c r="A30" s="6" t="s">
        <v>1782</v>
      </c>
      <c r="B30" s="88">
        <v>36130.434027777781</v>
      </c>
      <c r="C30" s="88"/>
      <c r="D30" s="6" t="s">
        <v>1823</v>
      </c>
      <c r="G30" s="6">
        <v>70</v>
      </c>
      <c r="K30" s="6">
        <v>0.04</v>
      </c>
    </row>
    <row r="31" spans="1:91" x14ac:dyDescent="0.2">
      <c r="A31" s="6" t="s">
        <v>1782</v>
      </c>
      <c r="B31" s="88">
        <v>36149.746527777781</v>
      </c>
      <c r="C31" s="88">
        <v>36149.958333333336</v>
      </c>
      <c r="D31" s="6" t="s">
        <v>1824</v>
      </c>
      <c r="E31" s="6" t="s">
        <v>1825</v>
      </c>
      <c r="G31" s="6">
        <v>50</v>
      </c>
      <c r="M31" s="6">
        <v>1.5550000000000002</v>
      </c>
      <c r="N31" s="6" t="s">
        <v>1784</v>
      </c>
      <c r="O31" s="6">
        <v>6</v>
      </c>
      <c r="Q31" s="6">
        <v>48</v>
      </c>
      <c r="S31" s="6">
        <v>0.17699999999999999</v>
      </c>
      <c r="U31" s="6">
        <v>0.73</v>
      </c>
      <c r="AD31" s="6" t="s">
        <v>1784</v>
      </c>
      <c r="AE31" s="6">
        <v>18</v>
      </c>
      <c r="AF31" s="6" t="s">
        <v>1784</v>
      </c>
      <c r="AG31" s="6">
        <v>18</v>
      </c>
      <c r="AM31" s="6">
        <v>8.06</v>
      </c>
      <c r="AZ31" s="6" t="s">
        <v>1784</v>
      </c>
      <c r="BA31" s="6">
        <v>5</v>
      </c>
      <c r="BC31" s="6">
        <v>100</v>
      </c>
      <c r="BD31" s="6" t="s">
        <v>1784</v>
      </c>
      <c r="BE31" s="6">
        <v>0.04</v>
      </c>
      <c r="BG31" s="6">
        <v>2</v>
      </c>
      <c r="BI31" s="6">
        <v>49</v>
      </c>
      <c r="BK31" s="6">
        <v>1.6</v>
      </c>
      <c r="BL31" s="6" t="s">
        <v>1784</v>
      </c>
      <c r="BM31" s="6">
        <v>19</v>
      </c>
      <c r="BO31" s="6">
        <v>2.9000000000000001E-2</v>
      </c>
      <c r="BU31" s="6">
        <v>460</v>
      </c>
    </row>
    <row r="32" spans="1:91" x14ac:dyDescent="0.2">
      <c r="A32" s="6" t="s">
        <v>1782</v>
      </c>
      <c r="B32" s="88">
        <v>36158.302083333336</v>
      </c>
      <c r="C32" s="88">
        <v>36158.45208333333</v>
      </c>
      <c r="D32" s="6" t="s">
        <v>1826</v>
      </c>
      <c r="E32" s="6" t="s">
        <v>1827</v>
      </c>
      <c r="G32" s="6">
        <v>50</v>
      </c>
      <c r="M32" s="6">
        <v>0.20699999999999999</v>
      </c>
      <c r="N32" s="6" t="s">
        <v>1784</v>
      </c>
      <c r="O32" s="6">
        <v>6</v>
      </c>
      <c r="Q32" s="6">
        <v>30</v>
      </c>
      <c r="S32" s="6">
        <v>0.35499999999999998</v>
      </c>
      <c r="U32" s="6">
        <v>0.89</v>
      </c>
      <c r="AD32" s="6" t="s">
        <v>1784</v>
      </c>
      <c r="AE32" s="6">
        <v>18</v>
      </c>
      <c r="AF32" s="6" t="s">
        <v>1784</v>
      </c>
      <c r="AG32" s="6">
        <v>18</v>
      </c>
      <c r="AM32" s="6">
        <v>7.84</v>
      </c>
      <c r="BA32" s="6">
        <v>12</v>
      </c>
      <c r="BC32" s="6">
        <v>140</v>
      </c>
      <c r="BD32" s="6" t="s">
        <v>1784</v>
      </c>
      <c r="BE32" s="6">
        <v>0.04</v>
      </c>
      <c r="BG32" s="6">
        <v>2</v>
      </c>
      <c r="BI32" s="6">
        <v>62</v>
      </c>
      <c r="BK32" s="6">
        <v>1.1000000000000001</v>
      </c>
      <c r="BL32" s="6" t="s">
        <v>1784</v>
      </c>
      <c r="BM32" s="6">
        <v>19</v>
      </c>
      <c r="BO32" s="6">
        <v>0.03</v>
      </c>
      <c r="BU32" s="6">
        <v>590</v>
      </c>
    </row>
    <row r="33" spans="1:75" x14ac:dyDescent="0.2">
      <c r="A33" s="6" t="s">
        <v>1782</v>
      </c>
      <c r="B33" s="88">
        <v>36171.291666666664</v>
      </c>
      <c r="C33" s="88">
        <v>36171.895833333336</v>
      </c>
      <c r="D33" s="6" t="s">
        <v>1828</v>
      </c>
      <c r="E33" s="6" t="s">
        <v>1829</v>
      </c>
      <c r="G33" s="6">
        <v>50</v>
      </c>
      <c r="M33" s="6">
        <v>0.63100000000000001</v>
      </c>
      <c r="N33" s="6" t="s">
        <v>1784</v>
      </c>
      <c r="O33" s="6">
        <v>6</v>
      </c>
      <c r="Q33" s="6">
        <v>48</v>
      </c>
      <c r="S33" s="6">
        <v>0.67</v>
      </c>
      <c r="U33" s="6">
        <v>1.54</v>
      </c>
      <c r="AD33" s="6" t="s">
        <v>1784</v>
      </c>
      <c r="AE33" s="6">
        <v>18</v>
      </c>
      <c r="AF33" s="6" t="s">
        <v>1784</v>
      </c>
      <c r="AG33" s="6">
        <v>18</v>
      </c>
      <c r="AM33" s="6">
        <v>8.1</v>
      </c>
      <c r="BA33" s="6">
        <v>42</v>
      </c>
      <c r="BC33" s="6">
        <v>140</v>
      </c>
      <c r="BE33" s="6">
        <v>0.1</v>
      </c>
      <c r="BG33" s="6">
        <v>3</v>
      </c>
      <c r="BI33" s="6">
        <v>59</v>
      </c>
      <c r="BK33" s="6">
        <v>2.8</v>
      </c>
      <c r="BL33" s="6" t="s">
        <v>1784</v>
      </c>
      <c r="BM33" s="6">
        <v>19</v>
      </c>
      <c r="BO33" s="6">
        <v>6.4000000000000001E-2</v>
      </c>
      <c r="BU33" s="6">
        <v>590</v>
      </c>
    </row>
    <row r="34" spans="1:75" x14ac:dyDescent="0.2">
      <c r="A34" s="6" t="s">
        <v>1782</v>
      </c>
      <c r="B34" s="88">
        <v>36177.548611111109</v>
      </c>
      <c r="C34" s="88">
        <v>36177.899305555555</v>
      </c>
      <c r="D34" s="6" t="s">
        <v>1830</v>
      </c>
      <c r="E34" s="6" t="s">
        <v>1831</v>
      </c>
      <c r="G34" s="6">
        <v>50</v>
      </c>
      <c r="M34" s="6">
        <v>1.46</v>
      </c>
      <c r="O34" s="6">
        <v>8.0399999999999991</v>
      </c>
      <c r="Q34" s="6">
        <v>110</v>
      </c>
      <c r="S34" s="6">
        <v>1.1599999999999999</v>
      </c>
      <c r="U34" s="6">
        <v>4.04</v>
      </c>
      <c r="AD34" s="6" t="s">
        <v>1784</v>
      </c>
      <c r="AE34" s="6">
        <v>18</v>
      </c>
      <c r="AF34" s="6" t="s">
        <v>1784</v>
      </c>
      <c r="AG34" s="6">
        <v>18</v>
      </c>
      <c r="AM34" s="6">
        <v>7.7</v>
      </c>
      <c r="BA34" s="6">
        <v>14</v>
      </c>
      <c r="BC34" s="6">
        <v>69</v>
      </c>
      <c r="BE34" s="6">
        <v>0.33</v>
      </c>
      <c r="BG34" s="6">
        <v>12</v>
      </c>
      <c r="BI34" s="6">
        <v>24</v>
      </c>
      <c r="BK34" s="6">
        <v>3.1</v>
      </c>
      <c r="BM34" s="6">
        <v>29</v>
      </c>
      <c r="BO34" s="6">
        <v>6.5000000000000002E-2</v>
      </c>
      <c r="BU34" s="6">
        <v>270</v>
      </c>
    </row>
    <row r="35" spans="1:75" x14ac:dyDescent="0.2">
      <c r="A35" s="6" t="s">
        <v>1782</v>
      </c>
      <c r="B35" s="88">
        <v>36177.693055555559</v>
      </c>
      <c r="C35" s="88"/>
      <c r="D35" s="6" t="s">
        <v>1832</v>
      </c>
      <c r="G35" s="6">
        <v>70</v>
      </c>
      <c r="K35" s="6">
        <v>0.03</v>
      </c>
      <c r="BW35" s="6">
        <v>6.9</v>
      </c>
    </row>
    <row r="36" spans="1:75" x14ac:dyDescent="0.2">
      <c r="A36" s="6" t="s">
        <v>1782</v>
      </c>
      <c r="B36" s="88">
        <v>36199.5</v>
      </c>
      <c r="C36" s="88"/>
      <c r="D36" s="6" t="s">
        <v>1833</v>
      </c>
      <c r="E36" s="6" t="s">
        <v>1834</v>
      </c>
      <c r="G36" s="6">
        <v>10</v>
      </c>
      <c r="K36" s="6">
        <v>0.59</v>
      </c>
      <c r="N36" s="6" t="s">
        <v>1784</v>
      </c>
      <c r="O36" s="6">
        <v>6</v>
      </c>
      <c r="Q36" s="6">
        <v>30</v>
      </c>
      <c r="S36" s="6">
        <v>0.378</v>
      </c>
      <c r="U36" s="6">
        <v>1.19</v>
      </c>
      <c r="AD36" s="6" t="s">
        <v>1784</v>
      </c>
      <c r="AE36" s="6">
        <v>18</v>
      </c>
      <c r="AF36" s="6" t="s">
        <v>1784</v>
      </c>
      <c r="AG36" s="6">
        <v>18</v>
      </c>
      <c r="AM36" s="6">
        <v>7.65</v>
      </c>
      <c r="AZ36" s="6" t="s">
        <v>1784</v>
      </c>
      <c r="BA36" s="6">
        <v>5</v>
      </c>
      <c r="BC36" s="6">
        <v>120</v>
      </c>
      <c r="BD36" s="6" t="s">
        <v>1784</v>
      </c>
      <c r="BE36" s="6">
        <v>0.04</v>
      </c>
      <c r="BG36" s="6">
        <v>2</v>
      </c>
      <c r="BI36" s="6">
        <v>45</v>
      </c>
      <c r="BJ36" s="6" t="s">
        <v>1784</v>
      </c>
      <c r="BK36" s="6">
        <v>0.8</v>
      </c>
      <c r="BM36" s="6">
        <v>23</v>
      </c>
      <c r="BO36" s="6">
        <v>2.7E-2</v>
      </c>
      <c r="BU36" s="6">
        <v>480</v>
      </c>
    </row>
    <row r="37" spans="1:75" x14ac:dyDescent="0.2">
      <c r="A37" s="6" t="s">
        <v>1782</v>
      </c>
      <c r="B37" s="88">
        <v>36232.684027777781</v>
      </c>
      <c r="C37" s="88">
        <v>36232.78125</v>
      </c>
      <c r="D37" s="6" t="s">
        <v>1835</v>
      </c>
      <c r="E37" s="6" t="s">
        <v>1836</v>
      </c>
      <c r="G37" s="6">
        <v>50</v>
      </c>
      <c r="M37" s="6">
        <v>3.18</v>
      </c>
      <c r="O37" s="6">
        <v>2.7</v>
      </c>
      <c r="Q37" s="6">
        <v>11</v>
      </c>
      <c r="S37" s="6">
        <v>0.17499999999999999</v>
      </c>
      <c r="T37" s="6" t="s">
        <v>1784</v>
      </c>
      <c r="U37" s="6">
        <v>0.14000000000000001</v>
      </c>
      <c r="AD37" s="6" t="s">
        <v>1784</v>
      </c>
      <c r="AE37" s="6">
        <v>18</v>
      </c>
      <c r="AF37" s="6" t="s">
        <v>1784</v>
      </c>
      <c r="AG37" s="6">
        <v>18</v>
      </c>
      <c r="AM37" s="6">
        <v>7.86</v>
      </c>
      <c r="BA37" s="6">
        <v>9</v>
      </c>
      <c r="BO37" s="6">
        <v>3.5000000000000003E-2</v>
      </c>
    </row>
    <row r="38" spans="1:75" x14ac:dyDescent="0.2">
      <c r="A38" s="6" t="s">
        <v>1782</v>
      </c>
      <c r="B38" s="88">
        <v>36234.631944444445</v>
      </c>
      <c r="C38" s="88">
        <v>36235.409722222219</v>
      </c>
      <c r="D38" s="6" t="s">
        <v>1837</v>
      </c>
      <c r="E38" s="6" t="s">
        <v>1838</v>
      </c>
      <c r="G38" s="6">
        <v>50</v>
      </c>
      <c r="M38" s="6">
        <v>32.737000000000002</v>
      </c>
      <c r="N38" s="6" t="s">
        <v>1784</v>
      </c>
      <c r="O38" s="6">
        <v>6</v>
      </c>
      <c r="Q38" s="6">
        <v>29</v>
      </c>
      <c r="S38" s="6">
        <v>0.111</v>
      </c>
      <c r="U38" s="6">
        <v>0.71</v>
      </c>
      <c r="AD38" s="6" t="s">
        <v>1784</v>
      </c>
      <c r="AE38" s="6">
        <v>18</v>
      </c>
      <c r="AF38" s="6" t="s">
        <v>1784</v>
      </c>
      <c r="AG38" s="6">
        <v>18</v>
      </c>
      <c r="AM38" s="6">
        <v>8.01</v>
      </c>
      <c r="BA38" s="6">
        <v>10</v>
      </c>
    </row>
    <row r="39" spans="1:75" x14ac:dyDescent="0.2">
      <c r="A39" s="6" t="s">
        <v>1782</v>
      </c>
      <c r="B39" s="88">
        <v>36243.462500000001</v>
      </c>
      <c r="C39" s="88"/>
      <c r="D39" s="6" t="s">
        <v>1839</v>
      </c>
      <c r="E39" s="6" t="s">
        <v>1840</v>
      </c>
      <c r="G39" s="6">
        <v>10</v>
      </c>
      <c r="K39" s="6">
        <v>0.26</v>
      </c>
      <c r="N39" s="6" t="s">
        <v>1784</v>
      </c>
      <c r="O39" s="6">
        <v>6</v>
      </c>
      <c r="Q39" s="6">
        <v>12</v>
      </c>
      <c r="S39" s="6">
        <v>7.2999999999999995E-2</v>
      </c>
      <c r="U39" s="6">
        <v>0.56000000000000005</v>
      </c>
      <c r="AD39" s="6" t="s">
        <v>1784</v>
      </c>
      <c r="AE39" s="6">
        <v>18</v>
      </c>
      <c r="AF39" s="6" t="s">
        <v>1784</v>
      </c>
      <c r="AG39" s="6">
        <v>18</v>
      </c>
      <c r="AM39" s="6">
        <v>7.8100000000000005</v>
      </c>
    </row>
    <row r="40" spans="1:75" x14ac:dyDescent="0.2">
      <c r="A40" s="6" t="s">
        <v>1782</v>
      </c>
      <c r="B40" s="88">
        <v>36250.512499999997</v>
      </c>
      <c r="C40" s="88"/>
      <c r="D40" s="6" t="s">
        <v>1841</v>
      </c>
      <c r="E40" s="6" t="s">
        <v>1842</v>
      </c>
      <c r="G40" s="6">
        <v>10</v>
      </c>
      <c r="K40" s="6">
        <v>0.25</v>
      </c>
      <c r="N40" s="6" t="s">
        <v>1784</v>
      </c>
      <c r="O40" s="6">
        <v>6</v>
      </c>
      <c r="Q40" s="6">
        <v>15</v>
      </c>
      <c r="S40" s="6">
        <v>3.5000000000000003E-2</v>
      </c>
      <c r="U40" s="6">
        <v>0.53</v>
      </c>
      <c r="AD40" s="6" t="s">
        <v>1784</v>
      </c>
      <c r="AE40" s="6">
        <v>18</v>
      </c>
      <c r="AF40" s="6" t="s">
        <v>1784</v>
      </c>
      <c r="AG40" s="6">
        <v>18</v>
      </c>
      <c r="AM40" s="6">
        <v>8.11</v>
      </c>
    </row>
    <row r="41" spans="1:75" x14ac:dyDescent="0.2">
      <c r="A41" s="6" t="s">
        <v>1782</v>
      </c>
      <c r="B41" s="88">
        <v>36264.402777777781</v>
      </c>
      <c r="C41" s="88"/>
      <c r="D41" s="6" t="s">
        <v>1843</v>
      </c>
      <c r="E41" s="6" t="s">
        <v>1844</v>
      </c>
      <c r="G41" s="6">
        <v>10</v>
      </c>
      <c r="K41" s="6">
        <v>0.59</v>
      </c>
      <c r="N41" s="6" t="s">
        <v>1784</v>
      </c>
      <c r="O41" s="6">
        <v>12</v>
      </c>
      <c r="Q41" s="6">
        <v>18</v>
      </c>
      <c r="S41" s="6">
        <v>4.9000000000000002E-2</v>
      </c>
      <c r="U41" s="6">
        <v>0.48</v>
      </c>
      <c r="AD41" s="6" t="s">
        <v>1784</v>
      </c>
      <c r="AE41" s="6">
        <v>18</v>
      </c>
      <c r="AF41" s="6" t="s">
        <v>1784</v>
      </c>
      <c r="AG41" s="6">
        <v>18</v>
      </c>
      <c r="AM41" s="6">
        <v>7.72</v>
      </c>
      <c r="AZ41" s="6" t="s">
        <v>1784</v>
      </c>
      <c r="BA41" s="6">
        <v>5</v>
      </c>
    </row>
    <row r="42" spans="1:75" x14ac:dyDescent="0.2">
      <c r="A42" s="6" t="s">
        <v>1782</v>
      </c>
      <c r="B42" s="88">
        <v>36291.465277777781</v>
      </c>
      <c r="C42" s="88"/>
      <c r="D42" s="6" t="s">
        <v>1845</v>
      </c>
      <c r="E42" s="6" t="s">
        <v>1846</v>
      </c>
      <c r="G42" s="6">
        <v>10</v>
      </c>
      <c r="K42" s="6">
        <v>0.26</v>
      </c>
      <c r="N42" s="6" t="s">
        <v>1784</v>
      </c>
      <c r="O42" s="6">
        <v>6</v>
      </c>
      <c r="Q42" s="6">
        <v>18</v>
      </c>
      <c r="R42" s="6" t="s">
        <v>1784</v>
      </c>
      <c r="S42" s="6">
        <v>1.2999999999999999E-2</v>
      </c>
      <c r="U42" s="6">
        <v>0.51</v>
      </c>
      <c r="AD42" s="6" t="s">
        <v>1784</v>
      </c>
      <c r="AE42" s="6">
        <v>18</v>
      </c>
      <c r="AF42" s="6" t="s">
        <v>1784</v>
      </c>
      <c r="AG42" s="6">
        <v>18</v>
      </c>
      <c r="AM42" s="6">
        <v>7.66</v>
      </c>
    </row>
    <row r="43" spans="1:75" x14ac:dyDescent="0.2">
      <c r="A43" s="6" t="s">
        <v>1782</v>
      </c>
      <c r="B43" s="88">
        <v>36320.363888888889</v>
      </c>
      <c r="C43" s="88"/>
      <c r="D43" s="6" t="s">
        <v>1847</v>
      </c>
      <c r="E43" s="6" t="s">
        <v>1848</v>
      </c>
      <c r="G43" s="6">
        <v>10</v>
      </c>
      <c r="K43" s="6">
        <v>0.32</v>
      </c>
      <c r="N43" s="6" t="s">
        <v>1784</v>
      </c>
      <c r="O43" s="6">
        <v>6</v>
      </c>
      <c r="Q43" s="6">
        <v>17</v>
      </c>
      <c r="S43" s="6">
        <v>0.17899999999999999</v>
      </c>
      <c r="U43" s="6">
        <v>0.79</v>
      </c>
      <c r="AD43" s="6" t="s">
        <v>1784</v>
      </c>
      <c r="AE43" s="6">
        <v>18</v>
      </c>
      <c r="AF43" s="6" t="s">
        <v>1784</v>
      </c>
      <c r="AG43" s="6">
        <v>18</v>
      </c>
      <c r="AM43" s="6">
        <v>7.6</v>
      </c>
    </row>
    <row r="44" spans="1:75" x14ac:dyDescent="0.2">
      <c r="A44" s="6" t="s">
        <v>1782</v>
      </c>
      <c r="B44" s="88">
        <v>36411.520833333336</v>
      </c>
      <c r="C44" s="88"/>
      <c r="D44" s="6" t="s">
        <v>1849</v>
      </c>
      <c r="E44" s="6" t="s">
        <v>1850</v>
      </c>
      <c r="G44" s="6">
        <v>70</v>
      </c>
      <c r="K44" s="6">
        <v>0.02</v>
      </c>
      <c r="N44" s="6" t="s">
        <v>1784</v>
      </c>
      <c r="O44" s="6">
        <v>2</v>
      </c>
      <c r="Q44" s="6">
        <v>15</v>
      </c>
      <c r="S44" s="6">
        <v>3.1E-2</v>
      </c>
      <c r="U44" s="6">
        <v>0.65</v>
      </c>
      <c r="AD44" s="6" t="s">
        <v>1784</v>
      </c>
      <c r="AE44" s="6">
        <v>18</v>
      </c>
      <c r="AF44" s="6" t="s">
        <v>1784</v>
      </c>
      <c r="AG44" s="6">
        <v>18</v>
      </c>
      <c r="AM44" s="6">
        <v>7.78</v>
      </c>
      <c r="AZ44" s="6" t="s">
        <v>1784</v>
      </c>
      <c r="BA44" s="6">
        <v>5</v>
      </c>
      <c r="BC44" s="6">
        <v>110</v>
      </c>
      <c r="BD44" s="6" t="s">
        <v>1784</v>
      </c>
      <c r="BE44" s="6">
        <v>0.04</v>
      </c>
      <c r="BG44" s="6">
        <v>1</v>
      </c>
      <c r="BI44" s="6">
        <v>48</v>
      </c>
      <c r="BK44" s="6">
        <v>1</v>
      </c>
      <c r="BL44" s="6" t="s">
        <v>1784</v>
      </c>
      <c r="BM44" s="6">
        <v>19</v>
      </c>
      <c r="BO44" s="6">
        <v>4.2999999999999997E-2</v>
      </c>
      <c r="BU44" s="6">
        <v>480</v>
      </c>
      <c r="BW44" s="6">
        <v>5.4</v>
      </c>
    </row>
    <row r="45" spans="1:75" x14ac:dyDescent="0.2">
      <c r="A45" s="6" t="s">
        <v>1782</v>
      </c>
      <c r="B45" s="88">
        <v>36430.208333333336</v>
      </c>
      <c r="C45" s="88">
        <v>36430.461805555555</v>
      </c>
      <c r="D45" s="6" t="s">
        <v>1851</v>
      </c>
      <c r="E45" s="6" t="s">
        <v>1852</v>
      </c>
      <c r="G45" s="6">
        <v>50</v>
      </c>
      <c r="M45" s="6">
        <v>17.366</v>
      </c>
      <c r="O45" s="6">
        <v>9.9</v>
      </c>
      <c r="Q45" s="6">
        <v>35</v>
      </c>
      <c r="S45" s="6">
        <v>0.23899999999999999</v>
      </c>
      <c r="U45" s="6">
        <v>1.45</v>
      </c>
      <c r="AD45" s="6" t="s">
        <v>1784</v>
      </c>
      <c r="AE45" s="6">
        <v>18</v>
      </c>
      <c r="AF45" s="6" t="s">
        <v>1784</v>
      </c>
      <c r="AG45" s="6">
        <v>18</v>
      </c>
      <c r="AM45" s="6">
        <v>7.95</v>
      </c>
      <c r="BA45" s="6">
        <v>28</v>
      </c>
      <c r="BC45" s="6">
        <v>58</v>
      </c>
      <c r="BE45" s="6">
        <v>0.11</v>
      </c>
      <c r="BG45" s="6">
        <v>7</v>
      </c>
      <c r="BI45" s="6">
        <v>23</v>
      </c>
      <c r="BK45" s="6">
        <v>2.8</v>
      </c>
      <c r="BM45" s="6">
        <v>29</v>
      </c>
      <c r="BO45" s="6">
        <v>0.14000000000000001</v>
      </c>
      <c r="BU45" s="6">
        <v>240</v>
      </c>
    </row>
    <row r="46" spans="1:75" x14ac:dyDescent="0.2">
      <c r="A46" s="6" t="s">
        <v>1782</v>
      </c>
      <c r="B46" s="88">
        <v>36430.279166666667</v>
      </c>
      <c r="C46" s="88"/>
      <c r="D46" s="6" t="s">
        <v>1853</v>
      </c>
      <c r="G46" s="6">
        <v>70</v>
      </c>
      <c r="K46" s="6">
        <v>1.3</v>
      </c>
      <c r="BV46" s="6" t="s">
        <v>1784</v>
      </c>
      <c r="BW46" s="6">
        <v>1</v>
      </c>
    </row>
    <row r="47" spans="1:75" x14ac:dyDescent="0.2">
      <c r="A47" s="6" t="s">
        <v>1782</v>
      </c>
      <c r="B47" s="88">
        <v>36528.649305555555</v>
      </c>
      <c r="C47" s="88">
        <v>36529.409722222219</v>
      </c>
      <c r="D47" s="6" t="s">
        <v>1854</v>
      </c>
      <c r="E47" s="6" t="s">
        <v>1855</v>
      </c>
      <c r="G47" s="6">
        <v>50</v>
      </c>
      <c r="M47" s="6">
        <v>0.98</v>
      </c>
      <c r="N47" s="6" t="s">
        <v>1784</v>
      </c>
      <c r="O47" s="6">
        <v>60</v>
      </c>
      <c r="Q47" s="6">
        <v>37</v>
      </c>
      <c r="S47" s="6">
        <v>0.72</v>
      </c>
      <c r="U47" s="6">
        <v>1.8</v>
      </c>
      <c r="AD47" s="6" t="s">
        <v>1784</v>
      </c>
      <c r="AE47" s="6">
        <v>18</v>
      </c>
      <c r="AF47" s="6" t="s">
        <v>1784</v>
      </c>
      <c r="AG47" s="6">
        <v>18</v>
      </c>
      <c r="AM47" s="6">
        <v>7.91</v>
      </c>
      <c r="BA47" s="6">
        <v>8</v>
      </c>
      <c r="BC47" s="6">
        <v>86</v>
      </c>
      <c r="BE47" s="6">
        <v>0.1</v>
      </c>
      <c r="BG47" s="6">
        <v>3</v>
      </c>
      <c r="BI47" s="6">
        <v>38</v>
      </c>
      <c r="BK47" s="6">
        <v>0.8</v>
      </c>
      <c r="BM47" s="6">
        <v>21</v>
      </c>
      <c r="BO47" s="6">
        <v>6.3E-2</v>
      </c>
      <c r="BU47" s="6">
        <v>370</v>
      </c>
    </row>
    <row r="48" spans="1:75" x14ac:dyDescent="0.2">
      <c r="A48" s="6" t="s">
        <v>1782</v>
      </c>
      <c r="B48" s="88">
        <v>36528.854166666664</v>
      </c>
      <c r="C48" s="88"/>
      <c r="D48" s="6" t="s">
        <v>1856</v>
      </c>
      <c r="G48" s="6">
        <v>70</v>
      </c>
      <c r="K48" s="6">
        <v>0.01</v>
      </c>
      <c r="BV48" s="6" t="s">
        <v>1784</v>
      </c>
      <c r="BW48" s="6">
        <v>1.4</v>
      </c>
    </row>
    <row r="49" spans="1:75" x14ac:dyDescent="0.2">
      <c r="A49" s="6" t="s">
        <v>1782</v>
      </c>
      <c r="B49" s="88">
        <v>36543.416666666664</v>
      </c>
      <c r="C49" s="88"/>
      <c r="D49" s="6" t="s">
        <v>1857</v>
      </c>
      <c r="E49" s="6" t="s">
        <v>1858</v>
      </c>
      <c r="G49" s="6">
        <v>70</v>
      </c>
      <c r="K49" s="6">
        <v>0.01</v>
      </c>
      <c r="N49" s="6" t="s">
        <v>1784</v>
      </c>
      <c r="O49" s="6">
        <v>6</v>
      </c>
      <c r="Q49" s="6">
        <v>20</v>
      </c>
      <c r="S49" s="6">
        <v>1.22</v>
      </c>
      <c r="U49" s="6">
        <v>2</v>
      </c>
      <c r="AD49" s="6" t="s">
        <v>1784</v>
      </c>
      <c r="AE49" s="6">
        <v>18</v>
      </c>
      <c r="AF49" s="6" t="s">
        <v>1784</v>
      </c>
      <c r="AG49" s="6">
        <v>18</v>
      </c>
      <c r="AM49" s="6">
        <v>7.38</v>
      </c>
      <c r="AZ49" s="6" t="s">
        <v>1784</v>
      </c>
      <c r="BA49" s="6">
        <v>5</v>
      </c>
      <c r="BC49" s="6">
        <v>140</v>
      </c>
      <c r="BG49" s="6">
        <v>1</v>
      </c>
      <c r="BI49" s="6">
        <v>54</v>
      </c>
      <c r="BJ49" s="6" t="s">
        <v>1784</v>
      </c>
      <c r="BK49" s="6">
        <v>0.8</v>
      </c>
      <c r="BM49" s="6">
        <v>26</v>
      </c>
      <c r="BO49" s="6">
        <v>4.2000000000000003E-2</v>
      </c>
      <c r="BU49" s="6">
        <v>580</v>
      </c>
      <c r="BV49" s="6" t="s">
        <v>1784</v>
      </c>
      <c r="BW49" s="6">
        <v>1.4</v>
      </c>
    </row>
    <row r="50" spans="1:75" x14ac:dyDescent="0.2">
      <c r="A50" s="6" t="s">
        <v>1782</v>
      </c>
      <c r="B50" s="88">
        <v>36544.663194444445</v>
      </c>
      <c r="C50" s="88">
        <v>36544.972222222219</v>
      </c>
      <c r="D50" s="6" t="s">
        <v>1859</v>
      </c>
      <c r="E50" s="6" t="s">
        <v>1860</v>
      </c>
      <c r="G50" s="6">
        <v>50</v>
      </c>
      <c r="M50" s="6">
        <v>0.38</v>
      </c>
      <c r="N50" s="6" t="s">
        <v>1784</v>
      </c>
      <c r="O50" s="6">
        <v>6</v>
      </c>
      <c r="Q50" s="6">
        <v>22</v>
      </c>
      <c r="S50" s="6">
        <v>1.3900000000000001</v>
      </c>
      <c r="U50" s="6">
        <v>2.2999999999999998</v>
      </c>
      <c r="AD50" s="6" t="s">
        <v>1784</v>
      </c>
      <c r="AE50" s="6">
        <v>18</v>
      </c>
      <c r="AF50" s="6" t="s">
        <v>1784</v>
      </c>
      <c r="AG50" s="6">
        <v>18</v>
      </c>
      <c r="AM50" s="6">
        <v>7.8</v>
      </c>
      <c r="AZ50" s="6" t="s">
        <v>1784</v>
      </c>
      <c r="BA50" s="6">
        <v>5</v>
      </c>
      <c r="BC50" s="6">
        <v>150</v>
      </c>
      <c r="BF50" s="6" t="s">
        <v>1784</v>
      </c>
      <c r="BG50" s="6">
        <v>1</v>
      </c>
      <c r="BI50" s="6">
        <v>55</v>
      </c>
      <c r="BJ50" s="6" t="s">
        <v>1784</v>
      </c>
      <c r="BK50" s="6">
        <v>0.8</v>
      </c>
      <c r="BL50" s="6" t="s">
        <v>1784</v>
      </c>
      <c r="BM50" s="6">
        <v>19</v>
      </c>
      <c r="BO50" s="6">
        <v>3.5000000000000003E-2</v>
      </c>
      <c r="BU50" s="6">
        <v>600</v>
      </c>
    </row>
    <row r="51" spans="1:75" x14ac:dyDescent="0.2">
      <c r="A51" s="6" t="s">
        <v>1782</v>
      </c>
      <c r="B51" s="88">
        <v>36544.756944444445</v>
      </c>
      <c r="C51" s="88"/>
      <c r="D51" s="6" t="s">
        <v>1861</v>
      </c>
      <c r="G51" s="6">
        <v>70</v>
      </c>
      <c r="K51" s="6">
        <v>0.01</v>
      </c>
      <c r="BW51" s="6">
        <v>2.8</v>
      </c>
    </row>
    <row r="52" spans="1:75" x14ac:dyDescent="0.2">
      <c r="A52" s="6" t="s">
        <v>1782</v>
      </c>
      <c r="B52" s="88">
        <v>36569.256944444445</v>
      </c>
      <c r="C52" s="88">
        <v>36569.868055555555</v>
      </c>
      <c r="D52" s="6" t="s">
        <v>1862</v>
      </c>
      <c r="E52" s="6" t="s">
        <v>1863</v>
      </c>
      <c r="G52" s="6">
        <v>50</v>
      </c>
      <c r="M52" s="6">
        <v>0.17</v>
      </c>
      <c r="N52" s="6" t="s">
        <v>1784</v>
      </c>
      <c r="O52" s="6">
        <v>6</v>
      </c>
      <c r="Q52" s="6">
        <v>42</v>
      </c>
      <c r="S52" s="6">
        <v>1.79</v>
      </c>
      <c r="U52" s="6">
        <v>3.19</v>
      </c>
      <c r="AD52" s="6" t="s">
        <v>1784</v>
      </c>
      <c r="AE52" s="6">
        <v>18</v>
      </c>
      <c r="AF52" s="6" t="s">
        <v>1784</v>
      </c>
      <c r="AG52" s="6">
        <v>18</v>
      </c>
      <c r="AM52" s="6">
        <v>7.75</v>
      </c>
      <c r="BA52" s="6">
        <v>11</v>
      </c>
      <c r="BC52" s="6">
        <v>170</v>
      </c>
      <c r="BG52" s="6">
        <v>3</v>
      </c>
      <c r="BI52" s="6">
        <v>51</v>
      </c>
      <c r="BJ52" s="6" t="s">
        <v>1784</v>
      </c>
      <c r="BK52" s="6">
        <v>0.8</v>
      </c>
      <c r="BM52" s="6">
        <v>30</v>
      </c>
      <c r="BO52" s="6">
        <v>0.122</v>
      </c>
      <c r="BU52" s="6">
        <v>630</v>
      </c>
    </row>
    <row r="53" spans="1:75" x14ac:dyDescent="0.2">
      <c r="A53" s="6" t="s">
        <v>1782</v>
      </c>
      <c r="B53" s="88">
        <v>36578.586805555555</v>
      </c>
      <c r="C53" s="88">
        <v>36580.5</v>
      </c>
      <c r="D53" s="6" t="s">
        <v>1864</v>
      </c>
      <c r="E53" s="6" t="s">
        <v>1865</v>
      </c>
      <c r="G53" s="6">
        <v>50</v>
      </c>
      <c r="M53" s="6">
        <v>632</v>
      </c>
      <c r="N53" s="6" t="s">
        <v>1784</v>
      </c>
      <c r="O53" s="6">
        <v>24</v>
      </c>
      <c r="Q53" s="6">
        <v>33</v>
      </c>
      <c r="R53" s="6" t="s">
        <v>1784</v>
      </c>
      <c r="S53" s="6">
        <v>1.2999999999999999E-2</v>
      </c>
      <c r="U53" s="6">
        <v>1.48</v>
      </c>
      <c r="AD53" s="6" t="s">
        <v>1784</v>
      </c>
      <c r="AE53" s="6">
        <v>18</v>
      </c>
      <c r="AF53" s="6" t="s">
        <v>1784</v>
      </c>
      <c r="AG53" s="6">
        <v>18</v>
      </c>
      <c r="AM53" s="6">
        <v>7.6</v>
      </c>
      <c r="BA53" s="6">
        <v>32</v>
      </c>
      <c r="BC53" s="6">
        <v>38</v>
      </c>
      <c r="BG53" s="6">
        <v>9</v>
      </c>
      <c r="BI53" s="6">
        <v>10</v>
      </c>
      <c r="BK53" s="6">
        <v>5</v>
      </c>
      <c r="BM53" s="6">
        <v>71</v>
      </c>
      <c r="BO53" s="6">
        <v>0.14799999999999999</v>
      </c>
      <c r="BU53" s="6">
        <v>140</v>
      </c>
    </row>
    <row r="54" spans="1:75" x14ac:dyDescent="0.2">
      <c r="A54" s="6" t="s">
        <v>1782</v>
      </c>
      <c r="B54" s="88">
        <v>36579.618055555555</v>
      </c>
      <c r="C54" s="88"/>
      <c r="D54" s="6" t="s">
        <v>1866</v>
      </c>
      <c r="G54" s="6">
        <v>70</v>
      </c>
      <c r="K54" s="6">
        <v>4</v>
      </c>
      <c r="BW54" s="6">
        <v>2.58</v>
      </c>
    </row>
    <row r="55" spans="1:75" x14ac:dyDescent="0.2">
      <c r="A55" s="6" t="s">
        <v>1782</v>
      </c>
      <c r="B55" s="88">
        <v>36580.645833333336</v>
      </c>
      <c r="C55" s="88">
        <v>36584.194444444445</v>
      </c>
      <c r="D55" s="6" t="s">
        <v>1867</v>
      </c>
      <c r="E55" s="6" t="s">
        <v>1868</v>
      </c>
      <c r="G55" s="6">
        <v>50</v>
      </c>
      <c r="M55" s="6">
        <v>288</v>
      </c>
      <c r="N55" s="6" t="s">
        <v>1784</v>
      </c>
      <c r="O55" s="6">
        <v>20</v>
      </c>
      <c r="Q55" s="6">
        <v>18</v>
      </c>
      <c r="S55" s="6">
        <v>1.6E-2</v>
      </c>
      <c r="U55" s="6">
        <v>0.753</v>
      </c>
      <c r="AD55" s="6" t="s">
        <v>1784</v>
      </c>
      <c r="AE55" s="6">
        <v>18</v>
      </c>
      <c r="AG55" s="6">
        <v>20</v>
      </c>
      <c r="BA55" s="6">
        <v>8</v>
      </c>
    </row>
    <row r="56" spans="1:75" x14ac:dyDescent="0.2">
      <c r="A56" s="6" t="s">
        <v>1782</v>
      </c>
      <c r="B56" s="88">
        <v>36591.458333333336</v>
      </c>
      <c r="C56" s="88"/>
      <c r="D56" s="6" t="s">
        <v>1869</v>
      </c>
      <c r="E56" s="6" t="s">
        <v>1870</v>
      </c>
      <c r="G56" s="6">
        <v>70</v>
      </c>
      <c r="K56" s="6">
        <v>0.16</v>
      </c>
      <c r="N56" s="6" t="s">
        <v>1784</v>
      </c>
      <c r="O56" s="6">
        <v>6</v>
      </c>
      <c r="Q56" s="6">
        <v>12</v>
      </c>
      <c r="S56" s="6">
        <v>0.19700000000000001</v>
      </c>
      <c r="U56" s="6">
        <v>0.63</v>
      </c>
      <c r="AD56" s="6" t="s">
        <v>1784</v>
      </c>
      <c r="AE56" s="6">
        <v>18</v>
      </c>
      <c r="AF56" s="6" t="s">
        <v>1784</v>
      </c>
      <c r="AG56" s="6">
        <v>18</v>
      </c>
      <c r="AM56" s="6">
        <v>7.71</v>
      </c>
      <c r="AZ56" s="6" t="s">
        <v>1784</v>
      </c>
      <c r="BA56" s="6">
        <v>5</v>
      </c>
      <c r="BC56" s="6">
        <v>110</v>
      </c>
      <c r="BG56" s="6">
        <v>1</v>
      </c>
      <c r="BI56" s="6">
        <v>46</v>
      </c>
      <c r="BK56" s="6">
        <v>1</v>
      </c>
      <c r="BL56" s="6" t="s">
        <v>1784</v>
      </c>
      <c r="BM56" s="6">
        <v>19</v>
      </c>
      <c r="BO56" s="6">
        <v>3.4000000000000002E-2</v>
      </c>
      <c r="BU56" s="6">
        <v>460</v>
      </c>
      <c r="BW56" s="6">
        <v>4.67</v>
      </c>
    </row>
    <row r="57" spans="1:75" x14ac:dyDescent="0.2">
      <c r="A57" s="6" t="s">
        <v>1782</v>
      </c>
      <c r="B57" s="88">
        <v>36622.487500000003</v>
      </c>
      <c r="C57" s="88"/>
      <c r="D57" s="6" t="s">
        <v>1871</v>
      </c>
      <c r="G57" s="6">
        <v>70</v>
      </c>
      <c r="K57" s="6">
        <v>0.05</v>
      </c>
    </row>
    <row r="58" spans="1:75" x14ac:dyDescent="0.2">
      <c r="A58" s="6" t="s">
        <v>1782</v>
      </c>
      <c r="B58" s="88">
        <v>36623.534722222219</v>
      </c>
      <c r="C58" s="88">
        <v>36624.118055555555</v>
      </c>
      <c r="D58" s="6" t="s">
        <v>1872</v>
      </c>
      <c r="E58" s="6" t="s">
        <v>1873</v>
      </c>
      <c r="G58" s="6">
        <v>50</v>
      </c>
      <c r="M58" s="6">
        <v>117</v>
      </c>
      <c r="O58" s="6">
        <v>2.5</v>
      </c>
      <c r="Q58" s="6">
        <v>18</v>
      </c>
      <c r="S58" s="6">
        <v>0.20200000000000001</v>
      </c>
      <c r="U58" s="6">
        <v>0.76</v>
      </c>
      <c r="AD58" s="6" t="s">
        <v>1784</v>
      </c>
      <c r="AE58" s="6">
        <v>18</v>
      </c>
      <c r="AF58" s="6" t="s">
        <v>1784</v>
      </c>
      <c r="AG58" s="6">
        <v>18</v>
      </c>
      <c r="AM58" s="6">
        <v>7.75</v>
      </c>
      <c r="BA58" s="6">
        <v>15</v>
      </c>
      <c r="BC58" s="6">
        <v>40</v>
      </c>
      <c r="BG58" s="6">
        <v>7</v>
      </c>
      <c r="BI58" s="6">
        <v>15</v>
      </c>
      <c r="BK58" s="6">
        <v>5.2</v>
      </c>
      <c r="BM58" s="6">
        <v>38</v>
      </c>
      <c r="BO58" s="6">
        <v>7.8E-2</v>
      </c>
      <c r="BU58" s="6">
        <v>160</v>
      </c>
    </row>
    <row r="59" spans="1:75" x14ac:dyDescent="0.2">
      <c r="A59" s="6" t="s">
        <v>1782</v>
      </c>
      <c r="B59" s="88">
        <v>36623.729166666664</v>
      </c>
      <c r="C59" s="88"/>
      <c r="D59" s="6" t="s">
        <v>1874</v>
      </c>
      <c r="G59" s="6">
        <v>70</v>
      </c>
      <c r="K59" s="6">
        <v>1.9</v>
      </c>
      <c r="BW59" s="6">
        <v>1.63</v>
      </c>
    </row>
    <row r="60" spans="1:75" x14ac:dyDescent="0.2">
      <c r="A60" s="6" t="s">
        <v>1782</v>
      </c>
      <c r="B60" s="88">
        <v>36671.512499999997</v>
      </c>
      <c r="C60" s="88"/>
      <c r="D60" s="6" t="s">
        <v>1875</v>
      </c>
      <c r="G60" s="6">
        <v>70</v>
      </c>
      <c r="K60" s="6">
        <v>0.45</v>
      </c>
    </row>
    <row r="61" spans="1:75" x14ac:dyDescent="0.2">
      <c r="A61" s="6" t="s">
        <v>1782</v>
      </c>
      <c r="B61" s="88">
        <v>36774.469444444447</v>
      </c>
      <c r="C61" s="88"/>
      <c r="D61" s="6" t="s">
        <v>1876</v>
      </c>
      <c r="E61" s="6" t="s">
        <v>1877</v>
      </c>
      <c r="G61" s="6">
        <v>70</v>
      </c>
      <c r="K61" s="6">
        <v>0.12</v>
      </c>
      <c r="O61" s="6">
        <v>0.5</v>
      </c>
      <c r="Q61" s="6">
        <v>11</v>
      </c>
      <c r="S61" s="6">
        <v>0.16</v>
      </c>
      <c r="U61" s="6">
        <v>0.49</v>
      </c>
      <c r="AD61" s="6" t="s">
        <v>1784</v>
      </c>
      <c r="AE61" s="6">
        <v>18</v>
      </c>
      <c r="AF61" s="6" t="s">
        <v>1784</v>
      </c>
      <c r="AG61" s="6">
        <v>18</v>
      </c>
      <c r="AM61" s="6">
        <v>7.5600000000000005</v>
      </c>
      <c r="AZ61" s="6" t="s">
        <v>1784</v>
      </c>
      <c r="BA61" s="6">
        <v>5</v>
      </c>
      <c r="BC61" s="6">
        <v>96</v>
      </c>
      <c r="BF61" s="6" t="s">
        <v>1784</v>
      </c>
      <c r="BG61" s="6">
        <v>1</v>
      </c>
      <c r="BI61" s="6">
        <v>38</v>
      </c>
      <c r="BK61" s="6">
        <v>0.9</v>
      </c>
      <c r="BL61" s="6" t="s">
        <v>1784</v>
      </c>
      <c r="BM61" s="6">
        <v>19</v>
      </c>
      <c r="BO61" s="6">
        <v>4.8000000000000001E-2</v>
      </c>
      <c r="BU61" s="6">
        <v>400</v>
      </c>
      <c r="BW61" s="6">
        <v>4.3</v>
      </c>
    </row>
    <row r="62" spans="1:75" x14ac:dyDescent="0.2">
      <c r="A62" s="6" t="s">
        <v>1782</v>
      </c>
      <c r="B62" s="88">
        <v>36791.541666666664</v>
      </c>
      <c r="C62" s="88">
        <v>36791.927083333336</v>
      </c>
      <c r="D62" s="6" t="s">
        <v>1878</v>
      </c>
      <c r="E62" s="6" t="s">
        <v>1675</v>
      </c>
      <c r="G62" s="6">
        <v>50</v>
      </c>
      <c r="M62" s="6">
        <v>322</v>
      </c>
      <c r="Q62" s="6">
        <v>13</v>
      </c>
      <c r="S62" s="6">
        <v>0.10199999999999999</v>
      </c>
      <c r="U62" s="6">
        <v>0.63</v>
      </c>
      <c r="AD62" s="6" t="s">
        <v>1784</v>
      </c>
      <c r="AE62" s="6">
        <v>18</v>
      </c>
      <c r="AF62" s="6" t="s">
        <v>1784</v>
      </c>
      <c r="AG62" s="6">
        <v>18</v>
      </c>
      <c r="AM62" s="6">
        <v>7.72</v>
      </c>
      <c r="BA62" s="6">
        <v>33</v>
      </c>
      <c r="BC62" s="6">
        <v>29</v>
      </c>
      <c r="BG62" s="6">
        <v>5</v>
      </c>
      <c r="BI62" s="6">
        <v>9.1</v>
      </c>
      <c r="BK62" s="6">
        <v>3.6</v>
      </c>
      <c r="BL62" s="6" t="s">
        <v>1784</v>
      </c>
      <c r="BM62" s="6">
        <v>19</v>
      </c>
      <c r="BO62" s="6">
        <v>0.111</v>
      </c>
      <c r="BU62" s="6">
        <v>110</v>
      </c>
    </row>
    <row r="63" spans="1:75" x14ac:dyDescent="0.2">
      <c r="A63" s="6" t="s">
        <v>1782</v>
      </c>
      <c r="B63" s="88">
        <v>36791.713888888888</v>
      </c>
      <c r="C63" s="88"/>
      <c r="D63" s="6" t="s">
        <v>1879</v>
      </c>
      <c r="G63" s="6">
        <v>70</v>
      </c>
      <c r="K63" s="6">
        <v>13</v>
      </c>
      <c r="BW63" s="6">
        <v>1.4</v>
      </c>
    </row>
    <row r="64" spans="1:75" x14ac:dyDescent="0.2">
      <c r="A64" s="6" t="s">
        <v>1782</v>
      </c>
      <c r="B64" s="88">
        <v>36871.326388888891</v>
      </c>
      <c r="C64" s="88">
        <v>36871.940972222219</v>
      </c>
      <c r="D64" s="6" t="s">
        <v>1880</v>
      </c>
      <c r="E64" s="6" t="s">
        <v>1881</v>
      </c>
      <c r="G64" s="6">
        <v>50</v>
      </c>
      <c r="M64" s="6">
        <v>4.72</v>
      </c>
      <c r="N64" s="6" t="s">
        <v>1784</v>
      </c>
      <c r="O64" s="6">
        <v>24</v>
      </c>
      <c r="Q64" s="6">
        <v>20.7</v>
      </c>
      <c r="S64" s="6">
        <v>0.33800000000000002</v>
      </c>
      <c r="U64" s="6">
        <v>0.88</v>
      </c>
      <c r="W64" s="6">
        <v>6.7</v>
      </c>
      <c r="AA64" s="6">
        <v>242</v>
      </c>
      <c r="AD64" s="6" t="s">
        <v>1784</v>
      </c>
      <c r="AE64" s="6">
        <v>18</v>
      </c>
      <c r="AG64" s="6">
        <v>54</v>
      </c>
      <c r="AM64" s="6">
        <v>7.78</v>
      </c>
    </row>
    <row r="65" spans="1:73" x14ac:dyDescent="0.2">
      <c r="A65" s="6" t="s">
        <v>1782</v>
      </c>
      <c r="B65" s="88">
        <v>36876.267361111109</v>
      </c>
      <c r="C65" s="88">
        <v>36876.451388888891</v>
      </c>
      <c r="D65" s="6" t="s">
        <v>1882</v>
      </c>
      <c r="E65" s="6" t="s">
        <v>1883</v>
      </c>
      <c r="G65" s="6">
        <v>50</v>
      </c>
      <c r="M65" s="6">
        <v>2.5</v>
      </c>
      <c r="Q65" s="6">
        <v>19.899999999999999</v>
      </c>
      <c r="S65" s="6">
        <v>0.32900000000000001</v>
      </c>
      <c r="U65" s="6">
        <v>0.81</v>
      </c>
      <c r="W65" s="6">
        <v>5.6</v>
      </c>
      <c r="AA65" s="6">
        <v>196</v>
      </c>
      <c r="AD65" s="6" t="s">
        <v>1784</v>
      </c>
      <c r="AE65" s="6">
        <v>18</v>
      </c>
      <c r="AG65" s="6">
        <v>120</v>
      </c>
      <c r="AM65" s="6">
        <v>7.88</v>
      </c>
    </row>
    <row r="66" spans="1:73" x14ac:dyDescent="0.2">
      <c r="A66" s="6" t="s">
        <v>1782</v>
      </c>
      <c r="B66" s="88">
        <v>36894.67083333333</v>
      </c>
      <c r="C66" s="88"/>
      <c r="D66" s="6" t="s">
        <v>1884</v>
      </c>
      <c r="E66" s="6" t="s">
        <v>1885</v>
      </c>
      <c r="G66" s="6">
        <v>10</v>
      </c>
      <c r="K66" s="6">
        <v>0.02</v>
      </c>
      <c r="N66" s="6" t="s">
        <v>1784</v>
      </c>
      <c r="O66" s="6">
        <v>24</v>
      </c>
      <c r="Q66" s="6">
        <v>19</v>
      </c>
      <c r="S66" s="6">
        <v>0.39200000000000002</v>
      </c>
      <c r="U66" s="6">
        <v>0.8</v>
      </c>
      <c r="AD66" s="6" t="s">
        <v>1784</v>
      </c>
      <c r="AE66" s="6">
        <v>18</v>
      </c>
      <c r="AF66" s="6" t="s">
        <v>1784</v>
      </c>
      <c r="AG66" s="6">
        <v>18</v>
      </c>
      <c r="AM66" s="6">
        <v>7.4</v>
      </c>
    </row>
    <row r="67" spans="1:73" x14ac:dyDescent="0.2">
      <c r="A67" s="6" t="s">
        <v>1782</v>
      </c>
      <c r="B67" s="88">
        <v>36905.288194444445</v>
      </c>
      <c r="C67" s="88">
        <v>36905.690972222219</v>
      </c>
      <c r="D67" s="6" t="s">
        <v>1886</v>
      </c>
      <c r="E67" s="6" t="s">
        <v>1887</v>
      </c>
      <c r="G67" s="6">
        <v>50</v>
      </c>
      <c r="M67" s="6">
        <v>19.96</v>
      </c>
      <c r="O67" s="6">
        <v>42.6</v>
      </c>
      <c r="Q67" s="6">
        <v>95</v>
      </c>
      <c r="S67" s="6">
        <v>0.54900000000000004</v>
      </c>
      <c r="U67" s="6">
        <v>1.56</v>
      </c>
      <c r="W67" s="6">
        <v>10</v>
      </c>
      <c r="AA67" s="6">
        <v>847</v>
      </c>
      <c r="AC67" s="6">
        <v>2950</v>
      </c>
      <c r="AD67" s="6" t="s">
        <v>1784</v>
      </c>
      <c r="AE67" s="6">
        <v>18</v>
      </c>
      <c r="AG67" s="6">
        <v>45</v>
      </c>
      <c r="AM67" s="6">
        <v>7.6899999999999995</v>
      </c>
      <c r="AO67" s="6">
        <v>107</v>
      </c>
      <c r="BA67" s="6">
        <v>25</v>
      </c>
      <c r="BC67" s="6">
        <v>51</v>
      </c>
      <c r="BG67" s="6">
        <v>12</v>
      </c>
      <c r="BI67" s="6">
        <v>14</v>
      </c>
      <c r="BK67" s="6">
        <v>9.3000000000000007</v>
      </c>
      <c r="BL67" s="6" t="s">
        <v>1784</v>
      </c>
      <c r="BM67" s="6">
        <v>95</v>
      </c>
      <c r="BU67" s="6">
        <v>190</v>
      </c>
    </row>
    <row r="68" spans="1:73" x14ac:dyDescent="0.2">
      <c r="A68" s="6" t="s">
        <v>1782</v>
      </c>
      <c r="B68" s="88">
        <v>36920.284722222219</v>
      </c>
      <c r="C68" s="88">
        <v>36920.572916666664</v>
      </c>
      <c r="D68" s="6" t="s">
        <v>1888</v>
      </c>
      <c r="E68" s="6" t="s">
        <v>1889</v>
      </c>
      <c r="G68" s="6">
        <v>50</v>
      </c>
      <c r="M68" s="6">
        <v>10.81</v>
      </c>
      <c r="N68" s="6" t="s">
        <v>1784</v>
      </c>
      <c r="O68" s="6">
        <v>12</v>
      </c>
      <c r="Q68" s="6">
        <v>47</v>
      </c>
      <c r="S68" s="6">
        <v>0.92700000000000005</v>
      </c>
      <c r="U68" s="6">
        <v>1.26</v>
      </c>
      <c r="W68" s="6">
        <v>11</v>
      </c>
      <c r="AA68" s="6">
        <v>1210</v>
      </c>
      <c r="AC68" s="6">
        <v>3960</v>
      </c>
      <c r="AD68" s="6" t="s">
        <v>1784</v>
      </c>
      <c r="AE68" s="6">
        <v>18</v>
      </c>
      <c r="AF68" s="6" t="s">
        <v>1784</v>
      </c>
      <c r="AG68" s="6">
        <v>18</v>
      </c>
      <c r="AM68" s="6">
        <v>7.82</v>
      </c>
      <c r="AO68" s="6">
        <v>296</v>
      </c>
    </row>
    <row r="69" spans="1:73" x14ac:dyDescent="0.2">
      <c r="A69" s="6" t="s">
        <v>1782</v>
      </c>
      <c r="B69" s="88">
        <v>36946.274305555555</v>
      </c>
      <c r="C69" s="88">
        <v>36946.5625</v>
      </c>
      <c r="D69" s="6" t="s">
        <v>1890</v>
      </c>
      <c r="E69" s="6" t="s">
        <v>1891</v>
      </c>
      <c r="G69" s="6">
        <v>50</v>
      </c>
      <c r="M69" s="6">
        <v>37.4</v>
      </c>
      <c r="O69" s="6">
        <v>25.4</v>
      </c>
      <c r="Q69" s="6">
        <v>81</v>
      </c>
      <c r="S69" s="6">
        <v>0.55800000000000005</v>
      </c>
      <c r="U69" s="6">
        <v>2.4300000000000002</v>
      </c>
      <c r="W69" s="6">
        <v>8.3000000000000007</v>
      </c>
      <c r="AA69" s="6">
        <v>771</v>
      </c>
      <c r="AC69" s="6">
        <v>2690</v>
      </c>
      <c r="AD69" s="6" t="s">
        <v>1784</v>
      </c>
      <c r="AE69" s="6">
        <v>18</v>
      </c>
      <c r="AG69" s="6">
        <v>81</v>
      </c>
      <c r="AM69" s="6">
        <v>7.92</v>
      </c>
      <c r="AO69" s="6">
        <v>144</v>
      </c>
    </row>
    <row r="70" spans="1:73" x14ac:dyDescent="0.2">
      <c r="A70" s="6" t="s">
        <v>1782</v>
      </c>
      <c r="B70" s="88">
        <v>36970.423611111109</v>
      </c>
      <c r="C70" s="88">
        <v>36976.381944444445</v>
      </c>
      <c r="D70" s="6" t="s">
        <v>1892</v>
      </c>
      <c r="E70" s="6" t="s">
        <v>1893</v>
      </c>
      <c r="G70" s="6">
        <v>50</v>
      </c>
      <c r="M70" s="6">
        <v>117.48</v>
      </c>
      <c r="N70" s="6" t="s">
        <v>1784</v>
      </c>
      <c r="O70" s="6">
        <v>6</v>
      </c>
      <c r="Q70" s="6">
        <v>23</v>
      </c>
      <c r="S70" s="6">
        <v>1.6E-2</v>
      </c>
      <c r="U70" s="6">
        <v>0.56999999999999995</v>
      </c>
      <c r="W70" s="6">
        <v>6.3</v>
      </c>
      <c r="AA70" s="6">
        <v>162</v>
      </c>
      <c r="AC70" s="6">
        <v>1250</v>
      </c>
      <c r="AD70" s="6" t="s">
        <v>1784</v>
      </c>
      <c r="AE70" s="6">
        <v>18</v>
      </c>
      <c r="AF70" s="6" t="s">
        <v>1784</v>
      </c>
      <c r="AG70" s="6">
        <v>18</v>
      </c>
      <c r="AM70" s="6">
        <v>8.31</v>
      </c>
      <c r="AO70" s="6">
        <v>320</v>
      </c>
      <c r="BA70" s="6">
        <v>12</v>
      </c>
    </row>
    <row r="71" spans="1:73" x14ac:dyDescent="0.2">
      <c r="A71" s="6" t="s">
        <v>1782</v>
      </c>
      <c r="B71" s="88">
        <v>36984.466666666667</v>
      </c>
      <c r="C71" s="88"/>
      <c r="D71" s="6" t="s">
        <v>1894</v>
      </c>
      <c r="E71" s="6" t="s">
        <v>1895</v>
      </c>
      <c r="G71" s="6">
        <v>10</v>
      </c>
      <c r="K71" s="6">
        <v>0.16</v>
      </c>
      <c r="N71" s="6" t="s">
        <v>1784</v>
      </c>
      <c r="O71" s="6">
        <v>120</v>
      </c>
      <c r="Q71" s="6">
        <v>24</v>
      </c>
      <c r="S71" s="6">
        <v>8.8999999999999996E-2</v>
      </c>
      <c r="U71" s="6">
        <v>0.66</v>
      </c>
      <c r="W71" s="6">
        <v>6</v>
      </c>
      <c r="AA71" s="6">
        <v>140</v>
      </c>
      <c r="AC71" s="6">
        <v>1220</v>
      </c>
      <c r="AD71" s="6" t="s">
        <v>1784</v>
      </c>
      <c r="AE71" s="6">
        <v>18</v>
      </c>
      <c r="AF71" s="6" t="s">
        <v>1784</v>
      </c>
      <c r="AG71" s="6">
        <v>18</v>
      </c>
      <c r="AM71" s="6">
        <v>7.79</v>
      </c>
      <c r="AO71" s="6">
        <v>341</v>
      </c>
    </row>
    <row r="72" spans="1:73" x14ac:dyDescent="0.2">
      <c r="A72" s="6" t="s">
        <v>1782</v>
      </c>
      <c r="B72" s="88">
        <v>36999.463888888888</v>
      </c>
      <c r="C72" s="88"/>
      <c r="D72" s="6" t="s">
        <v>1896</v>
      </c>
      <c r="E72" s="6" t="s">
        <v>1897</v>
      </c>
      <c r="G72" s="6">
        <v>10</v>
      </c>
      <c r="K72" s="6">
        <v>0.26</v>
      </c>
      <c r="N72" s="6" t="s">
        <v>1784</v>
      </c>
      <c r="O72" s="6">
        <v>2</v>
      </c>
      <c r="Q72" s="6">
        <v>23</v>
      </c>
      <c r="S72" s="6">
        <v>6.3E-2</v>
      </c>
      <c r="AD72" s="6" t="s">
        <v>1784</v>
      </c>
      <c r="AE72" s="6">
        <v>18</v>
      </c>
      <c r="AF72" s="6" t="s">
        <v>1784</v>
      </c>
      <c r="AG72" s="6">
        <v>18</v>
      </c>
    </row>
    <row r="73" spans="1:73" x14ac:dyDescent="0.2">
      <c r="A73" s="6" t="s">
        <v>1782</v>
      </c>
      <c r="B73" s="88">
        <v>37013.579861111109</v>
      </c>
      <c r="C73" s="88"/>
      <c r="D73" s="6" t="s">
        <v>1898</v>
      </c>
      <c r="E73" s="6" t="s">
        <v>1899</v>
      </c>
      <c r="G73" s="6">
        <v>10</v>
      </c>
      <c r="K73" s="6">
        <v>0.16</v>
      </c>
      <c r="N73" s="6" t="s">
        <v>1784</v>
      </c>
      <c r="O73" s="6">
        <v>6</v>
      </c>
      <c r="Q73" s="6">
        <v>22</v>
      </c>
      <c r="S73" s="6">
        <v>3.4000000000000002E-2</v>
      </c>
      <c r="AD73" s="6" t="s">
        <v>1784</v>
      </c>
      <c r="AE73" s="6">
        <v>18</v>
      </c>
      <c r="AF73" s="6" t="s">
        <v>1784</v>
      </c>
      <c r="AG73" s="6">
        <v>18</v>
      </c>
    </row>
    <row r="74" spans="1:73" x14ac:dyDescent="0.2">
      <c r="A74" s="6" t="s">
        <v>1782</v>
      </c>
      <c r="B74" s="88">
        <v>37028.416666666664</v>
      </c>
      <c r="C74" s="88"/>
      <c r="D74" s="6" t="s">
        <v>1900</v>
      </c>
      <c r="E74" s="6" t="s">
        <v>1901</v>
      </c>
      <c r="G74" s="6">
        <v>10</v>
      </c>
      <c r="K74" s="6">
        <v>0.38</v>
      </c>
      <c r="N74" s="6" t="s">
        <v>1784</v>
      </c>
      <c r="O74" s="6">
        <v>3</v>
      </c>
      <c r="Q74" s="6">
        <v>19</v>
      </c>
      <c r="S74" s="6">
        <v>7.3999999999999996E-2</v>
      </c>
    </row>
    <row r="75" spans="1:73" x14ac:dyDescent="0.2">
      <c r="A75" s="6" t="s">
        <v>1782</v>
      </c>
      <c r="B75" s="88">
        <v>37042.37777777778</v>
      </c>
      <c r="C75" s="88"/>
      <c r="D75" s="6" t="s">
        <v>1902</v>
      </c>
      <c r="E75" s="6" t="s">
        <v>1903</v>
      </c>
      <c r="G75" s="6">
        <v>10</v>
      </c>
      <c r="K75" s="6">
        <v>0.21</v>
      </c>
      <c r="N75" s="6" t="s">
        <v>1784</v>
      </c>
      <c r="O75" s="6">
        <v>3</v>
      </c>
      <c r="Q75" s="6">
        <v>24</v>
      </c>
      <c r="S75" s="6">
        <v>7.4999999999999997E-2</v>
      </c>
    </row>
    <row r="76" spans="1:73" x14ac:dyDescent="0.2">
      <c r="A76" s="6" t="s">
        <v>1782</v>
      </c>
      <c r="B76" s="88">
        <v>37070.60833333333</v>
      </c>
      <c r="C76" s="88"/>
      <c r="D76" s="6" t="s">
        <v>1904</v>
      </c>
      <c r="E76" s="6" t="s">
        <v>1905</v>
      </c>
      <c r="G76" s="6">
        <v>10</v>
      </c>
      <c r="K76" s="6">
        <v>0.12</v>
      </c>
      <c r="N76" s="6" t="s">
        <v>1784</v>
      </c>
      <c r="O76" s="6">
        <v>6</v>
      </c>
      <c r="Q76" s="6">
        <v>14</v>
      </c>
      <c r="S76" s="6">
        <v>3.4000000000000002E-2</v>
      </c>
      <c r="U76" s="6">
        <v>0.56999999999999995</v>
      </c>
      <c r="W76" s="6">
        <v>4.4000000000000004</v>
      </c>
      <c r="AA76" s="6">
        <v>124</v>
      </c>
      <c r="AC76" s="6">
        <v>1120</v>
      </c>
      <c r="AD76" s="6" t="s">
        <v>1784</v>
      </c>
      <c r="AE76" s="6">
        <v>18</v>
      </c>
      <c r="AF76" s="6" t="s">
        <v>1784</v>
      </c>
      <c r="AG76" s="6">
        <v>18</v>
      </c>
      <c r="AM76" s="6">
        <v>8.19</v>
      </c>
      <c r="AO76" s="6">
        <v>319</v>
      </c>
      <c r="BA76" s="6">
        <v>4</v>
      </c>
    </row>
    <row r="77" spans="1:73" x14ac:dyDescent="0.2">
      <c r="A77" s="6" t="s">
        <v>1782</v>
      </c>
      <c r="B77" s="88">
        <v>37111.512499999997</v>
      </c>
      <c r="C77" s="88"/>
      <c r="D77" s="6" t="s">
        <v>1906</v>
      </c>
      <c r="E77" s="6" t="s">
        <v>1907</v>
      </c>
      <c r="G77" s="6">
        <v>10</v>
      </c>
      <c r="K77" s="6">
        <v>0.02</v>
      </c>
      <c r="O77" s="6">
        <v>2.1</v>
      </c>
      <c r="Q77" s="6">
        <v>27</v>
      </c>
      <c r="S77" s="6">
        <v>0.27800000000000002</v>
      </c>
      <c r="AA77" s="6">
        <v>106</v>
      </c>
      <c r="AC77" s="6">
        <v>994</v>
      </c>
      <c r="AM77" s="6">
        <v>8.3800000000000008</v>
      </c>
      <c r="AO77" s="6">
        <v>319</v>
      </c>
    </row>
    <row r="78" spans="1:73" x14ac:dyDescent="0.2">
      <c r="A78" s="6" t="s">
        <v>1782</v>
      </c>
      <c r="B78" s="88">
        <v>37270.253472222219</v>
      </c>
      <c r="C78" s="88">
        <v>37270.635416666664</v>
      </c>
      <c r="D78" s="6" t="s">
        <v>1908</v>
      </c>
      <c r="E78" s="6" t="s">
        <v>1909</v>
      </c>
      <c r="G78" s="6">
        <v>50</v>
      </c>
      <c r="M78" s="6">
        <v>21</v>
      </c>
      <c r="O78" s="6">
        <v>6</v>
      </c>
      <c r="Q78" s="6">
        <v>33</v>
      </c>
      <c r="S78" s="6">
        <v>0.245</v>
      </c>
      <c r="U78" s="6">
        <v>1.18</v>
      </c>
      <c r="W78" s="6">
        <v>4</v>
      </c>
      <c r="AA78" s="6">
        <v>115</v>
      </c>
      <c r="AC78" s="6">
        <v>1300</v>
      </c>
      <c r="AD78" s="6" t="s">
        <v>1784</v>
      </c>
      <c r="AE78" s="6">
        <v>18</v>
      </c>
      <c r="AF78" s="6" t="s">
        <v>1784</v>
      </c>
      <c r="AG78" s="6">
        <v>18</v>
      </c>
      <c r="AM78" s="6">
        <v>8.09</v>
      </c>
      <c r="AO78" s="6">
        <v>302</v>
      </c>
    </row>
    <row r="79" spans="1:73" x14ac:dyDescent="0.2">
      <c r="A79" s="6" t="s">
        <v>1782</v>
      </c>
      <c r="B79" s="88">
        <v>37272.59375</v>
      </c>
      <c r="C79" s="88">
        <v>37273.052083333336</v>
      </c>
      <c r="D79" s="6" t="s">
        <v>1910</v>
      </c>
      <c r="E79" s="6" t="s">
        <v>1911</v>
      </c>
      <c r="G79" s="6">
        <v>50</v>
      </c>
      <c r="M79" s="6">
        <v>22</v>
      </c>
      <c r="N79" s="6" t="s">
        <v>1784</v>
      </c>
      <c r="O79" s="6">
        <v>3</v>
      </c>
      <c r="Q79" s="6">
        <v>30</v>
      </c>
      <c r="S79" s="6">
        <v>0.14499999999999999</v>
      </c>
      <c r="U79" s="6">
        <v>0.69</v>
      </c>
      <c r="W79" s="6">
        <v>3</v>
      </c>
      <c r="AA79" s="6">
        <v>85.8</v>
      </c>
      <c r="AC79" s="6">
        <v>1280</v>
      </c>
      <c r="AD79" s="6" t="s">
        <v>1784</v>
      </c>
      <c r="AE79" s="6">
        <v>18</v>
      </c>
      <c r="AF79" s="6" t="s">
        <v>1784</v>
      </c>
      <c r="AG79" s="6">
        <v>18</v>
      </c>
      <c r="AM79" s="6">
        <v>8.02</v>
      </c>
      <c r="AO79" s="6">
        <v>310</v>
      </c>
    </row>
    <row r="80" spans="1:73" x14ac:dyDescent="0.2">
      <c r="A80" s="6" t="s">
        <v>1782</v>
      </c>
      <c r="B80" s="88">
        <v>37287.236111111109</v>
      </c>
      <c r="C80" s="88">
        <v>37288.451388888891</v>
      </c>
      <c r="D80" s="6" t="s">
        <v>1912</v>
      </c>
      <c r="E80" s="6" t="s">
        <v>1913</v>
      </c>
      <c r="G80" s="6">
        <v>50</v>
      </c>
      <c r="M80" s="6">
        <v>94</v>
      </c>
      <c r="O80" s="6">
        <v>4.3</v>
      </c>
      <c r="Q80" s="6">
        <v>32</v>
      </c>
      <c r="S80" s="6">
        <v>0.19900000000000001</v>
      </c>
      <c r="U80" s="6">
        <v>1.46</v>
      </c>
      <c r="W80" s="6">
        <v>5</v>
      </c>
      <c r="AA80" s="6">
        <v>433</v>
      </c>
      <c r="AC80" s="6">
        <v>2140</v>
      </c>
      <c r="AD80" s="6" t="s">
        <v>1784</v>
      </c>
      <c r="AE80" s="6">
        <v>18</v>
      </c>
      <c r="AF80" s="6" t="s">
        <v>1784</v>
      </c>
      <c r="AG80" s="6">
        <v>18</v>
      </c>
      <c r="AM80" s="6">
        <v>8.2200000000000006</v>
      </c>
      <c r="AO80" s="6">
        <v>285</v>
      </c>
    </row>
    <row r="81" spans="1:79" x14ac:dyDescent="0.2">
      <c r="A81" s="6" t="s">
        <v>1782</v>
      </c>
      <c r="B81" s="88">
        <v>37292.477777777778</v>
      </c>
      <c r="C81" s="88"/>
      <c r="D81" s="6" t="s">
        <v>1914</v>
      </c>
      <c r="E81" s="6" t="s">
        <v>1915</v>
      </c>
      <c r="G81" s="6">
        <v>10</v>
      </c>
      <c r="K81" s="6">
        <v>0.48</v>
      </c>
      <c r="N81" s="6" t="s">
        <v>1784</v>
      </c>
      <c r="O81" s="6">
        <v>2</v>
      </c>
      <c r="Q81" s="6">
        <v>23</v>
      </c>
      <c r="S81" s="6">
        <v>0.14899999999999999</v>
      </c>
      <c r="U81" s="6">
        <v>0.48</v>
      </c>
      <c r="W81" s="6">
        <v>3</v>
      </c>
      <c r="AA81" s="6">
        <v>51.6</v>
      </c>
      <c r="AC81" s="6">
        <v>1150</v>
      </c>
      <c r="AD81" s="6" t="s">
        <v>1784</v>
      </c>
      <c r="AE81" s="6">
        <v>18</v>
      </c>
      <c r="AF81" s="6" t="s">
        <v>1784</v>
      </c>
      <c r="AG81" s="6">
        <v>18</v>
      </c>
      <c r="AM81" s="6">
        <v>8.0299999999999994</v>
      </c>
      <c r="AO81" s="6">
        <v>325.77</v>
      </c>
      <c r="BS81" s="6">
        <v>326</v>
      </c>
    </row>
    <row r="82" spans="1:79" x14ac:dyDescent="0.2">
      <c r="A82" s="6" t="s">
        <v>1782</v>
      </c>
      <c r="B82" s="88">
        <v>37308.236111111109</v>
      </c>
      <c r="C82" s="88">
        <v>37308.534722222219</v>
      </c>
      <c r="D82" s="6" t="s">
        <v>1916</v>
      </c>
      <c r="E82" s="6" t="s">
        <v>1917</v>
      </c>
      <c r="G82" s="6">
        <v>50</v>
      </c>
      <c r="M82" s="6">
        <v>21</v>
      </c>
      <c r="O82" s="6">
        <v>39.299999999999997</v>
      </c>
      <c r="Q82" s="6">
        <v>93</v>
      </c>
      <c r="S82" s="6">
        <v>0.191</v>
      </c>
      <c r="U82" s="6">
        <v>0.91</v>
      </c>
      <c r="W82" s="6">
        <v>24</v>
      </c>
      <c r="AA82" s="6">
        <v>156</v>
      </c>
      <c r="AC82" s="6">
        <v>1220</v>
      </c>
      <c r="AD82" s="6" t="s">
        <v>1784</v>
      </c>
      <c r="AE82" s="6">
        <v>18</v>
      </c>
      <c r="AG82" s="6">
        <v>60</v>
      </c>
      <c r="AM82" s="6">
        <v>8.1</v>
      </c>
      <c r="AO82" s="6">
        <v>258</v>
      </c>
      <c r="BS82" s="6">
        <v>248</v>
      </c>
    </row>
    <row r="83" spans="1:79" x14ac:dyDescent="0.2">
      <c r="A83" s="6" t="s">
        <v>1782</v>
      </c>
      <c r="B83" s="88">
        <v>37316.913194444445</v>
      </c>
      <c r="C83" s="88">
        <v>37317.927083333336</v>
      </c>
      <c r="D83" s="6" t="s">
        <v>1918</v>
      </c>
      <c r="E83" s="6" t="s">
        <v>1919</v>
      </c>
      <c r="G83" s="6">
        <v>50</v>
      </c>
      <c r="M83" s="6">
        <v>55</v>
      </c>
      <c r="O83" s="6">
        <v>2.4</v>
      </c>
      <c r="Q83" s="6">
        <v>11</v>
      </c>
      <c r="S83" s="6">
        <v>0.124</v>
      </c>
      <c r="U83" s="6">
        <v>0.72</v>
      </c>
      <c r="W83" s="6">
        <v>4</v>
      </c>
      <c r="AA83" s="6">
        <v>361</v>
      </c>
      <c r="AC83" s="6">
        <v>1980</v>
      </c>
      <c r="AD83" s="6" t="s">
        <v>1784</v>
      </c>
      <c r="AE83" s="6">
        <v>18</v>
      </c>
      <c r="AG83" s="6">
        <v>29</v>
      </c>
      <c r="AM83" s="6">
        <v>8.27</v>
      </c>
      <c r="AO83" s="6">
        <v>300</v>
      </c>
    </row>
    <row r="84" spans="1:79" x14ac:dyDescent="0.2">
      <c r="A84" s="6" t="s">
        <v>1782</v>
      </c>
      <c r="B84" s="88">
        <v>37350.584722222222</v>
      </c>
      <c r="C84" s="88"/>
      <c r="D84" s="6" t="s">
        <v>1920</v>
      </c>
      <c r="E84" s="6" t="s">
        <v>1921</v>
      </c>
      <c r="G84" s="6">
        <v>10</v>
      </c>
      <c r="K84" s="6">
        <v>0.67</v>
      </c>
      <c r="O84" s="6">
        <v>3.4</v>
      </c>
      <c r="Q84" s="6">
        <v>14</v>
      </c>
      <c r="S84" s="6">
        <v>6.5000000000000002E-2</v>
      </c>
      <c r="U84" s="6">
        <v>0.26</v>
      </c>
      <c r="W84" s="6">
        <v>4</v>
      </c>
      <c r="AA84" s="6">
        <v>66.5</v>
      </c>
      <c r="AC84" s="6">
        <v>1150</v>
      </c>
      <c r="AD84" s="6" t="s">
        <v>1784</v>
      </c>
      <c r="AE84" s="6">
        <v>18</v>
      </c>
      <c r="AF84" s="6" t="s">
        <v>1784</v>
      </c>
      <c r="AG84" s="6">
        <v>18</v>
      </c>
      <c r="AM84" s="6">
        <v>8.1</v>
      </c>
      <c r="AO84" s="6">
        <v>328</v>
      </c>
      <c r="BA84" s="6">
        <v>3</v>
      </c>
    </row>
    <row r="85" spans="1:79" x14ac:dyDescent="0.2">
      <c r="A85" s="6" t="s">
        <v>1782</v>
      </c>
      <c r="B85" s="88">
        <v>37530.979166666664</v>
      </c>
      <c r="C85" s="88">
        <v>37531.5</v>
      </c>
      <c r="D85" s="6" t="s">
        <v>1922</v>
      </c>
      <c r="E85" s="6" t="s">
        <v>1923</v>
      </c>
      <c r="G85" s="6">
        <v>50</v>
      </c>
      <c r="M85" s="6">
        <v>84.25</v>
      </c>
      <c r="O85" s="6">
        <v>3.2</v>
      </c>
      <c r="Q85" s="6">
        <v>35</v>
      </c>
      <c r="AD85" s="6" t="s">
        <v>1784</v>
      </c>
      <c r="AE85" s="6">
        <v>18</v>
      </c>
      <c r="AF85" s="6" t="s">
        <v>1784</v>
      </c>
      <c r="AG85" s="6">
        <v>18</v>
      </c>
      <c r="AM85" s="6">
        <v>7.73</v>
      </c>
      <c r="BA85" s="6">
        <v>44</v>
      </c>
    </row>
    <row r="86" spans="1:79" x14ac:dyDescent="0.2">
      <c r="A86" s="6" t="s">
        <v>1782</v>
      </c>
      <c r="B86" s="88">
        <v>37550.444444444445</v>
      </c>
      <c r="C86" s="88"/>
      <c r="D86" s="6" t="s">
        <v>1924</v>
      </c>
      <c r="E86" s="6" t="s">
        <v>1925</v>
      </c>
      <c r="G86" s="6">
        <v>10</v>
      </c>
      <c r="K86" s="6">
        <v>0.01</v>
      </c>
      <c r="N86" s="6" t="s">
        <v>1784</v>
      </c>
      <c r="O86" s="6">
        <v>2</v>
      </c>
      <c r="Q86" s="6">
        <v>20</v>
      </c>
      <c r="AD86" s="6" t="s">
        <v>1784</v>
      </c>
      <c r="AE86" s="6">
        <v>18</v>
      </c>
      <c r="AF86" s="6" t="s">
        <v>1784</v>
      </c>
      <c r="AG86" s="6">
        <v>18</v>
      </c>
    </row>
    <row r="87" spans="1:79" x14ac:dyDescent="0.2">
      <c r="A87" s="6" t="s">
        <v>1782</v>
      </c>
      <c r="B87" s="88">
        <v>37694.583333333336</v>
      </c>
      <c r="C87" s="88">
        <v>37696.725694444445</v>
      </c>
      <c r="D87" s="6" t="s">
        <v>1926</v>
      </c>
      <c r="E87" s="6" t="s">
        <v>1927</v>
      </c>
      <c r="G87" s="6">
        <v>50</v>
      </c>
      <c r="M87" s="6">
        <v>572</v>
      </c>
      <c r="O87" s="6">
        <v>16.600000000000001</v>
      </c>
      <c r="Q87" s="6">
        <v>84</v>
      </c>
      <c r="S87" s="6">
        <v>0.9</v>
      </c>
      <c r="U87" s="6">
        <v>3.18</v>
      </c>
      <c r="AC87" s="6">
        <v>2640</v>
      </c>
      <c r="AD87" s="6" t="s">
        <v>1784</v>
      </c>
      <c r="AE87" s="6">
        <v>18</v>
      </c>
      <c r="AF87" s="6" t="s">
        <v>1784</v>
      </c>
      <c r="AG87" s="6">
        <v>18</v>
      </c>
      <c r="AM87" s="6">
        <v>7.3</v>
      </c>
      <c r="AO87" s="6">
        <v>64</v>
      </c>
      <c r="BA87" s="6">
        <v>69</v>
      </c>
    </row>
    <row r="88" spans="1:79" x14ac:dyDescent="0.2">
      <c r="A88" s="6" t="s">
        <v>1782</v>
      </c>
      <c r="B88" s="88">
        <v>37706.600694444445</v>
      </c>
      <c r="C88" s="88"/>
      <c r="D88" s="6" t="s">
        <v>1928</v>
      </c>
      <c r="E88" s="6" t="s">
        <v>1929</v>
      </c>
      <c r="G88" s="6">
        <v>10</v>
      </c>
      <c r="K88" s="6">
        <v>0.01</v>
      </c>
      <c r="O88" s="6">
        <v>19</v>
      </c>
      <c r="Q88" s="6">
        <v>68</v>
      </c>
      <c r="S88" s="6">
        <v>0.47499999999999998</v>
      </c>
      <c r="U88" s="6">
        <v>1.26</v>
      </c>
      <c r="AC88" s="6">
        <v>1780</v>
      </c>
      <c r="AD88" s="6" t="s">
        <v>1784</v>
      </c>
      <c r="AE88" s="6">
        <v>18</v>
      </c>
      <c r="AF88" s="6" t="s">
        <v>1784</v>
      </c>
      <c r="AG88" s="6">
        <v>18</v>
      </c>
      <c r="AM88" s="6">
        <v>8.0500000000000007</v>
      </c>
      <c r="AO88" s="6">
        <v>235</v>
      </c>
    </row>
    <row r="89" spans="1:79" x14ac:dyDescent="0.2">
      <c r="A89" s="6" t="s">
        <v>1782</v>
      </c>
      <c r="B89" s="88">
        <v>37715.961805555555</v>
      </c>
      <c r="C89" s="88">
        <v>37716.041666666664</v>
      </c>
      <c r="D89" s="6" t="s">
        <v>1930</v>
      </c>
      <c r="E89" s="6" t="s">
        <v>1931</v>
      </c>
      <c r="G89" s="6">
        <v>50</v>
      </c>
      <c r="M89" s="6">
        <v>10.55</v>
      </c>
      <c r="N89" s="6" t="s">
        <v>1784</v>
      </c>
      <c r="O89" s="6">
        <v>12</v>
      </c>
      <c r="Q89" s="6">
        <v>37</v>
      </c>
      <c r="S89" s="6">
        <v>0.26800000000000002</v>
      </c>
      <c r="U89" s="6">
        <v>0.88</v>
      </c>
      <c r="AC89" s="6">
        <v>1530</v>
      </c>
      <c r="AD89" s="6" t="s">
        <v>1784</v>
      </c>
      <c r="AE89" s="6">
        <v>18</v>
      </c>
      <c r="AG89" s="6">
        <v>51</v>
      </c>
      <c r="AM89" s="6">
        <v>7.89</v>
      </c>
      <c r="AO89" s="6">
        <v>87</v>
      </c>
    </row>
    <row r="90" spans="1:79" x14ac:dyDescent="0.2">
      <c r="A90" s="6" t="s">
        <v>1782</v>
      </c>
      <c r="B90" s="88">
        <v>37990.708333333336</v>
      </c>
      <c r="C90" s="88">
        <v>37991.149305555555</v>
      </c>
      <c r="D90" s="6" t="s">
        <v>1932</v>
      </c>
      <c r="E90" s="6" t="s">
        <v>1933</v>
      </c>
      <c r="G90" s="6">
        <v>50</v>
      </c>
      <c r="M90" s="6">
        <v>1.6800000000000002</v>
      </c>
      <c r="N90" s="6" t="s">
        <v>1934</v>
      </c>
      <c r="O90" s="6">
        <v>44.1</v>
      </c>
      <c r="Q90" s="6">
        <v>106</v>
      </c>
      <c r="R90" s="6" t="s">
        <v>1784</v>
      </c>
      <c r="S90" s="6">
        <v>1.4999999999999999E-2</v>
      </c>
      <c r="U90" s="6">
        <v>0.3</v>
      </c>
      <c r="AA90" s="6">
        <v>199</v>
      </c>
      <c r="AC90" s="6">
        <v>1250</v>
      </c>
      <c r="AD90" s="6" t="s">
        <v>1784</v>
      </c>
      <c r="AE90" s="6">
        <v>18</v>
      </c>
      <c r="AG90" s="6">
        <v>25</v>
      </c>
      <c r="AM90" s="6">
        <v>8.23</v>
      </c>
      <c r="AO90" s="6">
        <v>245</v>
      </c>
    </row>
    <row r="91" spans="1:79" x14ac:dyDescent="0.2">
      <c r="A91" s="6" t="s">
        <v>1782</v>
      </c>
      <c r="B91" s="88">
        <v>38003.388888888891</v>
      </c>
      <c r="C91" s="88">
        <v>38003.628472222219</v>
      </c>
      <c r="D91" s="6" t="s">
        <v>1935</v>
      </c>
      <c r="E91" s="6" t="s">
        <v>1936</v>
      </c>
      <c r="G91" s="6">
        <v>50</v>
      </c>
      <c r="M91" s="6">
        <v>1.5699999999999998</v>
      </c>
      <c r="N91" s="6" t="s">
        <v>1784</v>
      </c>
      <c r="O91" s="6">
        <v>2</v>
      </c>
      <c r="Q91" s="6">
        <v>15</v>
      </c>
      <c r="S91" s="6">
        <v>0.14000000000000001</v>
      </c>
      <c r="U91" s="6">
        <v>0.93</v>
      </c>
      <c r="AA91" s="6">
        <v>498</v>
      </c>
      <c r="AC91" s="6">
        <v>2120</v>
      </c>
      <c r="AD91" s="6" t="s">
        <v>1784</v>
      </c>
      <c r="AE91" s="6">
        <v>18</v>
      </c>
      <c r="AF91" s="6" t="s">
        <v>1784</v>
      </c>
      <c r="AG91" s="6">
        <v>18</v>
      </c>
      <c r="AM91" s="6">
        <v>8.07</v>
      </c>
      <c r="AO91" s="6">
        <v>255</v>
      </c>
    </row>
    <row r="92" spans="1:79" x14ac:dyDescent="0.2">
      <c r="A92" s="6" t="s">
        <v>1782</v>
      </c>
      <c r="B92" s="88">
        <v>38069.708333333336</v>
      </c>
      <c r="C92" s="88"/>
      <c r="D92" s="6" t="s">
        <v>1937</v>
      </c>
      <c r="E92" s="6" t="s">
        <v>1938</v>
      </c>
      <c r="G92" s="6">
        <v>10</v>
      </c>
      <c r="K92" s="6">
        <v>0.21</v>
      </c>
      <c r="N92" s="6" t="s">
        <v>1784</v>
      </c>
      <c r="O92" s="6">
        <v>60</v>
      </c>
      <c r="Q92" s="6">
        <v>56</v>
      </c>
      <c r="S92" s="6">
        <v>0.13900000000000001</v>
      </c>
      <c r="U92" s="6">
        <v>0.92</v>
      </c>
      <c r="AA92" s="6">
        <v>330</v>
      </c>
      <c r="AC92" s="6">
        <v>1660</v>
      </c>
      <c r="AD92" s="6" t="s">
        <v>1784</v>
      </c>
      <c r="AE92" s="6">
        <v>18</v>
      </c>
      <c r="AF92" s="6" t="s">
        <v>1784</v>
      </c>
      <c r="AG92" s="6">
        <v>18</v>
      </c>
      <c r="AM92" s="6">
        <v>7.85</v>
      </c>
      <c r="AO92" s="6">
        <v>267</v>
      </c>
      <c r="AQ92" s="6">
        <v>63</v>
      </c>
    </row>
    <row r="93" spans="1:79" x14ac:dyDescent="0.2">
      <c r="A93" s="6" t="s">
        <v>1782</v>
      </c>
      <c r="B93" s="88">
        <v>38252.758333333331</v>
      </c>
      <c r="C93" s="88"/>
      <c r="D93" s="6" t="s">
        <v>1939</v>
      </c>
      <c r="E93" s="6" t="s">
        <v>1940</v>
      </c>
      <c r="G93" s="6">
        <v>10</v>
      </c>
      <c r="K93" s="6">
        <v>0.01</v>
      </c>
      <c r="N93" s="6" t="s">
        <v>1784</v>
      </c>
      <c r="O93" s="6">
        <v>2</v>
      </c>
      <c r="Q93" s="6">
        <v>27</v>
      </c>
      <c r="R93" s="6" t="s">
        <v>1784</v>
      </c>
      <c r="S93" s="6">
        <v>1.4999999999999999E-2</v>
      </c>
      <c r="U93" s="6">
        <v>0.45</v>
      </c>
      <c r="AA93" s="6">
        <v>141</v>
      </c>
      <c r="AC93" s="6">
        <v>971</v>
      </c>
      <c r="AD93" s="6" t="s">
        <v>1784</v>
      </c>
      <c r="AE93" s="6">
        <v>18</v>
      </c>
      <c r="AF93" s="6" t="s">
        <v>1784</v>
      </c>
      <c r="AG93" s="6">
        <v>18</v>
      </c>
      <c r="AM93" s="6">
        <v>8.3699999999999992</v>
      </c>
      <c r="AO93" s="6">
        <v>243</v>
      </c>
    </row>
    <row r="94" spans="1:79" x14ac:dyDescent="0.2">
      <c r="A94" s="6" t="s">
        <v>1782</v>
      </c>
      <c r="B94" s="88">
        <v>38355.569444444445</v>
      </c>
      <c r="C94" s="88">
        <v>38356</v>
      </c>
      <c r="D94" s="6" t="s">
        <v>1941</v>
      </c>
      <c r="E94" s="6" t="s">
        <v>1942</v>
      </c>
      <c r="G94" s="6">
        <v>50</v>
      </c>
      <c r="M94" s="6">
        <v>19.34</v>
      </c>
      <c r="N94" s="6" t="s">
        <v>1784</v>
      </c>
      <c r="O94" s="6">
        <v>6</v>
      </c>
      <c r="Q94" s="6">
        <v>22</v>
      </c>
      <c r="S94" s="6">
        <v>0.30599999999999999</v>
      </c>
      <c r="U94" s="6">
        <v>1.1299999999999999</v>
      </c>
      <c r="W94" s="6">
        <v>5</v>
      </c>
      <c r="Y94" s="6">
        <v>304</v>
      </c>
      <c r="AA94" s="6">
        <v>506</v>
      </c>
      <c r="AC94" s="6">
        <v>1880</v>
      </c>
      <c r="AD94" s="6" t="s">
        <v>1784</v>
      </c>
      <c r="AE94" s="6">
        <v>18</v>
      </c>
      <c r="AF94" s="6" t="s">
        <v>1784</v>
      </c>
      <c r="AG94" s="6">
        <v>18</v>
      </c>
      <c r="AI94" s="6">
        <v>6.2</v>
      </c>
      <c r="AJ94" s="6" t="s">
        <v>1784</v>
      </c>
      <c r="AK94" s="6">
        <v>2.5</v>
      </c>
      <c r="AM94" s="6">
        <v>8.07</v>
      </c>
      <c r="AO94" s="6">
        <v>155</v>
      </c>
      <c r="AP94" s="6" t="s">
        <v>1784</v>
      </c>
      <c r="AQ94" s="6">
        <v>40</v>
      </c>
      <c r="BZ94" s="6" t="s">
        <v>1784</v>
      </c>
      <c r="CA94" s="6">
        <v>40</v>
      </c>
    </row>
    <row r="95" spans="1:79" x14ac:dyDescent="0.2">
      <c r="A95" s="6" t="s">
        <v>1782</v>
      </c>
      <c r="B95" s="88">
        <v>38357.28125</v>
      </c>
      <c r="C95" s="88">
        <v>38358.510416666664</v>
      </c>
      <c r="D95" s="6" t="s">
        <v>1943</v>
      </c>
      <c r="E95" s="6" t="s">
        <v>1944</v>
      </c>
      <c r="G95" s="6">
        <v>50</v>
      </c>
      <c r="M95" s="6">
        <v>25.71</v>
      </c>
      <c r="O95" s="6">
        <v>7.7</v>
      </c>
      <c r="Q95" s="6">
        <v>43</v>
      </c>
      <c r="S95" s="6">
        <v>0.58499999999999996</v>
      </c>
      <c r="U95" s="6">
        <v>1.62</v>
      </c>
      <c r="W95" s="6">
        <v>10</v>
      </c>
      <c r="Y95" s="6">
        <v>601</v>
      </c>
      <c r="AA95" s="6">
        <v>1040</v>
      </c>
      <c r="AC95" s="6">
        <v>3520</v>
      </c>
      <c r="AD95" s="6" t="s">
        <v>1784</v>
      </c>
      <c r="AE95" s="6">
        <v>18</v>
      </c>
      <c r="AF95" s="6" t="s">
        <v>1784</v>
      </c>
      <c r="AG95" s="6">
        <v>18</v>
      </c>
      <c r="AH95" s="6" t="s">
        <v>1784</v>
      </c>
      <c r="AI95" s="6">
        <v>5</v>
      </c>
      <c r="AJ95" s="6" t="s">
        <v>1784</v>
      </c>
      <c r="AK95" s="6">
        <v>2.5</v>
      </c>
      <c r="AM95" s="6">
        <v>8.1300000000000008</v>
      </c>
      <c r="AO95" s="6">
        <v>256</v>
      </c>
      <c r="AP95" s="6" t="s">
        <v>1784</v>
      </c>
      <c r="AQ95" s="6">
        <v>40</v>
      </c>
      <c r="BZ95" s="6" t="s">
        <v>1784</v>
      </c>
      <c r="CA95" s="6">
        <v>40</v>
      </c>
    </row>
    <row r="96" spans="1:79" x14ac:dyDescent="0.2">
      <c r="A96" s="6" t="s">
        <v>1782</v>
      </c>
      <c r="B96" s="88">
        <v>38363.947916666664</v>
      </c>
      <c r="C96" s="88">
        <v>38365.309027777781</v>
      </c>
      <c r="D96" s="6" t="s">
        <v>1945</v>
      </c>
      <c r="E96" s="6" t="s">
        <v>1946</v>
      </c>
      <c r="G96" s="6">
        <v>50</v>
      </c>
      <c r="M96" s="6">
        <v>986.96</v>
      </c>
      <c r="N96" s="6" t="s">
        <v>1784</v>
      </c>
      <c r="O96" s="6">
        <v>120</v>
      </c>
      <c r="Q96" s="6">
        <v>123</v>
      </c>
      <c r="S96" s="6">
        <v>0.441</v>
      </c>
      <c r="U96" s="6">
        <v>4.24</v>
      </c>
      <c r="W96" s="6">
        <v>5</v>
      </c>
      <c r="Y96" s="6">
        <v>153</v>
      </c>
      <c r="AA96" s="6">
        <v>259</v>
      </c>
      <c r="AC96" s="6">
        <v>958</v>
      </c>
      <c r="AD96" s="6" t="s">
        <v>1784</v>
      </c>
      <c r="AE96" s="6">
        <v>18</v>
      </c>
      <c r="AG96" s="6">
        <v>41</v>
      </c>
      <c r="AH96" s="6" t="s">
        <v>1784</v>
      </c>
      <c r="AI96" s="6">
        <v>5</v>
      </c>
      <c r="AJ96" s="6" t="s">
        <v>1784</v>
      </c>
      <c r="AK96" s="6">
        <v>2.5</v>
      </c>
      <c r="AM96" s="6">
        <v>7.22</v>
      </c>
      <c r="AO96" s="6">
        <v>54</v>
      </c>
      <c r="AP96" s="6" t="s">
        <v>1784</v>
      </c>
      <c r="AQ96" s="6">
        <v>40</v>
      </c>
      <c r="BA96" s="6">
        <v>31</v>
      </c>
      <c r="BC96" s="6">
        <v>25.8</v>
      </c>
      <c r="BG96" s="6">
        <v>12</v>
      </c>
      <c r="BI96" s="6">
        <v>6.9</v>
      </c>
      <c r="BK96" s="6">
        <v>8.3000000000000007</v>
      </c>
      <c r="BM96" s="6">
        <v>79</v>
      </c>
      <c r="BU96" s="6">
        <v>92.7</v>
      </c>
      <c r="BZ96" s="6" t="s">
        <v>1784</v>
      </c>
      <c r="CA96" s="6">
        <v>40</v>
      </c>
    </row>
    <row r="97" spans="1:81" x14ac:dyDescent="0.2">
      <c r="A97" s="6" t="s">
        <v>1782</v>
      </c>
      <c r="B97" s="88">
        <v>38386.489583333336</v>
      </c>
      <c r="C97" s="88"/>
      <c r="D97" s="6" t="s">
        <v>1947</v>
      </c>
      <c r="E97" s="6" t="s">
        <v>1948</v>
      </c>
      <c r="G97" s="6">
        <v>10</v>
      </c>
      <c r="K97" s="6">
        <v>0.09</v>
      </c>
      <c r="O97" s="6">
        <v>3.3</v>
      </c>
      <c r="Q97" s="6">
        <v>29</v>
      </c>
      <c r="S97" s="6">
        <v>2.15</v>
      </c>
      <c r="U97" s="6">
        <v>3.24</v>
      </c>
      <c r="W97" s="6">
        <v>7</v>
      </c>
      <c r="Y97" s="6">
        <v>348</v>
      </c>
      <c r="AA97" s="6">
        <v>581</v>
      </c>
      <c r="AC97" s="6">
        <v>2310</v>
      </c>
      <c r="AD97" s="6" t="s">
        <v>1784</v>
      </c>
      <c r="AE97" s="6">
        <v>18</v>
      </c>
      <c r="AF97" s="6" t="s">
        <v>1784</v>
      </c>
      <c r="AG97" s="6">
        <v>18</v>
      </c>
      <c r="AH97" s="6" t="s">
        <v>1784</v>
      </c>
      <c r="AI97" s="6">
        <v>5</v>
      </c>
      <c r="AJ97" s="6" t="s">
        <v>1784</v>
      </c>
      <c r="AK97" s="6">
        <v>2.5</v>
      </c>
      <c r="AM97" s="6">
        <v>7.83</v>
      </c>
      <c r="AO97" s="6">
        <v>274</v>
      </c>
      <c r="AP97" s="6" t="s">
        <v>1784</v>
      </c>
      <c r="AQ97" s="6">
        <v>40</v>
      </c>
      <c r="BZ97" s="6" t="s">
        <v>1784</v>
      </c>
      <c r="CA97" s="6">
        <v>40</v>
      </c>
    </row>
    <row r="98" spans="1:81" x14ac:dyDescent="0.2">
      <c r="A98" s="6" t="s">
        <v>1782</v>
      </c>
      <c r="B98" s="88">
        <v>38402.989583333336</v>
      </c>
      <c r="C98" s="88">
        <v>38404.020833333336</v>
      </c>
      <c r="D98" s="6" t="s">
        <v>1949</v>
      </c>
      <c r="E98" s="6" t="s">
        <v>1950</v>
      </c>
      <c r="G98" s="6">
        <v>50</v>
      </c>
      <c r="M98" s="6">
        <v>41.57</v>
      </c>
      <c r="O98" s="6">
        <v>15.4</v>
      </c>
      <c r="Q98" s="6">
        <v>45</v>
      </c>
      <c r="S98" s="6">
        <v>0.67400000000000004</v>
      </c>
      <c r="U98" s="6">
        <v>1.1000000000000001</v>
      </c>
      <c r="W98" s="6">
        <v>6</v>
      </c>
      <c r="Y98" s="6">
        <v>466</v>
      </c>
      <c r="AA98" s="6">
        <v>751</v>
      </c>
      <c r="AC98" s="6">
        <v>2660</v>
      </c>
      <c r="AD98" s="6" t="s">
        <v>1784</v>
      </c>
      <c r="AE98" s="6">
        <v>18</v>
      </c>
      <c r="AF98" s="6" t="s">
        <v>1784</v>
      </c>
      <c r="AG98" s="6">
        <v>18</v>
      </c>
      <c r="AH98" s="6" t="s">
        <v>1784</v>
      </c>
      <c r="AI98" s="6">
        <v>5</v>
      </c>
      <c r="AJ98" s="6" t="s">
        <v>1784</v>
      </c>
      <c r="AK98" s="6">
        <v>2.5</v>
      </c>
      <c r="AM98" s="6">
        <v>8.17</v>
      </c>
      <c r="AO98" s="6">
        <v>241</v>
      </c>
      <c r="AP98" s="6" t="s">
        <v>1784</v>
      </c>
      <c r="AQ98" s="6">
        <v>40</v>
      </c>
      <c r="BZ98" s="6" t="s">
        <v>1784</v>
      </c>
      <c r="CA98" s="6">
        <v>40</v>
      </c>
    </row>
    <row r="99" spans="1:81" x14ac:dyDescent="0.2">
      <c r="A99" s="6" t="s">
        <v>1782</v>
      </c>
      <c r="B99" s="88">
        <v>38428.6875</v>
      </c>
      <c r="C99" s="88">
        <v>38429.482638888891</v>
      </c>
      <c r="D99" s="6" t="s">
        <v>1951</v>
      </c>
      <c r="E99" s="6" t="s">
        <v>1952</v>
      </c>
      <c r="G99" s="6">
        <v>50</v>
      </c>
      <c r="M99" s="6">
        <v>24.24</v>
      </c>
      <c r="N99" s="6" t="s">
        <v>1934</v>
      </c>
      <c r="O99" s="6">
        <v>73.3</v>
      </c>
      <c r="Q99" s="6">
        <v>145</v>
      </c>
      <c r="S99" s="6">
        <v>1.08</v>
      </c>
      <c r="U99" s="6">
        <v>2.0499999999999998</v>
      </c>
      <c r="W99" s="6">
        <v>11</v>
      </c>
      <c r="Y99" s="6">
        <v>507</v>
      </c>
      <c r="AA99" s="6">
        <v>885</v>
      </c>
      <c r="AC99" s="6">
        <v>3100</v>
      </c>
      <c r="AD99" s="6" t="s">
        <v>1784</v>
      </c>
      <c r="AE99" s="6">
        <v>18</v>
      </c>
      <c r="AG99" s="6">
        <v>62</v>
      </c>
      <c r="AI99" s="6">
        <v>6.4</v>
      </c>
      <c r="AJ99" s="6" t="s">
        <v>1784</v>
      </c>
      <c r="AK99" s="6">
        <v>2.5</v>
      </c>
      <c r="AM99" s="6">
        <v>8.09</v>
      </c>
      <c r="AO99" s="6">
        <v>257</v>
      </c>
      <c r="AP99" s="6" t="s">
        <v>1784</v>
      </c>
      <c r="AQ99" s="6">
        <v>40</v>
      </c>
      <c r="BZ99" s="6" t="s">
        <v>1784</v>
      </c>
      <c r="CA99" s="6">
        <v>40</v>
      </c>
    </row>
    <row r="100" spans="1:81" x14ac:dyDescent="0.2">
      <c r="A100" s="6" t="s">
        <v>1782</v>
      </c>
      <c r="B100" s="88">
        <v>38429.638888888891</v>
      </c>
      <c r="C100" s="88">
        <v>38430.881944444445</v>
      </c>
      <c r="D100" s="6" t="s">
        <v>1953</v>
      </c>
      <c r="E100" s="6" t="s">
        <v>1954</v>
      </c>
      <c r="G100" s="6">
        <v>50</v>
      </c>
      <c r="M100" s="6">
        <v>203.75</v>
      </c>
      <c r="O100" s="6">
        <v>233</v>
      </c>
      <c r="Q100" s="6">
        <v>463</v>
      </c>
      <c r="S100" s="6">
        <v>1.0900000000000001</v>
      </c>
      <c r="U100" s="6">
        <v>2.88</v>
      </c>
      <c r="W100" s="6">
        <v>11</v>
      </c>
      <c r="Y100" s="6">
        <v>276</v>
      </c>
      <c r="AA100" s="6">
        <v>472</v>
      </c>
      <c r="AC100" s="6">
        <v>1730</v>
      </c>
      <c r="AD100" s="6" t="s">
        <v>1784</v>
      </c>
      <c r="AE100" s="6">
        <v>18</v>
      </c>
      <c r="AG100" s="6">
        <v>180</v>
      </c>
      <c r="AH100" s="6" t="s">
        <v>1784</v>
      </c>
      <c r="AI100" s="6">
        <v>5</v>
      </c>
      <c r="AJ100" s="6" t="s">
        <v>1784</v>
      </c>
      <c r="AK100" s="6">
        <v>2.5</v>
      </c>
      <c r="AM100" s="6">
        <v>7.64</v>
      </c>
      <c r="AO100" s="6">
        <v>119</v>
      </c>
      <c r="AP100" s="6" t="s">
        <v>1784</v>
      </c>
      <c r="AQ100" s="6">
        <v>40</v>
      </c>
      <c r="BZ100" s="6" t="s">
        <v>1784</v>
      </c>
      <c r="CA100" s="6">
        <v>40</v>
      </c>
    </row>
    <row r="101" spans="1:81" x14ac:dyDescent="0.2">
      <c r="A101" s="6" t="s">
        <v>1782</v>
      </c>
      <c r="B101" s="88">
        <v>38470.552083333336</v>
      </c>
      <c r="C101" s="88"/>
      <c r="D101" s="6" t="s">
        <v>1955</v>
      </c>
      <c r="E101" s="6" t="s">
        <v>1956</v>
      </c>
      <c r="G101" s="6">
        <v>10</v>
      </c>
      <c r="K101" s="6">
        <v>0.06</v>
      </c>
      <c r="O101" s="6">
        <v>4.3</v>
      </c>
      <c r="Q101" s="6">
        <v>32</v>
      </c>
      <c r="S101" s="6">
        <v>6.3E-2</v>
      </c>
      <c r="U101" s="6">
        <v>0.46</v>
      </c>
      <c r="W101" s="6">
        <v>11</v>
      </c>
      <c r="Y101" s="6">
        <v>114</v>
      </c>
      <c r="AA101" s="6">
        <v>219</v>
      </c>
      <c r="AC101" s="6">
        <v>1280</v>
      </c>
      <c r="AD101" s="6" t="s">
        <v>1784</v>
      </c>
      <c r="AE101" s="6">
        <v>18</v>
      </c>
      <c r="AF101" s="6" t="s">
        <v>1784</v>
      </c>
      <c r="AG101" s="6">
        <v>18</v>
      </c>
      <c r="AH101" s="6" t="s">
        <v>1784</v>
      </c>
      <c r="AI101" s="6">
        <v>5</v>
      </c>
      <c r="AJ101" s="6" t="s">
        <v>1784</v>
      </c>
      <c r="AK101" s="6">
        <v>2.5</v>
      </c>
      <c r="AM101" s="6">
        <v>8.19</v>
      </c>
      <c r="AO101" s="6">
        <v>257</v>
      </c>
    </row>
    <row r="102" spans="1:81" x14ac:dyDescent="0.2">
      <c r="A102" s="6" t="s">
        <v>1782</v>
      </c>
      <c r="B102" s="88">
        <v>38737.690972222219</v>
      </c>
      <c r="C102" s="88">
        <v>38738.204861111109</v>
      </c>
      <c r="D102" s="6" t="s">
        <v>1957</v>
      </c>
      <c r="E102" s="6" t="s">
        <v>1958</v>
      </c>
      <c r="G102" s="6">
        <v>50</v>
      </c>
      <c r="M102" s="6">
        <v>5.82</v>
      </c>
      <c r="N102" s="6" t="s">
        <v>1784</v>
      </c>
      <c r="O102" s="6">
        <v>300</v>
      </c>
      <c r="S102" s="6">
        <v>0.22700000000000001</v>
      </c>
      <c r="U102" s="6">
        <v>0.86</v>
      </c>
      <c r="W102" s="6">
        <v>10</v>
      </c>
      <c r="Y102" s="6">
        <v>138</v>
      </c>
      <c r="AA102" s="6">
        <v>259</v>
      </c>
      <c r="AC102" s="6">
        <v>1490</v>
      </c>
      <c r="AD102" s="6" t="s">
        <v>1784</v>
      </c>
      <c r="AE102" s="6">
        <v>18</v>
      </c>
      <c r="AF102" s="6" t="s">
        <v>1784</v>
      </c>
      <c r="AG102" s="6">
        <v>18</v>
      </c>
      <c r="AH102" s="6" t="s">
        <v>1784</v>
      </c>
      <c r="AI102" s="6">
        <v>5</v>
      </c>
      <c r="AJ102" s="6" t="s">
        <v>1784</v>
      </c>
      <c r="AK102" s="6">
        <v>2.5</v>
      </c>
      <c r="AM102" s="6">
        <v>8.3000000000000007</v>
      </c>
      <c r="AO102" s="6">
        <v>297</v>
      </c>
      <c r="AP102" s="6" t="s">
        <v>1784</v>
      </c>
      <c r="AQ102" s="6">
        <v>40</v>
      </c>
      <c r="BZ102" s="6" t="s">
        <v>1784</v>
      </c>
      <c r="CA102" s="6">
        <v>40</v>
      </c>
    </row>
    <row r="103" spans="1:81" x14ac:dyDescent="0.2">
      <c r="A103" s="6" t="s">
        <v>1782</v>
      </c>
      <c r="B103" s="88">
        <v>38759.711805555555</v>
      </c>
      <c r="C103" s="88">
        <v>38759.982638888891</v>
      </c>
      <c r="D103" s="6" t="s">
        <v>1959</v>
      </c>
      <c r="E103" s="6" t="s">
        <v>1960</v>
      </c>
      <c r="G103" s="6">
        <v>50</v>
      </c>
      <c r="M103" s="6">
        <v>5.8100000000000005</v>
      </c>
      <c r="N103" s="6" t="s">
        <v>1784</v>
      </c>
      <c r="O103" s="6">
        <v>60</v>
      </c>
      <c r="Q103" s="6">
        <v>83</v>
      </c>
      <c r="S103" s="6">
        <v>0.374</v>
      </c>
      <c r="U103" s="6">
        <v>0.91</v>
      </c>
      <c r="W103" s="6">
        <v>11</v>
      </c>
      <c r="Y103" s="6">
        <v>706</v>
      </c>
      <c r="AA103" s="6">
        <v>1250</v>
      </c>
      <c r="AC103" s="6">
        <v>4370</v>
      </c>
      <c r="AD103" s="6" t="s">
        <v>1784</v>
      </c>
      <c r="AE103" s="6">
        <v>18</v>
      </c>
      <c r="AF103" s="6" t="s">
        <v>1784</v>
      </c>
      <c r="AG103" s="6">
        <v>18</v>
      </c>
      <c r="AI103" s="6">
        <v>6.5</v>
      </c>
      <c r="AJ103" s="6" t="s">
        <v>1784</v>
      </c>
      <c r="AK103" s="6">
        <v>2.5</v>
      </c>
      <c r="AM103" s="6">
        <v>7.78</v>
      </c>
      <c r="AO103" s="6">
        <v>282</v>
      </c>
    </row>
    <row r="104" spans="1:81" x14ac:dyDescent="0.2">
      <c r="A104" s="6" t="s">
        <v>1782</v>
      </c>
      <c r="B104" s="88">
        <v>38763.930555555555</v>
      </c>
      <c r="C104" s="88">
        <v>38764.90625</v>
      </c>
      <c r="D104" s="6" t="s">
        <v>1961</v>
      </c>
      <c r="E104" s="6" t="s">
        <v>1962</v>
      </c>
      <c r="G104" s="6">
        <v>50</v>
      </c>
      <c r="M104" s="6">
        <v>51.49</v>
      </c>
      <c r="O104" s="6">
        <v>46.9</v>
      </c>
      <c r="Q104" s="6">
        <v>83.6</v>
      </c>
      <c r="S104" s="6">
        <v>0.41</v>
      </c>
      <c r="U104" s="6">
        <v>1.1000000000000001</v>
      </c>
      <c r="W104" s="6">
        <v>8</v>
      </c>
      <c r="Y104" s="6">
        <v>626</v>
      </c>
      <c r="AA104" s="6">
        <v>994</v>
      </c>
      <c r="AC104" s="6">
        <v>3430</v>
      </c>
      <c r="AD104" s="6" t="s">
        <v>1784</v>
      </c>
      <c r="AE104" s="6">
        <v>18</v>
      </c>
      <c r="AG104" s="6">
        <v>19</v>
      </c>
      <c r="AH104" s="6" t="s">
        <v>1784</v>
      </c>
      <c r="AI104" s="6">
        <v>5</v>
      </c>
      <c r="AJ104" s="6" t="s">
        <v>1784</v>
      </c>
      <c r="AK104" s="6">
        <v>2.5</v>
      </c>
      <c r="AM104" s="6">
        <v>7.67</v>
      </c>
      <c r="AO104" s="6">
        <v>190</v>
      </c>
      <c r="AP104" s="6" t="s">
        <v>1784</v>
      </c>
      <c r="AQ104" s="6">
        <v>40</v>
      </c>
      <c r="BZ104" s="6" t="s">
        <v>1784</v>
      </c>
      <c r="CA104" s="6">
        <v>40</v>
      </c>
    </row>
    <row r="105" spans="1:81" x14ac:dyDescent="0.2">
      <c r="A105" s="6" t="s">
        <v>1782</v>
      </c>
      <c r="B105" s="88">
        <v>38783.583333333336</v>
      </c>
      <c r="C105" s="88">
        <v>38785.378472222219</v>
      </c>
      <c r="D105" s="6" t="s">
        <v>1963</v>
      </c>
      <c r="E105" s="6" t="s">
        <v>1964</v>
      </c>
      <c r="G105" s="6">
        <v>50</v>
      </c>
      <c r="M105" s="6">
        <v>960.47</v>
      </c>
      <c r="O105" s="6">
        <v>34.4</v>
      </c>
      <c r="Q105" s="6">
        <v>100</v>
      </c>
      <c r="S105" s="6">
        <v>0.17799999999999999</v>
      </c>
      <c r="U105" s="6">
        <v>1.03</v>
      </c>
      <c r="W105" s="6">
        <v>5</v>
      </c>
      <c r="Y105" s="6">
        <v>195</v>
      </c>
      <c r="AA105" s="6">
        <v>313</v>
      </c>
      <c r="AC105" s="6">
        <v>1170</v>
      </c>
      <c r="AD105" s="6" t="s">
        <v>1784</v>
      </c>
      <c r="AE105" s="6">
        <v>18</v>
      </c>
      <c r="AG105" s="6">
        <v>21</v>
      </c>
      <c r="AH105" s="6" t="s">
        <v>1784</v>
      </c>
      <c r="AI105" s="6">
        <v>5</v>
      </c>
      <c r="AJ105" s="6" t="s">
        <v>1784</v>
      </c>
      <c r="AK105" s="6">
        <v>2.5</v>
      </c>
      <c r="AM105" s="6">
        <v>7.26</v>
      </c>
      <c r="AO105" s="6">
        <v>64.5</v>
      </c>
      <c r="AP105" s="6" t="s">
        <v>1784</v>
      </c>
      <c r="AQ105" s="6">
        <v>40</v>
      </c>
      <c r="AS105" s="6">
        <v>0.63400000000000001</v>
      </c>
      <c r="AU105" s="6">
        <v>8.2629999999999999</v>
      </c>
      <c r="AV105" s="6" t="s">
        <v>1784</v>
      </c>
      <c r="AW105" s="6">
        <v>0.12</v>
      </c>
      <c r="AY105" s="6">
        <v>8.2319999999999993</v>
      </c>
      <c r="BZ105" s="6" t="s">
        <v>1784</v>
      </c>
      <c r="CA105" s="6">
        <v>40</v>
      </c>
    </row>
    <row r="106" spans="1:81" x14ac:dyDescent="0.2">
      <c r="A106" s="6" t="s">
        <v>1782</v>
      </c>
      <c r="B106" s="88">
        <v>39052.145833333336</v>
      </c>
      <c r="C106" s="88">
        <v>39052.90625</v>
      </c>
      <c r="D106" s="6" t="s">
        <v>1965</v>
      </c>
      <c r="E106" s="6" t="s">
        <v>1966</v>
      </c>
      <c r="G106" s="6">
        <v>50</v>
      </c>
      <c r="M106" s="6">
        <v>47.57</v>
      </c>
      <c r="N106" s="6" t="s">
        <v>1784</v>
      </c>
      <c r="O106" s="6">
        <v>4.4000000000000004</v>
      </c>
      <c r="Q106" s="6">
        <v>29</v>
      </c>
      <c r="S106" s="6">
        <v>9.4E-2</v>
      </c>
      <c r="U106" s="6">
        <v>0.53</v>
      </c>
      <c r="W106" s="6">
        <v>6.2</v>
      </c>
      <c r="Y106" s="6">
        <v>53.2</v>
      </c>
      <c r="AA106" s="6">
        <v>84.9</v>
      </c>
      <c r="AC106" s="6">
        <v>839</v>
      </c>
      <c r="AD106" s="6" t="s">
        <v>1784</v>
      </c>
      <c r="AE106" s="6">
        <v>18</v>
      </c>
      <c r="AF106" s="6" t="s">
        <v>1784</v>
      </c>
      <c r="AG106" s="6">
        <v>18</v>
      </c>
      <c r="AH106" s="6" t="s">
        <v>1784</v>
      </c>
      <c r="AI106" s="6">
        <v>5</v>
      </c>
      <c r="AJ106" s="6" t="s">
        <v>1784</v>
      </c>
      <c r="AK106" s="6">
        <v>2.5</v>
      </c>
      <c r="AM106" s="6">
        <v>8.08</v>
      </c>
      <c r="AO106" s="6">
        <v>233</v>
      </c>
      <c r="AQ106" s="6">
        <v>2.2000000000000002</v>
      </c>
      <c r="CA106" s="6">
        <v>0.47</v>
      </c>
      <c r="CC106" s="6">
        <v>0.26</v>
      </c>
    </row>
    <row r="107" spans="1:81" x14ac:dyDescent="0.2">
      <c r="A107" s="6" t="s">
        <v>1782</v>
      </c>
      <c r="B107" s="88">
        <v>39096.888888888891</v>
      </c>
      <c r="C107" s="88">
        <v>39097.520833333336</v>
      </c>
      <c r="D107" s="6" t="s">
        <v>1967</v>
      </c>
      <c r="E107" s="6" t="s">
        <v>1968</v>
      </c>
      <c r="G107" s="6">
        <v>50</v>
      </c>
      <c r="M107" s="6">
        <v>20.79</v>
      </c>
      <c r="N107" s="6" t="s">
        <v>1784</v>
      </c>
      <c r="O107" s="6">
        <v>2</v>
      </c>
      <c r="P107" s="6" t="s">
        <v>1784</v>
      </c>
      <c r="Q107" s="6">
        <v>9</v>
      </c>
      <c r="S107" s="6">
        <v>0.14499999999999999</v>
      </c>
      <c r="U107" s="6">
        <v>0.37</v>
      </c>
      <c r="W107" s="6">
        <v>4.5</v>
      </c>
      <c r="Y107" s="6">
        <v>91.4</v>
      </c>
      <c r="AA107" s="6">
        <v>148</v>
      </c>
      <c r="AC107" s="6">
        <v>935</v>
      </c>
      <c r="AD107" s="6" t="s">
        <v>1784</v>
      </c>
      <c r="AE107" s="6">
        <v>18</v>
      </c>
      <c r="AF107" s="6" t="s">
        <v>1784</v>
      </c>
      <c r="AG107" s="6">
        <v>18</v>
      </c>
      <c r="AH107" s="6" t="s">
        <v>1784</v>
      </c>
      <c r="AI107" s="6">
        <v>5</v>
      </c>
      <c r="AJ107" s="6" t="s">
        <v>1784</v>
      </c>
      <c r="AK107" s="6">
        <v>2.5</v>
      </c>
      <c r="AM107" s="6">
        <v>7.91</v>
      </c>
      <c r="AO107" s="6">
        <v>187</v>
      </c>
      <c r="AQ107" s="6">
        <v>3</v>
      </c>
      <c r="BA107" s="6">
        <v>2</v>
      </c>
      <c r="CA107" s="6">
        <v>1.6</v>
      </c>
      <c r="CB107" s="6" t="s">
        <v>1784</v>
      </c>
      <c r="CC107" s="6">
        <v>0.25</v>
      </c>
    </row>
    <row r="108" spans="1:81" x14ac:dyDescent="0.2">
      <c r="A108" s="6" t="s">
        <v>1782</v>
      </c>
      <c r="B108" s="88">
        <v>39097.34375</v>
      </c>
      <c r="C108" s="88"/>
      <c r="D108" s="6" t="s">
        <v>1969</v>
      </c>
      <c r="E108" s="6" t="s">
        <v>1970</v>
      </c>
      <c r="G108" s="6">
        <v>70</v>
      </c>
      <c r="K108" s="6">
        <v>0.38</v>
      </c>
      <c r="BX108" s="6" t="s">
        <v>1784</v>
      </c>
      <c r="BY108" s="6">
        <v>1.9</v>
      </c>
    </row>
    <row r="109" spans="1:81" x14ac:dyDescent="0.2">
      <c r="A109" s="6" t="s">
        <v>1782</v>
      </c>
      <c r="B109" s="88">
        <v>39136.989583333336</v>
      </c>
      <c r="C109" s="88">
        <v>39139.354166666664</v>
      </c>
      <c r="D109" s="6" t="s">
        <v>1971</v>
      </c>
      <c r="E109" s="6" t="s">
        <v>1972</v>
      </c>
      <c r="G109" s="6">
        <v>50</v>
      </c>
      <c r="M109" s="6">
        <v>127</v>
      </c>
      <c r="O109" s="6">
        <v>88.8</v>
      </c>
      <c r="Q109" s="6">
        <v>164</v>
      </c>
      <c r="S109" s="6">
        <v>0.76500000000000001</v>
      </c>
      <c r="U109" s="6">
        <v>2.0299999999999998</v>
      </c>
      <c r="W109" s="6">
        <v>6</v>
      </c>
      <c r="Y109" s="6">
        <v>595</v>
      </c>
      <c r="AA109" s="6">
        <v>984</v>
      </c>
      <c r="AC109" s="6">
        <v>3250</v>
      </c>
      <c r="AD109" s="6" t="s">
        <v>1784</v>
      </c>
      <c r="AE109" s="6">
        <v>18</v>
      </c>
      <c r="AG109" s="6">
        <v>70</v>
      </c>
      <c r="AH109" s="6" t="s">
        <v>1784</v>
      </c>
      <c r="AI109" s="6">
        <v>5</v>
      </c>
      <c r="AJ109" s="6" t="s">
        <v>1784</v>
      </c>
      <c r="AK109" s="6">
        <v>2.5</v>
      </c>
      <c r="AM109" s="6">
        <v>7.06</v>
      </c>
      <c r="AO109" s="6">
        <v>147</v>
      </c>
      <c r="AQ109" s="6">
        <v>2.2000000000000002</v>
      </c>
      <c r="CA109" s="6">
        <v>1.7</v>
      </c>
      <c r="CC109" s="6">
        <v>0.32</v>
      </c>
    </row>
    <row r="110" spans="1:81" x14ac:dyDescent="0.2">
      <c r="A110" s="6" t="s">
        <v>1782</v>
      </c>
      <c r="B110" s="88">
        <v>39142.309027777781</v>
      </c>
      <c r="C110" s="88">
        <v>39143.256944444445</v>
      </c>
      <c r="D110" s="6" t="s">
        <v>1973</v>
      </c>
      <c r="E110" s="6" t="s">
        <v>1974</v>
      </c>
      <c r="G110" s="6">
        <v>50</v>
      </c>
      <c r="M110" s="6">
        <v>281</v>
      </c>
      <c r="O110" s="6">
        <v>218</v>
      </c>
      <c r="Q110" s="6">
        <v>386</v>
      </c>
      <c r="W110" s="6">
        <v>6.8</v>
      </c>
      <c r="Y110" s="6">
        <v>503</v>
      </c>
      <c r="AA110" s="6">
        <v>850</v>
      </c>
      <c r="AC110" s="6">
        <v>2740</v>
      </c>
      <c r="AD110" s="6" t="s">
        <v>1784</v>
      </c>
      <c r="AE110" s="6">
        <v>18</v>
      </c>
      <c r="AG110" s="6">
        <v>210</v>
      </c>
      <c r="AI110" s="6">
        <v>98</v>
      </c>
      <c r="AJ110" s="6" t="s">
        <v>1784</v>
      </c>
      <c r="AK110" s="6">
        <v>2.5</v>
      </c>
      <c r="AM110" s="6">
        <v>7.1</v>
      </c>
      <c r="AO110" s="6">
        <v>83.6</v>
      </c>
      <c r="AQ110" s="6">
        <v>5.9</v>
      </c>
      <c r="CA110" s="6">
        <v>6.6</v>
      </c>
      <c r="CC110" s="6">
        <v>0.39</v>
      </c>
    </row>
    <row r="111" spans="1:81" x14ac:dyDescent="0.2">
      <c r="A111" s="6" t="s">
        <v>1782</v>
      </c>
      <c r="B111" s="88">
        <v>39183.527777777781</v>
      </c>
      <c r="C111" s="88">
        <v>39184.170138888891</v>
      </c>
      <c r="D111" s="6" t="s">
        <v>1975</v>
      </c>
      <c r="E111" s="6" t="s">
        <v>1976</v>
      </c>
      <c r="G111" s="6">
        <v>50</v>
      </c>
      <c r="M111" s="6">
        <v>109</v>
      </c>
      <c r="O111" s="6">
        <v>50</v>
      </c>
      <c r="Q111" s="6">
        <v>87</v>
      </c>
      <c r="S111" s="6">
        <v>0.313</v>
      </c>
      <c r="U111" s="6">
        <v>2.71</v>
      </c>
      <c r="W111" s="6">
        <v>6.7</v>
      </c>
      <c r="Y111" s="6">
        <v>245</v>
      </c>
      <c r="AA111" s="6">
        <v>445</v>
      </c>
      <c r="AC111" s="6">
        <v>1780</v>
      </c>
      <c r="AD111" s="6" t="s">
        <v>1784</v>
      </c>
      <c r="AE111" s="6">
        <v>18</v>
      </c>
      <c r="AG111" s="6">
        <v>30</v>
      </c>
      <c r="AH111" s="6" t="s">
        <v>1784</v>
      </c>
      <c r="AI111" s="6">
        <v>5</v>
      </c>
      <c r="AJ111" s="6" t="s">
        <v>1784</v>
      </c>
      <c r="AK111" s="6">
        <v>2.5</v>
      </c>
      <c r="AM111" s="6">
        <v>7.63</v>
      </c>
      <c r="AO111" s="6">
        <v>183</v>
      </c>
      <c r="AQ111" s="6">
        <v>9.1999999999999993</v>
      </c>
      <c r="BA111" s="6">
        <v>10</v>
      </c>
      <c r="CA111" s="6">
        <v>6.4</v>
      </c>
      <c r="CB111" s="6" t="s">
        <v>1784</v>
      </c>
      <c r="CC111" s="6">
        <v>0.25</v>
      </c>
    </row>
    <row r="112" spans="1:81" x14ac:dyDescent="0.2">
      <c r="A112" s="6" t="s">
        <v>1782</v>
      </c>
      <c r="B112" s="88">
        <v>39184.625</v>
      </c>
      <c r="C112" s="88"/>
      <c r="D112" s="6" t="s">
        <v>1977</v>
      </c>
      <c r="E112" s="6" t="s">
        <v>1978</v>
      </c>
      <c r="G112" s="6">
        <v>70</v>
      </c>
      <c r="K112" s="6">
        <v>3.3</v>
      </c>
      <c r="BX112" s="6" t="s">
        <v>1784</v>
      </c>
      <c r="BY112" s="6">
        <v>1.9</v>
      </c>
    </row>
    <row r="113" spans="1:83" x14ac:dyDescent="0.2">
      <c r="A113" s="6" t="s">
        <v>1782</v>
      </c>
      <c r="B113" s="88">
        <v>39351.243055555555</v>
      </c>
      <c r="C113" s="88">
        <v>39351.40625</v>
      </c>
      <c r="D113" s="6" t="s">
        <v>1979</v>
      </c>
      <c r="E113" s="6" t="s">
        <v>1980</v>
      </c>
      <c r="G113" s="6">
        <v>50</v>
      </c>
      <c r="M113" s="6">
        <v>4.42</v>
      </c>
      <c r="O113" s="6">
        <v>10.5</v>
      </c>
      <c r="Q113" s="6">
        <v>51</v>
      </c>
      <c r="S113" s="6">
        <v>4.5999999999999999E-2</v>
      </c>
      <c r="U113" s="6">
        <v>1.23</v>
      </c>
      <c r="W113" s="6">
        <v>13.8</v>
      </c>
      <c r="Y113" s="6">
        <v>45.6</v>
      </c>
      <c r="AA113" s="6">
        <v>76.2</v>
      </c>
      <c r="AC113" s="6">
        <v>643</v>
      </c>
      <c r="AD113" s="6" t="s">
        <v>1784</v>
      </c>
      <c r="AE113" s="6">
        <v>18</v>
      </c>
      <c r="AF113" s="6" t="s">
        <v>1784</v>
      </c>
      <c r="AG113" s="6">
        <v>18</v>
      </c>
      <c r="AH113" s="6" t="s">
        <v>1784</v>
      </c>
      <c r="AI113" s="6">
        <v>5</v>
      </c>
      <c r="AJ113" s="6" t="s">
        <v>1784</v>
      </c>
      <c r="AK113" s="6">
        <v>2.5</v>
      </c>
      <c r="AM113" s="6">
        <v>7.82</v>
      </c>
      <c r="AO113" s="6">
        <v>173</v>
      </c>
      <c r="AQ113" s="6">
        <v>1.9</v>
      </c>
      <c r="BA113" s="6">
        <v>26</v>
      </c>
      <c r="CA113" s="6">
        <v>9.6999999999999993</v>
      </c>
      <c r="CB113" s="6" t="s">
        <v>1784</v>
      </c>
      <c r="CC113" s="6">
        <v>0.25</v>
      </c>
    </row>
    <row r="114" spans="1:83" x14ac:dyDescent="0.2">
      <c r="A114" s="6" t="s">
        <v>1782</v>
      </c>
      <c r="B114" s="88">
        <v>39351.409722222219</v>
      </c>
      <c r="C114" s="88"/>
      <c r="D114" s="6" t="s">
        <v>1981</v>
      </c>
      <c r="E114" s="6" t="s">
        <v>1982</v>
      </c>
      <c r="G114" s="6">
        <v>70</v>
      </c>
      <c r="K114" s="6">
        <v>0.16</v>
      </c>
      <c r="BY114" s="6">
        <v>3.3</v>
      </c>
    </row>
    <row r="115" spans="1:83" x14ac:dyDescent="0.2">
      <c r="A115" s="6" t="s">
        <v>1782</v>
      </c>
      <c r="B115" s="88">
        <v>39417.569444444445</v>
      </c>
      <c r="C115" s="88">
        <v>39419.225694444445</v>
      </c>
      <c r="D115" s="6" t="s">
        <v>1983</v>
      </c>
      <c r="E115" s="6" t="s">
        <v>1984</v>
      </c>
      <c r="G115" s="6">
        <v>50</v>
      </c>
      <c r="M115" s="6">
        <v>186</v>
      </c>
      <c r="O115" s="6">
        <v>50.4</v>
      </c>
      <c r="Q115" s="6">
        <v>96</v>
      </c>
      <c r="S115" s="6">
        <v>0.35399999999999998</v>
      </c>
      <c r="U115" s="6">
        <v>1.2</v>
      </c>
      <c r="W115" s="6">
        <v>7.5</v>
      </c>
      <c r="Y115" s="6">
        <v>220</v>
      </c>
      <c r="AA115" s="6">
        <v>346</v>
      </c>
      <c r="AC115" s="6">
        <v>1280</v>
      </c>
      <c r="AD115" s="6" t="s">
        <v>1784</v>
      </c>
      <c r="AE115" s="6">
        <v>18</v>
      </c>
      <c r="AG115" s="6">
        <v>28</v>
      </c>
      <c r="AH115" s="6" t="s">
        <v>1784</v>
      </c>
      <c r="AI115" s="6">
        <v>5</v>
      </c>
      <c r="AJ115" s="6" t="s">
        <v>1784</v>
      </c>
      <c r="AK115" s="6">
        <v>2.5</v>
      </c>
      <c r="AM115" s="6">
        <v>7.11</v>
      </c>
      <c r="AO115" s="6">
        <v>79.5</v>
      </c>
      <c r="AQ115" s="6">
        <v>10</v>
      </c>
      <c r="BA115" s="6">
        <v>24</v>
      </c>
      <c r="CA115" s="6">
        <v>8.9</v>
      </c>
      <c r="CB115" s="6" t="s">
        <v>1784</v>
      </c>
      <c r="CC115" s="6">
        <v>0.25</v>
      </c>
    </row>
    <row r="116" spans="1:83" x14ac:dyDescent="0.2">
      <c r="A116" s="6" t="s">
        <v>1782</v>
      </c>
      <c r="B116" s="88">
        <v>39418.822916666664</v>
      </c>
      <c r="C116" s="88"/>
      <c r="D116" s="6" t="s">
        <v>1985</v>
      </c>
      <c r="E116" s="6" t="s">
        <v>1986</v>
      </c>
      <c r="G116" s="6">
        <v>70</v>
      </c>
      <c r="K116" s="6">
        <v>3.1</v>
      </c>
      <c r="BY116" s="6">
        <v>2.2000000000000002</v>
      </c>
    </row>
    <row r="117" spans="1:83" x14ac:dyDescent="0.2">
      <c r="A117" s="6" t="s">
        <v>1782</v>
      </c>
      <c r="B117" s="88">
        <v>39427.274305555555</v>
      </c>
      <c r="C117" s="88">
        <v>39428.1875</v>
      </c>
      <c r="D117" s="6" t="s">
        <v>1987</v>
      </c>
      <c r="E117" s="6" t="s">
        <v>1988</v>
      </c>
      <c r="G117" s="6">
        <v>50</v>
      </c>
      <c r="M117" s="6">
        <v>18.3</v>
      </c>
      <c r="O117" s="6">
        <v>2.5</v>
      </c>
      <c r="Q117" s="6">
        <v>13</v>
      </c>
      <c r="S117" s="6">
        <v>0.18099999999999999</v>
      </c>
      <c r="U117" s="6">
        <v>0.54</v>
      </c>
      <c r="W117" s="6">
        <v>5.6</v>
      </c>
      <c r="Y117" s="6">
        <v>302</v>
      </c>
      <c r="AA117" s="6">
        <v>497</v>
      </c>
      <c r="AC117" s="6">
        <v>1910</v>
      </c>
      <c r="AD117" s="6" t="s">
        <v>1784</v>
      </c>
      <c r="AE117" s="6">
        <v>18</v>
      </c>
      <c r="AG117" s="6">
        <v>31</v>
      </c>
      <c r="AH117" s="6" t="s">
        <v>1784</v>
      </c>
      <c r="AI117" s="6">
        <v>5</v>
      </c>
      <c r="AJ117" s="6" t="s">
        <v>1784</v>
      </c>
      <c r="AK117" s="6">
        <v>2.5</v>
      </c>
      <c r="AM117" s="6">
        <v>8.0299999999999994</v>
      </c>
      <c r="AO117" s="6">
        <v>165</v>
      </c>
      <c r="AQ117" s="6">
        <v>1.1000000000000001</v>
      </c>
      <c r="BA117" s="6">
        <v>6</v>
      </c>
      <c r="CA117" s="6">
        <v>1.9</v>
      </c>
      <c r="CB117" s="6" t="s">
        <v>1784</v>
      </c>
      <c r="CC117" s="6">
        <v>0.25</v>
      </c>
    </row>
    <row r="118" spans="1:83" x14ac:dyDescent="0.2">
      <c r="A118" s="6" t="s">
        <v>1782</v>
      </c>
      <c r="B118" s="88">
        <v>39452.75</v>
      </c>
      <c r="C118" s="88">
        <v>39456.302083333336</v>
      </c>
      <c r="D118" s="6" t="s">
        <v>1989</v>
      </c>
      <c r="E118" s="6" t="s">
        <v>1990</v>
      </c>
      <c r="G118" s="6">
        <v>50</v>
      </c>
      <c r="M118" s="6">
        <v>1493</v>
      </c>
      <c r="O118" s="6">
        <v>16.2</v>
      </c>
      <c r="Q118" s="6">
        <v>51.6</v>
      </c>
      <c r="R118" s="6" t="s">
        <v>1784</v>
      </c>
      <c r="S118" s="6">
        <v>1.4999999999999999E-2</v>
      </c>
      <c r="U118" s="6">
        <v>0.73</v>
      </c>
      <c r="W118" s="6">
        <v>6.4</v>
      </c>
      <c r="Y118" s="6">
        <v>168</v>
      </c>
      <c r="AA118" s="6">
        <v>280</v>
      </c>
      <c r="AC118" s="6">
        <v>1190</v>
      </c>
      <c r="AD118" s="6" t="s">
        <v>1784</v>
      </c>
      <c r="AE118" s="6">
        <v>18</v>
      </c>
      <c r="AF118" s="6" t="s">
        <v>1784</v>
      </c>
      <c r="AG118" s="6">
        <v>18</v>
      </c>
      <c r="AH118" s="6" t="s">
        <v>1784</v>
      </c>
      <c r="AI118" s="6">
        <v>5</v>
      </c>
      <c r="AJ118" s="6" t="s">
        <v>1784</v>
      </c>
      <c r="AK118" s="6">
        <v>2.5</v>
      </c>
      <c r="AM118" s="6">
        <v>7.62</v>
      </c>
      <c r="AO118" s="6">
        <v>129</v>
      </c>
      <c r="AQ118" s="6">
        <v>3.3</v>
      </c>
      <c r="BA118" s="6">
        <v>14</v>
      </c>
      <c r="CA118" s="6">
        <v>3.4</v>
      </c>
      <c r="CB118" s="6" t="s">
        <v>1784</v>
      </c>
      <c r="CC118" s="6">
        <v>0.25</v>
      </c>
    </row>
    <row r="119" spans="1:83" x14ac:dyDescent="0.2">
      <c r="A119" s="6" t="s">
        <v>1782</v>
      </c>
      <c r="B119" s="88">
        <v>39454.59375</v>
      </c>
      <c r="C119" s="88"/>
      <c r="D119" s="6" t="s">
        <v>1991</v>
      </c>
      <c r="E119" s="6" t="s">
        <v>1990</v>
      </c>
      <c r="G119" s="6">
        <v>70</v>
      </c>
      <c r="K119" s="6">
        <v>9.4</v>
      </c>
      <c r="BX119" s="6" t="s">
        <v>1784</v>
      </c>
      <c r="BY119" s="6">
        <v>1.9</v>
      </c>
    </row>
    <row r="120" spans="1:83" x14ac:dyDescent="0.2">
      <c r="A120" s="6" t="s">
        <v>1782</v>
      </c>
      <c r="B120" s="88">
        <v>39495.142361111109</v>
      </c>
      <c r="C120" s="88">
        <v>39496.21875</v>
      </c>
      <c r="D120" s="6" t="s">
        <v>1992</v>
      </c>
      <c r="E120" s="6" t="s">
        <v>1993</v>
      </c>
      <c r="G120" s="6">
        <v>50</v>
      </c>
      <c r="M120" s="6">
        <v>612</v>
      </c>
      <c r="O120" s="6">
        <v>123</v>
      </c>
      <c r="Q120" s="6">
        <v>248</v>
      </c>
      <c r="W120" s="6">
        <v>5</v>
      </c>
      <c r="Y120" s="6">
        <v>285</v>
      </c>
      <c r="AA120" s="6">
        <v>451</v>
      </c>
      <c r="AC120" s="6">
        <v>1520</v>
      </c>
      <c r="AD120" s="6" t="s">
        <v>1784</v>
      </c>
      <c r="AE120" s="6">
        <v>18</v>
      </c>
      <c r="AG120" s="6">
        <v>62</v>
      </c>
      <c r="AH120" s="6" t="s">
        <v>1784</v>
      </c>
      <c r="AI120" s="6">
        <v>5</v>
      </c>
      <c r="AJ120" s="6" t="s">
        <v>1784</v>
      </c>
      <c r="AK120" s="6">
        <v>2.5</v>
      </c>
      <c r="AM120" s="6">
        <v>7.23</v>
      </c>
      <c r="AO120" s="6">
        <v>39.200000000000003</v>
      </c>
      <c r="AQ120" s="6">
        <v>6.9</v>
      </c>
      <c r="BA120" s="6">
        <v>21</v>
      </c>
      <c r="CA120" s="6">
        <v>5.6</v>
      </c>
      <c r="CC120" s="6">
        <v>0.59</v>
      </c>
    </row>
    <row r="121" spans="1:83" x14ac:dyDescent="0.2">
      <c r="A121" s="6" t="s">
        <v>1782</v>
      </c>
      <c r="B121" s="88">
        <v>39532.291666666664</v>
      </c>
      <c r="C121" s="88">
        <v>39534.256944444445</v>
      </c>
      <c r="D121" s="6" t="s">
        <v>1994</v>
      </c>
      <c r="E121" s="6" t="s">
        <v>1995</v>
      </c>
      <c r="G121" s="6">
        <v>50</v>
      </c>
      <c r="M121" s="6">
        <v>942</v>
      </c>
      <c r="N121" s="6" t="s">
        <v>1784</v>
      </c>
      <c r="O121" s="6">
        <v>60</v>
      </c>
      <c r="Q121" s="6">
        <v>37</v>
      </c>
      <c r="S121" s="6">
        <v>4.3999999999999997E-2</v>
      </c>
      <c r="U121" s="6">
        <v>0.83</v>
      </c>
      <c r="W121" s="6">
        <v>5.8</v>
      </c>
      <c r="Y121" s="6">
        <v>108</v>
      </c>
      <c r="AA121" s="6">
        <v>184</v>
      </c>
      <c r="AC121" s="6">
        <v>979</v>
      </c>
      <c r="AD121" s="6" t="s">
        <v>1784</v>
      </c>
      <c r="AE121" s="6">
        <v>18</v>
      </c>
      <c r="AF121" s="6" t="s">
        <v>1784</v>
      </c>
      <c r="AG121" s="6">
        <v>18</v>
      </c>
      <c r="AH121" s="6" t="s">
        <v>1784</v>
      </c>
      <c r="AI121" s="6">
        <v>5</v>
      </c>
      <c r="AJ121" s="6" t="s">
        <v>1784</v>
      </c>
      <c r="AK121" s="6">
        <v>2.5</v>
      </c>
      <c r="AM121" s="6">
        <v>7.79</v>
      </c>
      <c r="AO121" s="6">
        <v>155</v>
      </c>
      <c r="AQ121" s="6">
        <v>2.4</v>
      </c>
      <c r="BA121" s="6">
        <v>8</v>
      </c>
      <c r="CA121" s="6">
        <v>3</v>
      </c>
      <c r="CB121" s="6" t="s">
        <v>1784</v>
      </c>
      <c r="CC121" s="6">
        <v>0.25</v>
      </c>
    </row>
    <row r="122" spans="1:83" x14ac:dyDescent="0.2">
      <c r="A122" s="6" t="s">
        <v>1782</v>
      </c>
      <c r="B122" s="88">
        <v>39581.625</v>
      </c>
      <c r="C122" s="88"/>
      <c r="D122" s="6" t="s">
        <v>1996</v>
      </c>
      <c r="E122" s="6" t="s">
        <v>1997</v>
      </c>
      <c r="G122" s="6">
        <v>70</v>
      </c>
      <c r="K122" s="6">
        <v>0.52</v>
      </c>
      <c r="N122" s="6" t="s">
        <v>1784</v>
      </c>
      <c r="O122" s="6">
        <v>2</v>
      </c>
      <c r="Q122" s="6">
        <v>12</v>
      </c>
      <c r="S122" s="6">
        <v>0.125</v>
      </c>
      <c r="U122" s="6">
        <v>0.55000000000000004</v>
      </c>
      <c r="W122" s="6">
        <v>6.6</v>
      </c>
      <c r="Y122" s="6">
        <v>70.2</v>
      </c>
      <c r="AA122" s="6">
        <v>134</v>
      </c>
      <c r="AC122" s="6">
        <v>936</v>
      </c>
      <c r="AD122" s="6" t="s">
        <v>1784</v>
      </c>
      <c r="AE122" s="6">
        <v>18</v>
      </c>
      <c r="AF122" s="6" t="s">
        <v>1784</v>
      </c>
      <c r="AG122" s="6">
        <v>18</v>
      </c>
      <c r="AH122" s="6" t="s">
        <v>1784</v>
      </c>
      <c r="AI122" s="6">
        <v>5</v>
      </c>
      <c r="AJ122" s="6" t="s">
        <v>1784</v>
      </c>
      <c r="AK122" s="6">
        <v>2.5</v>
      </c>
      <c r="AM122" s="6">
        <v>7.85</v>
      </c>
      <c r="AO122" s="6">
        <v>215</v>
      </c>
      <c r="AQ122" s="6">
        <v>2.5</v>
      </c>
      <c r="BA122" s="6">
        <v>4</v>
      </c>
      <c r="BY122" s="6">
        <v>2.7</v>
      </c>
      <c r="CA122" s="6">
        <v>9.5</v>
      </c>
      <c r="CB122" s="6" t="s">
        <v>1784</v>
      </c>
      <c r="CC122" s="6">
        <v>0.25</v>
      </c>
    </row>
    <row r="123" spans="1:83" x14ac:dyDescent="0.2">
      <c r="A123" s="6" t="s">
        <v>1782</v>
      </c>
      <c r="B123" s="88">
        <v>39715.708333333336</v>
      </c>
      <c r="C123" s="88"/>
      <c r="D123" s="6" t="s">
        <v>1998</v>
      </c>
      <c r="E123" s="6" t="s">
        <v>1999</v>
      </c>
      <c r="G123" s="6">
        <v>70</v>
      </c>
      <c r="K123" s="6">
        <v>0.16</v>
      </c>
      <c r="N123" s="6" t="s">
        <v>1784</v>
      </c>
      <c r="O123" s="6">
        <v>2</v>
      </c>
      <c r="P123" s="6" t="s">
        <v>1784</v>
      </c>
      <c r="Q123" s="6">
        <v>8.5</v>
      </c>
      <c r="U123" s="6">
        <v>0.21</v>
      </c>
      <c r="W123" s="6">
        <v>3.9</v>
      </c>
      <c r="Y123" s="6">
        <v>47</v>
      </c>
      <c r="AA123" s="6">
        <v>86.3</v>
      </c>
      <c r="AC123" s="6">
        <v>720</v>
      </c>
      <c r="AE123" s="6">
        <v>57</v>
      </c>
      <c r="AF123" s="6" t="s">
        <v>1784</v>
      </c>
      <c r="AG123" s="6">
        <v>18</v>
      </c>
      <c r="AH123" s="6" t="s">
        <v>1784</v>
      </c>
      <c r="AI123" s="6">
        <v>5</v>
      </c>
      <c r="AJ123" s="6" t="s">
        <v>1784</v>
      </c>
      <c r="AK123" s="6">
        <v>2.5</v>
      </c>
      <c r="AM123" s="6">
        <v>7.87</v>
      </c>
      <c r="AO123" s="6">
        <v>195</v>
      </c>
      <c r="AZ123" s="6" t="s">
        <v>1784</v>
      </c>
      <c r="BA123" s="6">
        <v>2</v>
      </c>
      <c r="BY123" s="6">
        <v>6.1</v>
      </c>
    </row>
    <row r="124" spans="1:83" x14ac:dyDescent="0.2">
      <c r="A124" s="6" t="s">
        <v>1782</v>
      </c>
      <c r="B124" s="88">
        <v>39782.652777777781</v>
      </c>
      <c r="C124" s="88">
        <v>39783.458333333336</v>
      </c>
      <c r="D124" s="6" t="s">
        <v>2000</v>
      </c>
      <c r="E124" s="6" t="s">
        <v>2001</v>
      </c>
      <c r="G124" s="6">
        <v>50</v>
      </c>
      <c r="M124" s="6">
        <v>71.48</v>
      </c>
      <c r="O124" s="6">
        <v>368</v>
      </c>
      <c r="Q124" s="6">
        <v>690</v>
      </c>
      <c r="S124" s="6">
        <v>0.16500000000000001</v>
      </c>
      <c r="U124" s="6">
        <v>0.79</v>
      </c>
      <c r="W124" s="6">
        <v>5.9</v>
      </c>
      <c r="Y124" s="6">
        <v>125</v>
      </c>
      <c r="AA124" s="6">
        <v>211</v>
      </c>
      <c r="AC124" s="6">
        <v>927</v>
      </c>
      <c r="AD124" s="6" t="s">
        <v>1784</v>
      </c>
      <c r="AE124" s="6">
        <v>18</v>
      </c>
      <c r="AG124" s="6">
        <v>340</v>
      </c>
      <c r="AH124" s="6" t="s">
        <v>1784</v>
      </c>
      <c r="AI124" s="6">
        <v>5</v>
      </c>
      <c r="AJ124" s="6" t="s">
        <v>1784</v>
      </c>
      <c r="AK124" s="6">
        <v>2.5</v>
      </c>
      <c r="AM124" s="6">
        <v>7.87</v>
      </c>
      <c r="AO124" s="6">
        <v>106</v>
      </c>
      <c r="AQ124" s="6">
        <v>1.6</v>
      </c>
      <c r="BA124" s="6">
        <v>19</v>
      </c>
      <c r="CA124" s="6">
        <v>1.8</v>
      </c>
      <c r="CB124" s="6" t="s">
        <v>1784</v>
      </c>
      <c r="CC124" s="6">
        <v>0.25</v>
      </c>
    </row>
    <row r="125" spans="1:83" x14ac:dyDescent="0.2">
      <c r="A125" s="6" t="s">
        <v>1782</v>
      </c>
      <c r="B125" s="88">
        <v>39783.614583333336</v>
      </c>
      <c r="C125" s="88"/>
      <c r="D125" s="6" t="s">
        <v>2002</v>
      </c>
      <c r="E125" s="6" t="s">
        <v>2003</v>
      </c>
      <c r="G125" s="6">
        <v>70</v>
      </c>
      <c r="K125" s="6">
        <v>0.38</v>
      </c>
      <c r="BY125" s="6">
        <v>4</v>
      </c>
    </row>
    <row r="126" spans="1:83" x14ac:dyDescent="0.2">
      <c r="A126" s="6" t="s">
        <v>1782</v>
      </c>
      <c r="B126" s="88">
        <v>39790.659722222219</v>
      </c>
      <c r="C126" s="88">
        <v>39791.913194444445</v>
      </c>
      <c r="D126" s="6" t="s">
        <v>2004</v>
      </c>
      <c r="E126" s="6" t="s">
        <v>2005</v>
      </c>
      <c r="G126" s="6">
        <v>50</v>
      </c>
      <c r="M126" s="6">
        <v>39.479999999999997</v>
      </c>
      <c r="N126" s="6" t="s">
        <v>1784</v>
      </c>
      <c r="O126" s="6">
        <v>24</v>
      </c>
      <c r="Q126" s="6">
        <v>50.9</v>
      </c>
      <c r="S126" s="6">
        <v>0.32900000000000001</v>
      </c>
      <c r="U126" s="6">
        <v>1.56</v>
      </c>
      <c r="W126" s="6">
        <v>4.7</v>
      </c>
      <c r="Y126" s="6">
        <v>495</v>
      </c>
      <c r="AA126" s="6">
        <v>798</v>
      </c>
      <c r="AC126" s="6">
        <v>867</v>
      </c>
      <c r="AD126" s="6" t="s">
        <v>1784</v>
      </c>
      <c r="AE126" s="6">
        <v>20</v>
      </c>
      <c r="AF126" s="6" t="s">
        <v>1784</v>
      </c>
      <c r="AG126" s="6">
        <v>20</v>
      </c>
      <c r="AH126" s="6" t="s">
        <v>1784</v>
      </c>
      <c r="AI126" s="6">
        <v>5</v>
      </c>
      <c r="AJ126" s="6" t="s">
        <v>1784</v>
      </c>
      <c r="AK126" s="6">
        <v>2.5</v>
      </c>
      <c r="AM126" s="6">
        <v>8.0399999999999991</v>
      </c>
      <c r="AO126" s="6">
        <v>308</v>
      </c>
      <c r="AQ126" s="6">
        <v>0.95</v>
      </c>
      <c r="BA126" s="6">
        <v>35</v>
      </c>
      <c r="CA126" s="6">
        <v>0.94</v>
      </c>
      <c r="CB126" s="6" t="s">
        <v>1784</v>
      </c>
      <c r="CC126" s="6">
        <v>0.25</v>
      </c>
      <c r="CD126" s="6" t="s">
        <v>1784</v>
      </c>
      <c r="CE126" s="6">
        <v>20</v>
      </c>
    </row>
    <row r="127" spans="1:83" x14ac:dyDescent="0.2">
      <c r="A127" s="6" t="s">
        <v>1782</v>
      </c>
      <c r="B127" s="88">
        <v>39822.284722222219</v>
      </c>
      <c r="C127" s="88">
        <v>39822.690972222219</v>
      </c>
      <c r="D127" s="6" t="s">
        <v>2006</v>
      </c>
      <c r="E127" s="6" t="s">
        <v>2007</v>
      </c>
      <c r="G127" s="6">
        <v>50</v>
      </c>
      <c r="M127" s="6">
        <v>10.9</v>
      </c>
      <c r="O127" s="6">
        <v>32.6</v>
      </c>
      <c r="Q127" s="6">
        <v>61.3</v>
      </c>
      <c r="S127" s="6">
        <v>0.16900000000000001</v>
      </c>
      <c r="U127" s="6">
        <v>0.56999999999999995</v>
      </c>
      <c r="W127" s="6">
        <v>3.7</v>
      </c>
      <c r="Y127" s="6">
        <v>208</v>
      </c>
      <c r="AA127" s="6">
        <v>357</v>
      </c>
      <c r="AC127" s="6">
        <v>1550</v>
      </c>
      <c r="AD127" s="6" t="s">
        <v>1784</v>
      </c>
      <c r="AE127" s="6">
        <v>20</v>
      </c>
      <c r="AF127" s="6" t="s">
        <v>1784</v>
      </c>
      <c r="AG127" s="6">
        <v>20</v>
      </c>
      <c r="AH127" s="6" t="s">
        <v>1784</v>
      </c>
      <c r="AI127" s="6">
        <v>5</v>
      </c>
      <c r="AJ127" s="6" t="s">
        <v>1784</v>
      </c>
      <c r="AK127" s="6">
        <v>2.5</v>
      </c>
      <c r="AM127" s="6">
        <v>7.8</v>
      </c>
      <c r="AO127" s="6">
        <v>193</v>
      </c>
      <c r="AQ127" s="6">
        <v>0.55000000000000004</v>
      </c>
      <c r="BA127" s="6">
        <v>20</v>
      </c>
      <c r="CA127" s="6">
        <v>0.97</v>
      </c>
      <c r="CB127" s="6" t="s">
        <v>1784</v>
      </c>
      <c r="CC127" s="6">
        <v>0.25</v>
      </c>
      <c r="CD127" s="6" t="s">
        <v>1784</v>
      </c>
      <c r="CE127" s="6">
        <v>20</v>
      </c>
    </row>
    <row r="128" spans="1:83" x14ac:dyDescent="0.2">
      <c r="A128" s="6" t="s">
        <v>1782</v>
      </c>
      <c r="B128" s="88">
        <v>39823.583333333336</v>
      </c>
      <c r="C128" s="88"/>
      <c r="D128" s="6" t="s">
        <v>2008</v>
      </c>
      <c r="E128" s="6" t="s">
        <v>2009</v>
      </c>
      <c r="G128" s="6">
        <v>70</v>
      </c>
      <c r="K128" s="6">
        <v>0.26</v>
      </c>
      <c r="BY128" s="6">
        <v>8.6</v>
      </c>
    </row>
    <row r="129" spans="1:83" x14ac:dyDescent="0.2">
      <c r="A129" s="6" t="s">
        <v>1782</v>
      </c>
      <c r="B129" s="88">
        <v>39871.274305555555</v>
      </c>
      <c r="C129" s="88">
        <v>39871.513888888891</v>
      </c>
      <c r="D129" s="6" t="s">
        <v>2010</v>
      </c>
      <c r="E129" s="6" t="s">
        <v>2011</v>
      </c>
      <c r="G129" s="6">
        <v>50</v>
      </c>
      <c r="M129" s="6">
        <v>47.16</v>
      </c>
      <c r="N129" s="6" t="s">
        <v>1784</v>
      </c>
      <c r="O129" s="6">
        <v>200</v>
      </c>
      <c r="Q129" s="6">
        <v>148</v>
      </c>
      <c r="R129" s="6" t="s">
        <v>1784</v>
      </c>
      <c r="S129" s="6">
        <v>1.4999999999999999E-2</v>
      </c>
      <c r="U129" s="6">
        <v>1.08</v>
      </c>
      <c r="W129" s="6">
        <v>5.2</v>
      </c>
      <c r="Y129" s="6">
        <v>145</v>
      </c>
      <c r="AA129" s="6">
        <v>244</v>
      </c>
      <c r="AC129" s="6">
        <v>1070</v>
      </c>
      <c r="AD129" s="6" t="s">
        <v>1784</v>
      </c>
      <c r="AE129" s="6">
        <v>20</v>
      </c>
      <c r="AG129" s="6">
        <v>49</v>
      </c>
      <c r="AH129" s="6" t="s">
        <v>1784</v>
      </c>
      <c r="AI129" s="6">
        <v>5</v>
      </c>
      <c r="AJ129" s="6" t="s">
        <v>1784</v>
      </c>
      <c r="AK129" s="6">
        <v>2.5</v>
      </c>
      <c r="AM129" s="6">
        <v>7.35</v>
      </c>
      <c r="AO129" s="6">
        <v>119</v>
      </c>
      <c r="AQ129" s="6">
        <v>1.3</v>
      </c>
      <c r="BA129" s="6">
        <v>8</v>
      </c>
      <c r="CA129" s="6">
        <v>1.3</v>
      </c>
      <c r="CB129" s="6" t="s">
        <v>1784</v>
      </c>
      <c r="CC129" s="6">
        <v>0.25</v>
      </c>
      <c r="CD129" s="6" t="s">
        <v>1784</v>
      </c>
      <c r="CE129" s="6">
        <v>20</v>
      </c>
    </row>
    <row r="130" spans="1:83" x14ac:dyDescent="0.2">
      <c r="A130" s="6" t="s">
        <v>1782</v>
      </c>
      <c r="B130" s="88">
        <v>39900.802083333336</v>
      </c>
      <c r="C130" s="88">
        <v>39901.732638888891</v>
      </c>
      <c r="D130" s="6" t="s">
        <v>2012</v>
      </c>
      <c r="E130" s="6" t="s">
        <v>2013</v>
      </c>
      <c r="G130" s="6">
        <v>50</v>
      </c>
      <c r="M130" s="6">
        <v>64.62</v>
      </c>
      <c r="N130" s="6" t="s">
        <v>1784</v>
      </c>
      <c r="O130" s="6">
        <v>6</v>
      </c>
      <c r="P130" s="6" t="s">
        <v>1784</v>
      </c>
      <c r="Q130" s="6">
        <v>8.5</v>
      </c>
      <c r="S130" s="6">
        <v>0.17799999999999999</v>
      </c>
      <c r="U130" s="6">
        <v>0.56999999999999995</v>
      </c>
      <c r="W130" s="6">
        <v>4.0999999999999996</v>
      </c>
      <c r="Y130" s="6">
        <v>224</v>
      </c>
      <c r="AA130" s="6">
        <v>398</v>
      </c>
      <c r="AC130" s="6">
        <v>1640</v>
      </c>
      <c r="AD130" s="6" t="s">
        <v>1784</v>
      </c>
      <c r="AE130" s="6">
        <v>20</v>
      </c>
      <c r="AF130" s="6" t="s">
        <v>1784</v>
      </c>
      <c r="AG130" s="6">
        <v>20</v>
      </c>
      <c r="AH130" s="6" t="s">
        <v>1784</v>
      </c>
      <c r="AI130" s="6">
        <v>5</v>
      </c>
      <c r="AJ130" s="6" t="s">
        <v>1784</v>
      </c>
      <c r="AK130" s="6">
        <v>2.5</v>
      </c>
      <c r="AM130" s="6">
        <v>8.06</v>
      </c>
      <c r="AO130" s="6">
        <v>173</v>
      </c>
      <c r="AQ130" s="6">
        <v>0.74</v>
      </c>
      <c r="BA130" s="6">
        <v>9</v>
      </c>
      <c r="CA130" s="6">
        <v>0.84</v>
      </c>
      <c r="CB130" s="6" t="s">
        <v>1784</v>
      </c>
      <c r="CC130" s="6">
        <v>0.25</v>
      </c>
      <c r="CD130" s="6" t="s">
        <v>1784</v>
      </c>
      <c r="CE130" s="6">
        <v>20</v>
      </c>
    </row>
    <row r="131" spans="1:83" x14ac:dyDescent="0.2">
      <c r="A131" s="6" t="s">
        <v>1782</v>
      </c>
      <c r="B131" s="88">
        <v>39924.309027777781</v>
      </c>
      <c r="C131" s="88">
        <v>39924.59375</v>
      </c>
      <c r="D131" s="6" t="s">
        <v>2014</v>
      </c>
      <c r="E131" s="6" t="s">
        <v>2015</v>
      </c>
      <c r="G131" s="6">
        <v>50</v>
      </c>
      <c r="M131" s="6">
        <v>49.44</v>
      </c>
      <c r="O131" s="6">
        <v>5.8</v>
      </c>
      <c r="Q131" s="6">
        <v>20.5</v>
      </c>
      <c r="S131" s="6">
        <v>9.0999999999999998E-2</v>
      </c>
      <c r="U131" s="6">
        <v>0.6</v>
      </c>
      <c r="W131" s="6">
        <v>4.3</v>
      </c>
      <c r="Y131" s="6">
        <v>76.900000000000006</v>
      </c>
      <c r="AA131" s="6">
        <v>140</v>
      </c>
      <c r="AC131" s="6">
        <v>816</v>
      </c>
      <c r="AD131" s="6" t="s">
        <v>1784</v>
      </c>
      <c r="AE131" s="6">
        <v>20</v>
      </c>
      <c r="AF131" s="6" t="s">
        <v>1784</v>
      </c>
      <c r="AG131" s="6">
        <v>20</v>
      </c>
      <c r="AH131" s="6" t="s">
        <v>1784</v>
      </c>
      <c r="AI131" s="6">
        <v>5</v>
      </c>
      <c r="AJ131" s="6" t="s">
        <v>1784</v>
      </c>
      <c r="AK131" s="6">
        <v>2.5</v>
      </c>
      <c r="AM131" s="6">
        <v>7.97</v>
      </c>
      <c r="AO131" s="6">
        <v>168</v>
      </c>
      <c r="AQ131" s="6">
        <v>1.6</v>
      </c>
      <c r="BA131" s="6">
        <v>6</v>
      </c>
      <c r="CA131" s="6">
        <v>1.8</v>
      </c>
      <c r="CB131" s="6" t="s">
        <v>1784</v>
      </c>
      <c r="CC131" s="6">
        <v>0.25</v>
      </c>
      <c r="CD131" s="6" t="s">
        <v>1784</v>
      </c>
      <c r="CE131" s="6">
        <v>20</v>
      </c>
    </row>
    <row r="132" spans="1:83" x14ac:dyDescent="0.2">
      <c r="A132" s="6" t="s">
        <v>1782</v>
      </c>
      <c r="B132" s="88">
        <v>39925.489583333336</v>
      </c>
      <c r="C132" s="88"/>
      <c r="D132" s="6" t="s">
        <v>2016</v>
      </c>
      <c r="E132" s="6" t="s">
        <v>2017</v>
      </c>
      <c r="G132" s="6">
        <v>70</v>
      </c>
      <c r="K132" s="6">
        <v>0.85</v>
      </c>
      <c r="BY132" s="6">
        <v>3.6</v>
      </c>
    </row>
    <row r="133" spans="1:83" x14ac:dyDescent="0.2">
      <c r="A133" s="6" t="s">
        <v>1782</v>
      </c>
      <c r="B133" s="88">
        <v>40009.222222222219</v>
      </c>
      <c r="C133" s="88">
        <v>40009.503472222219</v>
      </c>
      <c r="D133" s="6" t="s">
        <v>2018</v>
      </c>
      <c r="E133" s="6" t="s">
        <v>2019</v>
      </c>
      <c r="G133" s="6">
        <v>50</v>
      </c>
      <c r="M133" s="6">
        <v>62.36</v>
      </c>
      <c r="O133" s="6">
        <v>6.7</v>
      </c>
      <c r="Q133" s="6">
        <v>34.9</v>
      </c>
      <c r="R133" s="6" t="s">
        <v>1784</v>
      </c>
      <c r="S133" s="6">
        <v>1.4999999999999999E-2</v>
      </c>
      <c r="U133" s="6">
        <v>1.23</v>
      </c>
      <c r="W133" s="6">
        <v>4.7</v>
      </c>
      <c r="Y133" s="6">
        <v>43.8</v>
      </c>
      <c r="AA133" s="6">
        <v>71.599999999999994</v>
      </c>
      <c r="AC133" s="6">
        <v>463</v>
      </c>
      <c r="AD133" s="6" t="s">
        <v>1784</v>
      </c>
      <c r="AE133" s="6">
        <v>20</v>
      </c>
      <c r="AF133" s="6" t="s">
        <v>1784</v>
      </c>
      <c r="AG133" s="6">
        <v>20</v>
      </c>
      <c r="AH133" s="6" t="s">
        <v>1784</v>
      </c>
      <c r="AI133" s="6">
        <v>5</v>
      </c>
      <c r="AJ133" s="6" t="s">
        <v>1784</v>
      </c>
      <c r="AK133" s="6">
        <v>2.5</v>
      </c>
      <c r="AM133" s="6">
        <v>7.74</v>
      </c>
      <c r="AO133" s="6">
        <v>88.8</v>
      </c>
      <c r="AP133" s="6" t="s">
        <v>1784</v>
      </c>
      <c r="AQ133" s="6">
        <v>0.25</v>
      </c>
      <c r="BA133" s="6">
        <v>34</v>
      </c>
      <c r="CA133" s="6">
        <v>1.4</v>
      </c>
      <c r="CB133" s="6" t="s">
        <v>1784</v>
      </c>
      <c r="CC133" s="6">
        <v>0.25</v>
      </c>
      <c r="CD133" s="6" t="s">
        <v>1784</v>
      </c>
      <c r="CE133" s="6">
        <v>20</v>
      </c>
    </row>
    <row r="134" spans="1:83" x14ac:dyDescent="0.2">
      <c r="A134" s="6" t="s">
        <v>1782</v>
      </c>
      <c r="B134" s="88">
        <v>40009.520833333336</v>
      </c>
      <c r="C134" s="88"/>
      <c r="D134" s="6" t="s">
        <v>2020</v>
      </c>
      <c r="E134" s="6" t="s">
        <v>2021</v>
      </c>
      <c r="G134" s="6">
        <v>70</v>
      </c>
      <c r="K134" s="6">
        <v>0.76</v>
      </c>
      <c r="BY134" s="6">
        <v>3.2</v>
      </c>
    </row>
    <row r="135" spans="1:83" x14ac:dyDescent="0.2">
      <c r="A135" s="6" t="s">
        <v>1782</v>
      </c>
      <c r="B135" s="88">
        <v>40155.379166666666</v>
      </c>
      <c r="C135" s="88">
        <v>40156.535416666666</v>
      </c>
      <c r="D135" s="6" t="s">
        <v>2022</v>
      </c>
      <c r="E135" s="6" t="s">
        <v>2023</v>
      </c>
      <c r="G135" s="6">
        <v>50</v>
      </c>
      <c r="M135" s="6">
        <v>489</v>
      </c>
      <c r="O135" s="6">
        <v>7</v>
      </c>
      <c r="Q135" s="6">
        <v>44.4</v>
      </c>
      <c r="S135" s="6">
        <v>0.22600000000000001</v>
      </c>
      <c r="U135" s="6">
        <v>0.86</v>
      </c>
      <c r="W135" s="6">
        <v>4.0999999999999996</v>
      </c>
      <c r="Y135" s="6">
        <v>264</v>
      </c>
      <c r="AA135" s="6">
        <v>436</v>
      </c>
      <c r="AC135" s="6">
        <v>1580</v>
      </c>
      <c r="AD135" s="6" t="s">
        <v>1784</v>
      </c>
      <c r="AE135" s="6">
        <v>20</v>
      </c>
      <c r="AF135" s="6" t="s">
        <v>1784</v>
      </c>
      <c r="AG135" s="6">
        <v>20</v>
      </c>
      <c r="AH135" s="6" t="s">
        <v>1784</v>
      </c>
      <c r="AI135" s="6">
        <v>5</v>
      </c>
      <c r="AJ135" s="6" t="s">
        <v>1784</v>
      </c>
      <c r="AK135" s="6">
        <v>2.5</v>
      </c>
      <c r="AM135" s="6">
        <v>7.88</v>
      </c>
      <c r="AO135" s="6">
        <v>84</v>
      </c>
      <c r="AQ135" s="6">
        <v>0.65</v>
      </c>
      <c r="BA135" s="6">
        <v>34</v>
      </c>
      <c r="CA135" s="6">
        <v>0.65</v>
      </c>
      <c r="CB135" s="6" t="s">
        <v>1784</v>
      </c>
      <c r="CC135" s="6">
        <v>0.25</v>
      </c>
      <c r="CD135" s="6" t="s">
        <v>1784</v>
      </c>
      <c r="CE135" s="6">
        <v>20</v>
      </c>
    </row>
    <row r="136" spans="1:83" x14ac:dyDescent="0.2">
      <c r="A136" s="6" t="s">
        <v>1782</v>
      </c>
      <c r="B136" s="88">
        <v>40157.59375</v>
      </c>
      <c r="C136" s="88"/>
      <c r="D136" s="6" t="s">
        <v>2024</v>
      </c>
      <c r="E136" s="6" t="s">
        <v>2025</v>
      </c>
      <c r="G136" s="6">
        <v>70</v>
      </c>
      <c r="K136" s="6">
        <v>0.67</v>
      </c>
      <c r="BY136" s="6">
        <v>4</v>
      </c>
    </row>
    <row r="137" spans="1:83" x14ac:dyDescent="0.2">
      <c r="A137" s="6" t="s">
        <v>1782</v>
      </c>
      <c r="B137" s="88">
        <v>40201.618055555555</v>
      </c>
      <c r="C137" s="88">
        <v>40203.152777777781</v>
      </c>
      <c r="D137" s="6" t="s">
        <v>2026</v>
      </c>
      <c r="E137" s="6" t="s">
        <v>2027</v>
      </c>
      <c r="G137" s="6">
        <v>50</v>
      </c>
      <c r="M137" s="6">
        <v>534</v>
      </c>
      <c r="O137" s="6">
        <v>19.399999999999999</v>
      </c>
      <c r="Q137" s="6">
        <v>80.5</v>
      </c>
      <c r="S137" s="6">
        <v>0.30399999999999999</v>
      </c>
      <c r="U137" s="6">
        <v>1.19</v>
      </c>
      <c r="W137" s="6">
        <v>5.4</v>
      </c>
      <c r="Y137" s="6">
        <v>124</v>
      </c>
      <c r="AA137" s="6">
        <v>220</v>
      </c>
      <c r="AC137" s="6">
        <v>913</v>
      </c>
      <c r="AD137" s="6" t="s">
        <v>1784</v>
      </c>
      <c r="AE137" s="6">
        <v>20</v>
      </c>
      <c r="AF137" s="6" t="s">
        <v>1784</v>
      </c>
      <c r="AG137" s="6">
        <v>20</v>
      </c>
      <c r="AH137" s="6" t="s">
        <v>1784</v>
      </c>
      <c r="AI137" s="6">
        <v>5</v>
      </c>
      <c r="AJ137" s="6" t="s">
        <v>1784</v>
      </c>
      <c r="AK137" s="6">
        <v>2.5</v>
      </c>
      <c r="AM137" s="6">
        <v>7.38</v>
      </c>
      <c r="AO137" s="6">
        <v>81.8</v>
      </c>
      <c r="AQ137" s="6">
        <v>1.5</v>
      </c>
      <c r="BA137" s="6">
        <v>25</v>
      </c>
      <c r="CA137" s="6">
        <v>1.1000000000000001</v>
      </c>
      <c r="CB137" s="6" t="s">
        <v>1784</v>
      </c>
      <c r="CC137" s="6">
        <v>0.25</v>
      </c>
      <c r="CD137" s="6" t="s">
        <v>1784</v>
      </c>
      <c r="CE137" s="6">
        <v>20</v>
      </c>
    </row>
    <row r="138" spans="1:83" x14ac:dyDescent="0.2">
      <c r="A138" s="6" t="s">
        <v>1782</v>
      </c>
      <c r="B138" s="88">
        <v>40203.395833333336</v>
      </c>
      <c r="C138" s="88"/>
      <c r="D138" s="6" t="s">
        <v>2028</v>
      </c>
      <c r="E138" s="6" t="s">
        <v>2029</v>
      </c>
      <c r="G138" s="6">
        <v>70</v>
      </c>
      <c r="K138" s="6">
        <v>0.85</v>
      </c>
      <c r="BY138" s="6">
        <v>6.9</v>
      </c>
    </row>
    <row r="139" spans="1:83" x14ac:dyDescent="0.2">
      <c r="A139" s="6" t="s">
        <v>1782</v>
      </c>
      <c r="B139" s="88">
        <v>40218.159722222219</v>
      </c>
      <c r="C139" s="88">
        <v>40219.243055555555</v>
      </c>
      <c r="D139" s="6" t="s">
        <v>2030</v>
      </c>
      <c r="E139" s="6" t="s">
        <v>2031</v>
      </c>
      <c r="G139" s="6">
        <v>50</v>
      </c>
      <c r="M139" s="6">
        <v>50</v>
      </c>
      <c r="N139" s="6" t="s">
        <v>1784</v>
      </c>
      <c r="O139" s="6">
        <v>2</v>
      </c>
      <c r="P139" s="6" t="s">
        <v>1784</v>
      </c>
      <c r="Q139" s="6">
        <v>8.5</v>
      </c>
      <c r="S139" s="6">
        <v>0.185</v>
      </c>
      <c r="U139" s="6">
        <v>0.3</v>
      </c>
      <c r="W139" s="6">
        <v>2.2000000000000002</v>
      </c>
      <c r="Y139" s="6">
        <v>119</v>
      </c>
      <c r="AA139" s="6">
        <v>201</v>
      </c>
      <c r="AC139" s="6">
        <v>985</v>
      </c>
      <c r="AD139" s="6" t="s">
        <v>1784</v>
      </c>
      <c r="AE139" s="6">
        <v>20</v>
      </c>
      <c r="AF139" s="6" t="s">
        <v>1784</v>
      </c>
      <c r="AG139" s="6">
        <v>20</v>
      </c>
      <c r="AH139" s="6" t="s">
        <v>1784</v>
      </c>
      <c r="AI139" s="6">
        <v>5</v>
      </c>
      <c r="AJ139" s="6" t="s">
        <v>1784</v>
      </c>
      <c r="AK139" s="6">
        <v>2.5</v>
      </c>
      <c r="AM139" s="6">
        <v>7.87</v>
      </c>
      <c r="AO139" s="6">
        <v>146</v>
      </c>
      <c r="AQ139" s="6">
        <v>0.55000000000000004</v>
      </c>
      <c r="BA139" s="6">
        <v>5</v>
      </c>
      <c r="CA139" s="6">
        <v>0.41</v>
      </c>
      <c r="CB139" s="6" t="s">
        <v>1784</v>
      </c>
      <c r="CC139" s="6">
        <v>0.25</v>
      </c>
      <c r="CD139" s="6" t="s">
        <v>1784</v>
      </c>
      <c r="CE139" s="6">
        <v>20</v>
      </c>
    </row>
    <row r="140" spans="1:83" x14ac:dyDescent="0.2">
      <c r="A140" s="6" t="s">
        <v>1782</v>
      </c>
      <c r="B140" s="88">
        <v>40246.65625</v>
      </c>
      <c r="C140" s="88">
        <v>40248.260416666664</v>
      </c>
      <c r="D140" s="6" t="s">
        <v>2032</v>
      </c>
      <c r="E140" s="6" t="s">
        <v>2033</v>
      </c>
      <c r="G140" s="6">
        <v>50</v>
      </c>
      <c r="M140" s="6">
        <v>372</v>
      </c>
      <c r="O140" s="6">
        <v>35</v>
      </c>
      <c r="Q140" s="6">
        <v>77.7</v>
      </c>
      <c r="S140" s="6">
        <v>0.17799999999999999</v>
      </c>
      <c r="U140" s="6">
        <v>0.98</v>
      </c>
      <c r="W140" s="6">
        <v>4.8</v>
      </c>
      <c r="Y140" s="6">
        <v>119</v>
      </c>
      <c r="AA140" s="6">
        <v>199</v>
      </c>
      <c r="AC140" s="6">
        <v>934</v>
      </c>
      <c r="AD140" s="6" t="s">
        <v>1784</v>
      </c>
      <c r="AE140" s="6">
        <v>20</v>
      </c>
      <c r="AF140" s="6" t="s">
        <v>1784</v>
      </c>
      <c r="AG140" s="6">
        <v>20</v>
      </c>
      <c r="AH140" s="6" t="s">
        <v>1784</v>
      </c>
      <c r="AI140" s="6">
        <v>5</v>
      </c>
      <c r="AJ140" s="6" t="s">
        <v>1784</v>
      </c>
      <c r="AK140" s="6">
        <v>2.5</v>
      </c>
      <c r="AM140" s="6">
        <v>7.47</v>
      </c>
      <c r="AO140" s="6">
        <v>121</v>
      </c>
      <c r="AQ140" s="6">
        <v>1.2</v>
      </c>
      <c r="BA140" s="6">
        <v>17</v>
      </c>
      <c r="CA140" s="6">
        <v>1.3</v>
      </c>
      <c r="CC140" s="6">
        <v>0.37</v>
      </c>
      <c r="CD140" s="6" t="s">
        <v>1784</v>
      </c>
      <c r="CE140" s="6">
        <v>20</v>
      </c>
    </row>
    <row r="141" spans="1:83" x14ac:dyDescent="0.2">
      <c r="A141" s="6" t="s">
        <v>1782</v>
      </c>
      <c r="B141" s="88">
        <v>40276.222222222219</v>
      </c>
      <c r="C141" s="88">
        <v>40276.475694444445</v>
      </c>
      <c r="D141" s="6" t="s">
        <v>2034</v>
      </c>
      <c r="E141" s="6" t="s">
        <v>2035</v>
      </c>
      <c r="G141" s="6">
        <v>50</v>
      </c>
      <c r="M141" s="6">
        <v>54</v>
      </c>
      <c r="N141" s="6" t="s">
        <v>1784</v>
      </c>
      <c r="O141" s="6">
        <v>3</v>
      </c>
      <c r="Q141" s="6">
        <v>17.899999999999999</v>
      </c>
      <c r="S141" s="6">
        <v>6.0999999999999999E-2</v>
      </c>
      <c r="U141" s="6">
        <v>0.67</v>
      </c>
      <c r="W141" s="6">
        <v>4.0999999999999996</v>
      </c>
      <c r="Y141" s="6">
        <v>63.3</v>
      </c>
      <c r="AA141" s="6">
        <v>105</v>
      </c>
      <c r="AC141" s="6">
        <v>758</v>
      </c>
      <c r="AD141" s="6" t="s">
        <v>1784</v>
      </c>
      <c r="AE141" s="6">
        <v>20</v>
      </c>
      <c r="AF141" s="6" t="s">
        <v>1784</v>
      </c>
      <c r="AG141" s="6">
        <v>20</v>
      </c>
      <c r="AH141" s="6" t="s">
        <v>1784</v>
      </c>
      <c r="AI141" s="6">
        <v>5</v>
      </c>
      <c r="AJ141" s="6" t="s">
        <v>1784</v>
      </c>
      <c r="AK141" s="6">
        <v>2.5</v>
      </c>
      <c r="AM141" s="6">
        <v>8.01</v>
      </c>
      <c r="AO141" s="6">
        <v>181</v>
      </c>
      <c r="AQ141" s="6">
        <v>0.9</v>
      </c>
      <c r="BA141" s="6">
        <v>6</v>
      </c>
      <c r="CA141" s="6">
        <v>1</v>
      </c>
      <c r="CB141" s="6" t="s">
        <v>1784</v>
      </c>
      <c r="CC141" s="6">
        <v>0.25</v>
      </c>
      <c r="CD141" s="6" t="s">
        <v>1784</v>
      </c>
      <c r="CE141" s="6">
        <v>20</v>
      </c>
    </row>
    <row r="142" spans="1:83" x14ac:dyDescent="0.2">
      <c r="A142" s="6" t="s">
        <v>1782</v>
      </c>
      <c r="B142" s="88">
        <v>40276.5</v>
      </c>
      <c r="C142" s="88"/>
      <c r="D142" s="6" t="s">
        <v>2036</v>
      </c>
      <c r="E142" s="6" t="s">
        <v>2037</v>
      </c>
      <c r="G142" s="6">
        <v>70</v>
      </c>
      <c r="K142" s="6">
        <v>2.1</v>
      </c>
      <c r="BY142" s="6">
        <v>2</v>
      </c>
    </row>
    <row r="143" spans="1:83" x14ac:dyDescent="0.2">
      <c r="A143" s="6" t="s">
        <v>1782</v>
      </c>
      <c r="B143" s="88">
        <v>40422.152777777781</v>
      </c>
      <c r="C143" s="88">
        <v>40422.260416666664</v>
      </c>
      <c r="D143" s="6" t="s">
        <v>2038</v>
      </c>
      <c r="E143" s="6" t="s">
        <v>2039</v>
      </c>
      <c r="G143" s="6">
        <v>50</v>
      </c>
      <c r="M143" s="6">
        <v>80</v>
      </c>
      <c r="O143" s="6">
        <v>5.3</v>
      </c>
      <c r="Q143" s="6">
        <v>57.9</v>
      </c>
      <c r="S143" s="6">
        <v>3.2000000000000001E-2</v>
      </c>
      <c r="U143" s="6">
        <v>1.27</v>
      </c>
      <c r="W143" s="6">
        <v>4.3</v>
      </c>
      <c r="Y143" s="6">
        <v>21.5</v>
      </c>
      <c r="AA143" s="6">
        <v>33.200000000000003</v>
      </c>
      <c r="AC143" s="6">
        <v>268</v>
      </c>
      <c r="AD143" s="6" t="s">
        <v>1784</v>
      </c>
      <c r="AE143" s="6">
        <v>20</v>
      </c>
      <c r="AF143" s="6" t="s">
        <v>1784</v>
      </c>
      <c r="AG143" s="6">
        <v>20</v>
      </c>
      <c r="AH143" s="6" t="s">
        <v>1784</v>
      </c>
      <c r="AI143" s="6">
        <v>5</v>
      </c>
      <c r="AJ143" s="6" t="s">
        <v>1784</v>
      </c>
      <c r="AK143" s="6">
        <v>2.5</v>
      </c>
      <c r="AM143" s="6">
        <v>7.83</v>
      </c>
      <c r="AO143" s="6">
        <v>62.2</v>
      </c>
      <c r="AQ143" s="6">
        <v>0.6</v>
      </c>
      <c r="BA143" s="6">
        <v>67</v>
      </c>
      <c r="CA143" s="6">
        <v>1.2</v>
      </c>
      <c r="CB143" s="6" t="s">
        <v>1784</v>
      </c>
      <c r="CC143" s="6">
        <v>0.25</v>
      </c>
      <c r="CD143" s="6" t="s">
        <v>1784</v>
      </c>
      <c r="CE143" s="6">
        <v>20</v>
      </c>
    </row>
    <row r="144" spans="1:83" x14ac:dyDescent="0.2">
      <c r="A144" s="6" t="s">
        <v>1782</v>
      </c>
      <c r="B144" s="88">
        <v>40422.46875</v>
      </c>
      <c r="C144" s="88"/>
      <c r="D144" s="6" t="s">
        <v>2040</v>
      </c>
      <c r="E144" s="6" t="s">
        <v>2041</v>
      </c>
      <c r="G144" s="6">
        <v>70</v>
      </c>
      <c r="K144" s="6">
        <v>1.5</v>
      </c>
      <c r="BY144" s="6">
        <v>5.2</v>
      </c>
    </row>
    <row r="145" spans="1:101" x14ac:dyDescent="0.2">
      <c r="A145" s="6" t="s">
        <v>1782</v>
      </c>
      <c r="B145" s="88">
        <v>40477.305555555555</v>
      </c>
      <c r="C145" s="88">
        <v>40477.430555555555</v>
      </c>
      <c r="D145" s="6" t="s">
        <v>2042</v>
      </c>
      <c r="E145" s="6" t="s">
        <v>2043</v>
      </c>
      <c r="G145" s="6">
        <v>50</v>
      </c>
      <c r="M145" s="6">
        <v>158</v>
      </c>
      <c r="O145" s="6">
        <v>6.3</v>
      </c>
      <c r="Q145" s="6">
        <v>42.9</v>
      </c>
      <c r="S145" s="6">
        <v>1.9E-2</v>
      </c>
      <c r="U145" s="6">
        <v>0.54</v>
      </c>
      <c r="W145" s="6">
        <v>3.5</v>
      </c>
      <c r="Y145" s="6">
        <v>11.6</v>
      </c>
      <c r="AA145" s="6">
        <v>17.7</v>
      </c>
      <c r="AC145" s="6">
        <v>167</v>
      </c>
      <c r="AD145" s="6" t="s">
        <v>1784</v>
      </c>
      <c r="AE145" s="6">
        <v>20</v>
      </c>
      <c r="AF145" s="6" t="s">
        <v>1784</v>
      </c>
      <c r="AG145" s="6">
        <v>20</v>
      </c>
      <c r="AH145" s="6" t="s">
        <v>1784</v>
      </c>
      <c r="AI145" s="6">
        <v>5</v>
      </c>
      <c r="AJ145" s="6" t="s">
        <v>1784</v>
      </c>
      <c r="AK145" s="6">
        <v>2.5</v>
      </c>
      <c r="AM145" s="6">
        <v>7.53</v>
      </c>
      <c r="AO145" s="6">
        <v>41.8</v>
      </c>
      <c r="BA145" s="6">
        <v>70</v>
      </c>
      <c r="BC145" s="6">
        <v>15.6</v>
      </c>
      <c r="BE145" s="6">
        <v>0.08</v>
      </c>
      <c r="BG145" s="6">
        <v>10</v>
      </c>
      <c r="BI145" s="6">
        <v>5.5</v>
      </c>
      <c r="BK145" s="6">
        <v>8.5</v>
      </c>
      <c r="BM145" s="6">
        <v>40</v>
      </c>
      <c r="BO145" s="6">
        <v>0.23899999999999999</v>
      </c>
      <c r="BU145" s="6">
        <v>61.6</v>
      </c>
      <c r="CD145" s="6" t="s">
        <v>1784</v>
      </c>
      <c r="CE145" s="6">
        <v>20</v>
      </c>
      <c r="CN145" s="6" t="s">
        <v>1784</v>
      </c>
      <c r="CO145" s="6">
        <v>1</v>
      </c>
      <c r="CQ145" s="6">
        <v>5</v>
      </c>
      <c r="CW145" s="6">
        <v>3</v>
      </c>
    </row>
    <row r="146" spans="1:101" x14ac:dyDescent="0.2">
      <c r="A146" s="6" t="s">
        <v>1782</v>
      </c>
      <c r="B146" s="88">
        <v>40477.583333333336</v>
      </c>
      <c r="C146" s="88"/>
      <c r="D146" s="6" t="s">
        <v>2044</v>
      </c>
      <c r="E146" s="6" t="s">
        <v>2045</v>
      </c>
      <c r="G146" s="6">
        <v>70</v>
      </c>
      <c r="K146" s="6">
        <v>3.1</v>
      </c>
      <c r="BX146" s="6" t="s">
        <v>1784</v>
      </c>
      <c r="BY146" s="6">
        <v>1.9</v>
      </c>
    </row>
    <row r="147" spans="1:101" x14ac:dyDescent="0.2">
      <c r="A147" s="83" t="s">
        <v>1782</v>
      </c>
      <c r="B147" s="86">
        <v>40523.673611111109</v>
      </c>
      <c r="C147" s="86">
        <v>40523.878472222219</v>
      </c>
      <c r="D147" s="83" t="s">
        <v>2046</v>
      </c>
      <c r="E147" s="83" t="s">
        <v>2047</v>
      </c>
      <c r="F147" s="83"/>
      <c r="G147" s="83">
        <v>50</v>
      </c>
      <c r="H147" s="83"/>
      <c r="I147" s="83"/>
      <c r="J147" s="83"/>
      <c r="K147" s="83"/>
      <c r="L147" s="83"/>
      <c r="M147" s="83">
        <v>274</v>
      </c>
      <c r="N147" s="83"/>
      <c r="O147" s="83"/>
      <c r="P147" s="83"/>
      <c r="Q147" s="83">
        <v>50.7</v>
      </c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83"/>
      <c r="BJ147" s="83"/>
      <c r="BK147" s="83"/>
      <c r="BL147" s="83"/>
      <c r="BM147" s="83"/>
      <c r="BN147" s="83"/>
      <c r="BO147" s="83"/>
      <c r="BP147" s="83"/>
      <c r="BQ147" s="83"/>
      <c r="BR147" s="83"/>
      <c r="BS147" s="83"/>
      <c r="BT147" s="83"/>
      <c r="BU147" s="83"/>
      <c r="BV147" s="83"/>
      <c r="BW147" s="83"/>
      <c r="BX147" s="83"/>
      <c r="BY147" s="83"/>
      <c r="BZ147" s="83"/>
      <c r="CA147" s="83"/>
      <c r="CB147" s="83"/>
      <c r="CC147" s="83"/>
      <c r="CD147" s="83"/>
      <c r="CE147" s="83"/>
      <c r="CF147" s="83"/>
      <c r="CG147" s="83"/>
      <c r="CH147" s="83"/>
      <c r="CI147" s="83"/>
      <c r="CJ147" s="83"/>
      <c r="CK147" s="83"/>
      <c r="CL147" s="83"/>
      <c r="CM147" s="83"/>
      <c r="CN147" s="83"/>
      <c r="CO147" s="83"/>
      <c r="CP147" s="83"/>
      <c r="CQ147" s="83"/>
      <c r="CR147" s="83"/>
      <c r="CS147" s="83"/>
      <c r="CT147" s="83"/>
      <c r="CU147" s="83"/>
      <c r="CV147" s="83"/>
      <c r="CW147" s="83"/>
    </row>
    <row r="148" spans="1:101" x14ac:dyDescent="0.2">
      <c r="A148" s="83" t="s">
        <v>1782</v>
      </c>
      <c r="B148" s="86">
        <v>40532.725694444445</v>
      </c>
      <c r="C148" s="86">
        <v>40533.565972222219</v>
      </c>
      <c r="D148" s="83" t="s">
        <v>2048</v>
      </c>
      <c r="E148" s="83" t="s">
        <v>2049</v>
      </c>
      <c r="F148" s="83"/>
      <c r="G148" s="83">
        <v>50</v>
      </c>
      <c r="H148" s="83"/>
      <c r="I148" s="83"/>
      <c r="J148" s="83"/>
      <c r="K148" s="83"/>
      <c r="L148" s="83"/>
      <c r="M148" s="83">
        <v>8.5</v>
      </c>
      <c r="N148" s="83"/>
      <c r="O148" s="83">
        <v>8.6999999999999993</v>
      </c>
      <c r="P148" s="83"/>
      <c r="Q148" s="83">
        <v>24.3</v>
      </c>
      <c r="R148" s="83"/>
      <c r="S148" s="83">
        <v>6.5000000000000002E-2</v>
      </c>
      <c r="T148" s="83"/>
      <c r="U148" s="83">
        <v>0.53</v>
      </c>
      <c r="V148" s="83"/>
      <c r="W148" s="83">
        <v>5.2</v>
      </c>
      <c r="X148" s="83"/>
      <c r="Y148" s="83">
        <v>226</v>
      </c>
      <c r="Z148" s="83"/>
      <c r="AA148" s="83">
        <v>365</v>
      </c>
      <c r="AB148" s="83"/>
      <c r="AC148" s="83">
        <v>1760</v>
      </c>
      <c r="AD148" s="83" t="s">
        <v>1784</v>
      </c>
      <c r="AE148" s="83">
        <v>20</v>
      </c>
      <c r="AF148" s="83" t="s">
        <v>1784</v>
      </c>
      <c r="AG148" s="83">
        <v>20</v>
      </c>
      <c r="AH148" s="83" t="s">
        <v>1784</v>
      </c>
      <c r="AI148" s="83">
        <v>5</v>
      </c>
      <c r="AJ148" s="83" t="s">
        <v>1784</v>
      </c>
      <c r="AK148" s="83">
        <v>2.5</v>
      </c>
      <c r="AL148" s="83"/>
      <c r="AM148" s="83">
        <v>7.89</v>
      </c>
      <c r="AN148" s="83"/>
      <c r="AO148" s="83">
        <v>288</v>
      </c>
      <c r="AP148" s="83"/>
      <c r="AQ148" s="83">
        <v>0.51</v>
      </c>
      <c r="AR148" s="83"/>
      <c r="AS148" s="83"/>
      <c r="AT148" s="83"/>
      <c r="AU148" s="83"/>
      <c r="AV148" s="83"/>
      <c r="AW148" s="83"/>
      <c r="AX148" s="83"/>
      <c r="AY148" s="83"/>
      <c r="AZ148" s="83"/>
      <c r="BA148" s="83">
        <v>3</v>
      </c>
      <c r="BB148" s="83"/>
      <c r="BC148" s="83"/>
      <c r="BD148" s="83"/>
      <c r="BE148" s="83"/>
      <c r="BF148" s="83"/>
      <c r="BG148" s="83"/>
      <c r="BH148" s="83"/>
      <c r="BI148" s="83"/>
      <c r="BJ148" s="83"/>
      <c r="BK148" s="83"/>
      <c r="BL148" s="83"/>
      <c r="BM148" s="83"/>
      <c r="BN148" s="83"/>
      <c r="BO148" s="83"/>
      <c r="BP148" s="83"/>
      <c r="BQ148" s="83"/>
      <c r="BR148" s="83"/>
      <c r="BS148" s="83"/>
      <c r="BT148" s="83"/>
      <c r="BU148" s="83"/>
      <c r="BV148" s="83"/>
      <c r="BW148" s="83"/>
      <c r="BX148" s="83"/>
      <c r="BY148" s="83"/>
      <c r="BZ148" s="83"/>
      <c r="CA148" s="83">
        <v>1.3</v>
      </c>
      <c r="CB148" s="83"/>
      <c r="CC148" s="83">
        <v>0.38</v>
      </c>
      <c r="CD148" s="83" t="s">
        <v>1784</v>
      </c>
      <c r="CE148" s="83">
        <v>20</v>
      </c>
      <c r="CF148" s="83"/>
      <c r="CG148" s="83"/>
      <c r="CH148" s="83"/>
      <c r="CI148" s="83"/>
      <c r="CJ148" s="83"/>
      <c r="CK148" s="83"/>
      <c r="CL148" s="83"/>
      <c r="CM148" s="83"/>
      <c r="CN148" s="83"/>
      <c r="CO148" s="83"/>
      <c r="CP148" s="83"/>
      <c r="CQ148" s="83"/>
      <c r="CR148" s="83"/>
      <c r="CS148" s="83"/>
      <c r="CT148" s="83"/>
      <c r="CU148" s="83"/>
      <c r="CV148" s="83"/>
      <c r="CW148" s="83"/>
    </row>
    <row r="149" spans="1:101" x14ac:dyDescent="0.2">
      <c r="A149" s="83" t="s">
        <v>1782</v>
      </c>
      <c r="B149" s="86">
        <v>40574.465277777781</v>
      </c>
      <c r="C149" s="86">
        <v>40576.451388888891</v>
      </c>
      <c r="D149" s="83" t="s">
        <v>2050</v>
      </c>
      <c r="E149" s="83" t="s">
        <v>2051</v>
      </c>
      <c r="F149" s="83"/>
      <c r="G149" s="83">
        <v>50</v>
      </c>
      <c r="H149" s="83"/>
      <c r="I149" s="83"/>
      <c r="J149" s="83"/>
      <c r="K149" s="83"/>
      <c r="L149" s="83"/>
      <c r="M149" s="83">
        <v>5.0999999999999996</v>
      </c>
      <c r="N149" s="83" t="s">
        <v>1784</v>
      </c>
      <c r="O149" s="83">
        <v>3</v>
      </c>
      <c r="P149" s="83"/>
      <c r="Q149" s="83">
        <v>18.2</v>
      </c>
      <c r="R149" s="83"/>
      <c r="S149" s="83">
        <v>0.19700000000000001</v>
      </c>
      <c r="T149" s="83"/>
      <c r="U149" s="83">
        <v>0.65</v>
      </c>
      <c r="V149" s="83"/>
      <c r="W149" s="83">
        <v>4.2</v>
      </c>
      <c r="X149" s="83"/>
      <c r="Y149" s="83">
        <v>921</v>
      </c>
      <c r="Z149" s="83"/>
      <c r="AA149" s="83">
        <v>1610</v>
      </c>
      <c r="AB149" s="83"/>
      <c r="AC149" s="83">
        <v>5290</v>
      </c>
      <c r="AD149" s="83" t="s">
        <v>1784</v>
      </c>
      <c r="AE149" s="83">
        <v>20</v>
      </c>
      <c r="AF149" s="83" t="s">
        <v>1784</v>
      </c>
      <c r="AG149" s="83">
        <v>20</v>
      </c>
      <c r="AH149" s="83" t="s">
        <v>1784</v>
      </c>
      <c r="AI149" s="83">
        <v>5</v>
      </c>
      <c r="AJ149" s="83" t="s">
        <v>1784</v>
      </c>
      <c r="AK149" s="83">
        <v>2.5</v>
      </c>
      <c r="AL149" s="83"/>
      <c r="AM149" s="83">
        <v>8.1999999999999993</v>
      </c>
      <c r="AN149" s="83"/>
      <c r="AO149" s="83">
        <v>212</v>
      </c>
      <c r="AP149" s="83"/>
      <c r="AQ149" s="83">
        <v>460</v>
      </c>
      <c r="AR149" s="83"/>
      <c r="AS149" s="83"/>
      <c r="AT149" s="83"/>
      <c r="AU149" s="83"/>
      <c r="AV149" s="83"/>
      <c r="AW149" s="83"/>
      <c r="AX149" s="83"/>
      <c r="AY149" s="83"/>
      <c r="AZ149" s="83" t="s">
        <v>1784</v>
      </c>
      <c r="BA149" s="83">
        <v>2</v>
      </c>
      <c r="BB149" s="83"/>
      <c r="BC149" s="83"/>
      <c r="BD149" s="83"/>
      <c r="BE149" s="83"/>
      <c r="BF149" s="83"/>
      <c r="BG149" s="83"/>
      <c r="BH149" s="83"/>
      <c r="BI149" s="83"/>
      <c r="BJ149" s="83"/>
      <c r="BK149" s="83"/>
      <c r="BL149" s="83"/>
      <c r="BM149" s="83"/>
      <c r="BN149" s="83"/>
      <c r="BO149" s="83"/>
      <c r="BP149" s="83"/>
      <c r="BQ149" s="83"/>
      <c r="BR149" s="83"/>
      <c r="BS149" s="83"/>
      <c r="BT149" s="83"/>
      <c r="BU149" s="83"/>
      <c r="BV149" s="83"/>
      <c r="BW149" s="83"/>
      <c r="BX149" s="83"/>
      <c r="BY149" s="83"/>
      <c r="BZ149" s="83"/>
      <c r="CA149" s="83">
        <v>320</v>
      </c>
      <c r="CB149" s="83"/>
      <c r="CC149" s="83">
        <v>1.9</v>
      </c>
      <c r="CD149" s="83" t="s">
        <v>1784</v>
      </c>
      <c r="CE149" s="83">
        <v>20</v>
      </c>
      <c r="CF149" s="83"/>
      <c r="CG149" s="83"/>
      <c r="CH149" s="83"/>
      <c r="CI149" s="83"/>
      <c r="CJ149" s="83"/>
      <c r="CK149" s="83"/>
      <c r="CL149" s="83"/>
      <c r="CM149" s="83"/>
      <c r="CN149" s="83"/>
      <c r="CO149" s="83"/>
      <c r="CP149" s="83"/>
      <c r="CQ149" s="83"/>
      <c r="CR149" s="83"/>
      <c r="CS149" s="83"/>
      <c r="CT149" s="83"/>
      <c r="CU149" s="83"/>
      <c r="CV149" s="83"/>
      <c r="CW149" s="83"/>
    </row>
    <row r="150" spans="1:101" x14ac:dyDescent="0.2">
      <c r="A150" s="83" t="s">
        <v>1782</v>
      </c>
      <c r="B150" s="86">
        <v>40592.434027777781</v>
      </c>
      <c r="C150" s="83"/>
      <c r="D150" s="83" t="s">
        <v>2052</v>
      </c>
      <c r="E150" s="83"/>
      <c r="F150" s="83"/>
      <c r="G150" s="83">
        <v>70</v>
      </c>
      <c r="H150" s="83"/>
      <c r="I150" s="83"/>
      <c r="J150" s="83"/>
      <c r="K150" s="83">
        <v>2.2000000000000002</v>
      </c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83"/>
      <c r="BC150" s="83"/>
      <c r="BD150" s="83"/>
      <c r="BE150" s="83"/>
      <c r="BF150" s="83"/>
      <c r="BG150" s="83"/>
      <c r="BH150" s="83"/>
      <c r="BI150" s="83"/>
      <c r="BJ150" s="83"/>
      <c r="BK150" s="83"/>
      <c r="BL150" s="83"/>
      <c r="BM150" s="83"/>
      <c r="BN150" s="83"/>
      <c r="BO150" s="83"/>
      <c r="BP150" s="83"/>
      <c r="BQ150" s="83"/>
      <c r="BR150" s="83"/>
      <c r="BS150" s="83"/>
      <c r="BT150" s="83"/>
      <c r="BU150" s="83"/>
      <c r="BV150" s="83"/>
      <c r="BW150" s="83"/>
      <c r="BX150" s="83" t="s">
        <v>1784</v>
      </c>
      <c r="BY150" s="83">
        <v>1.9</v>
      </c>
      <c r="BZ150" s="83"/>
      <c r="CA150" s="83"/>
      <c r="CB150" s="83"/>
      <c r="CC150" s="83"/>
      <c r="CD150" s="83"/>
      <c r="CE150" s="83"/>
      <c r="CF150" s="83"/>
      <c r="CG150" s="83"/>
      <c r="CH150" s="83"/>
      <c r="CI150" s="83"/>
      <c r="CJ150" s="83"/>
      <c r="CK150" s="83"/>
      <c r="CL150" s="83"/>
      <c r="CM150" s="83"/>
      <c r="CN150" s="83"/>
      <c r="CO150" s="83"/>
      <c r="CP150" s="83"/>
      <c r="CQ150" s="83"/>
      <c r="CR150" s="83"/>
      <c r="CS150" s="83"/>
      <c r="CT150" s="83"/>
      <c r="CU150" s="83"/>
      <c r="CV150" s="83"/>
      <c r="CW150" s="83"/>
    </row>
    <row r="151" spans="1:101" x14ac:dyDescent="0.2">
      <c r="A151" s="83" t="s">
        <v>1782</v>
      </c>
      <c r="B151" s="86">
        <v>40594.402777777781</v>
      </c>
      <c r="C151" s="86">
        <v>40596.319444444445</v>
      </c>
      <c r="D151" s="83" t="s">
        <v>2053</v>
      </c>
      <c r="E151" s="83" t="s">
        <v>2054</v>
      </c>
      <c r="F151" s="83"/>
      <c r="G151" s="83">
        <v>50</v>
      </c>
      <c r="H151" s="83"/>
      <c r="I151" s="83"/>
      <c r="J151" s="83"/>
      <c r="K151" s="83"/>
      <c r="L151" s="83"/>
      <c r="M151" s="83">
        <v>141</v>
      </c>
      <c r="N151" s="83" t="s">
        <v>1934</v>
      </c>
      <c r="O151" s="83">
        <v>11.5</v>
      </c>
      <c r="P151" s="83"/>
      <c r="Q151" s="83">
        <v>93</v>
      </c>
      <c r="R151" s="83"/>
      <c r="S151" s="83">
        <v>0.112</v>
      </c>
      <c r="T151" s="83"/>
      <c r="U151" s="83">
        <v>0.7</v>
      </c>
      <c r="V151" s="83"/>
      <c r="W151" s="83">
        <v>7.4</v>
      </c>
      <c r="X151" s="83"/>
      <c r="Y151" s="83">
        <v>445</v>
      </c>
      <c r="Z151" s="83"/>
      <c r="AA151" s="83">
        <v>801</v>
      </c>
      <c r="AB151" s="83"/>
      <c r="AC151" s="83">
        <v>2840</v>
      </c>
      <c r="AD151" s="83" t="s">
        <v>1784</v>
      </c>
      <c r="AE151" s="83">
        <v>20</v>
      </c>
      <c r="AF151" s="83"/>
      <c r="AG151" s="83">
        <v>48</v>
      </c>
      <c r="AH151" s="83" t="s">
        <v>1784</v>
      </c>
      <c r="AI151" s="83">
        <v>5</v>
      </c>
      <c r="AJ151" s="83" t="s">
        <v>1784</v>
      </c>
      <c r="AK151" s="83">
        <v>2.5</v>
      </c>
      <c r="AL151" s="83"/>
      <c r="AM151" s="83">
        <v>7.8</v>
      </c>
      <c r="AN151" s="83"/>
      <c r="AO151" s="83">
        <v>184</v>
      </c>
      <c r="AP151" s="83"/>
      <c r="AQ151" s="83">
        <v>1.7</v>
      </c>
      <c r="AR151" s="83"/>
      <c r="AS151" s="83"/>
      <c r="AT151" s="83"/>
      <c r="AU151" s="83"/>
      <c r="AV151" s="83"/>
      <c r="AW151" s="83"/>
      <c r="AX151" s="83"/>
      <c r="AY151" s="83"/>
      <c r="AZ151" s="83"/>
      <c r="BA151" s="83">
        <v>6</v>
      </c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  <c r="BR151" s="83"/>
      <c r="BS151" s="83"/>
      <c r="BT151" s="83"/>
      <c r="BU151" s="83"/>
      <c r="BV151" s="83"/>
      <c r="BW151" s="83"/>
      <c r="BX151" s="83"/>
      <c r="BY151" s="83"/>
      <c r="BZ151" s="83"/>
      <c r="CA151" s="83">
        <v>1.7</v>
      </c>
      <c r="CB151" s="83"/>
      <c r="CC151" s="83">
        <v>0.39</v>
      </c>
      <c r="CD151" s="83" t="s">
        <v>1784</v>
      </c>
      <c r="CE151" s="83">
        <v>20</v>
      </c>
      <c r="CF151" s="83"/>
      <c r="CG151" s="83"/>
      <c r="CH151" s="83"/>
      <c r="CI151" s="83"/>
      <c r="CJ151" s="83"/>
      <c r="CK151" s="83"/>
      <c r="CL151" s="83"/>
      <c r="CM151" s="83"/>
      <c r="CN151" s="83"/>
      <c r="CO151" s="83"/>
      <c r="CP151" s="83"/>
      <c r="CQ151" s="83"/>
      <c r="CR151" s="83"/>
      <c r="CS151" s="83"/>
      <c r="CT151" s="83"/>
      <c r="CU151" s="83"/>
      <c r="CV151" s="83"/>
      <c r="CW151" s="83"/>
    </row>
    <row r="152" spans="1:101" x14ac:dyDescent="0.2">
      <c r="A152" s="83" t="s">
        <v>1782</v>
      </c>
      <c r="B152" s="86">
        <v>40652.788194444445</v>
      </c>
      <c r="C152" s="86">
        <v>40653.177083333336</v>
      </c>
      <c r="D152" s="83" t="s">
        <v>2055</v>
      </c>
      <c r="E152" s="83" t="s">
        <v>2056</v>
      </c>
      <c r="F152" s="83"/>
      <c r="G152" s="83">
        <v>50</v>
      </c>
      <c r="H152" s="83"/>
      <c r="I152" s="83"/>
      <c r="J152" s="83"/>
      <c r="K152" s="83"/>
      <c r="L152" s="83"/>
      <c r="M152" s="83">
        <v>646</v>
      </c>
      <c r="N152" s="83" t="s">
        <v>1784</v>
      </c>
      <c r="O152" s="83">
        <v>6</v>
      </c>
      <c r="P152" s="83"/>
      <c r="Q152" s="83">
        <v>21.7</v>
      </c>
      <c r="R152" s="83"/>
      <c r="S152" s="83">
        <v>0.123</v>
      </c>
      <c r="T152" s="83"/>
      <c r="U152" s="83">
        <v>0.78</v>
      </c>
      <c r="V152" s="83"/>
      <c r="W152" s="83">
        <v>2.1</v>
      </c>
      <c r="X152" s="83"/>
      <c r="Y152" s="83">
        <v>46.4</v>
      </c>
      <c r="Z152" s="83"/>
      <c r="AA152" s="83">
        <v>69</v>
      </c>
      <c r="AB152" s="83"/>
      <c r="AC152" s="83">
        <v>435</v>
      </c>
      <c r="AD152" s="83" t="s">
        <v>1784</v>
      </c>
      <c r="AE152" s="83">
        <v>20</v>
      </c>
      <c r="AF152" s="83" t="s">
        <v>1784</v>
      </c>
      <c r="AG152" s="83">
        <v>20</v>
      </c>
      <c r="AH152" s="83" t="s">
        <v>1784</v>
      </c>
      <c r="AI152" s="83">
        <v>5</v>
      </c>
      <c r="AJ152" s="83" t="s">
        <v>1784</v>
      </c>
      <c r="AK152" s="83">
        <v>2.5</v>
      </c>
      <c r="AL152" s="83"/>
      <c r="AM152" s="83">
        <v>7.72</v>
      </c>
      <c r="AN152" s="83"/>
      <c r="AO152" s="83">
        <v>88.4</v>
      </c>
      <c r="AP152" s="83"/>
      <c r="AQ152" s="83">
        <v>0.27</v>
      </c>
      <c r="AR152" s="83"/>
      <c r="AS152" s="83"/>
      <c r="AT152" s="83"/>
      <c r="AU152" s="83"/>
      <c r="AV152" s="83"/>
      <c r="AW152" s="83"/>
      <c r="AX152" s="83"/>
      <c r="AY152" s="83"/>
      <c r="AZ152" s="83"/>
      <c r="BA152" s="83">
        <v>27</v>
      </c>
      <c r="BB152" s="83"/>
      <c r="BC152" s="83"/>
      <c r="BD152" s="83"/>
      <c r="BE152" s="83"/>
      <c r="BF152" s="83"/>
      <c r="BG152" s="83"/>
      <c r="BH152" s="83"/>
      <c r="BI152" s="83"/>
      <c r="BJ152" s="83"/>
      <c r="BK152" s="83"/>
      <c r="BL152" s="83"/>
      <c r="BM152" s="83"/>
      <c r="BN152" s="83"/>
      <c r="BO152" s="83"/>
      <c r="BP152" s="83"/>
      <c r="BQ152" s="83"/>
      <c r="BR152" s="83"/>
      <c r="BS152" s="83"/>
      <c r="BT152" s="83"/>
      <c r="BU152" s="83"/>
      <c r="BV152" s="83"/>
      <c r="BW152" s="83"/>
      <c r="BX152" s="83"/>
      <c r="BY152" s="83"/>
      <c r="BZ152" s="83" t="s">
        <v>1784</v>
      </c>
      <c r="CA152" s="83">
        <v>0.35</v>
      </c>
      <c r="CB152" s="83" t="s">
        <v>1784</v>
      </c>
      <c r="CC152" s="83">
        <v>0.25</v>
      </c>
      <c r="CD152" s="83" t="s">
        <v>1784</v>
      </c>
      <c r="CE152" s="83">
        <v>20</v>
      </c>
      <c r="CF152" s="83"/>
      <c r="CG152" s="83"/>
      <c r="CH152" s="83"/>
      <c r="CI152" s="83"/>
      <c r="CJ152" s="83"/>
      <c r="CK152" s="83"/>
      <c r="CL152" s="83"/>
      <c r="CM152" s="83"/>
      <c r="CN152" s="83"/>
      <c r="CO152" s="83"/>
      <c r="CP152" s="83"/>
      <c r="CQ152" s="83"/>
      <c r="CR152" s="83"/>
      <c r="CS152" s="83"/>
      <c r="CT152" s="83"/>
      <c r="CU152" s="83"/>
      <c r="CV152" s="83"/>
      <c r="CW152" s="83"/>
    </row>
    <row r="153" spans="1:101" x14ac:dyDescent="0.2">
      <c r="A153" s="83" t="s">
        <v>1782</v>
      </c>
      <c r="B153" s="86">
        <v>40653.583333333336</v>
      </c>
      <c r="C153" s="83"/>
      <c r="D153" s="83" t="s">
        <v>2057</v>
      </c>
      <c r="E153" s="83" t="s">
        <v>2058</v>
      </c>
      <c r="F153" s="83"/>
      <c r="G153" s="83">
        <v>70</v>
      </c>
      <c r="H153" s="83"/>
      <c r="I153" s="83"/>
      <c r="J153" s="83"/>
      <c r="K153" s="83">
        <v>2.2000000000000002</v>
      </c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3"/>
      <c r="AW153" s="83"/>
      <c r="AX153" s="83"/>
      <c r="AY153" s="83"/>
      <c r="AZ153" s="83"/>
      <c r="BA153" s="83"/>
      <c r="BB153" s="83"/>
      <c r="BC153" s="83"/>
      <c r="BD153" s="83"/>
      <c r="BE153" s="83"/>
      <c r="BF153" s="83"/>
      <c r="BG153" s="83"/>
      <c r="BH153" s="83"/>
      <c r="BI153" s="83"/>
      <c r="BJ153" s="83"/>
      <c r="BK153" s="83"/>
      <c r="BL153" s="83"/>
      <c r="BM153" s="83"/>
      <c r="BN153" s="83"/>
      <c r="BO153" s="83"/>
      <c r="BP153" s="83"/>
      <c r="BQ153" s="83"/>
      <c r="BR153" s="83"/>
      <c r="BS153" s="83"/>
      <c r="BT153" s="83"/>
      <c r="BU153" s="83"/>
      <c r="BV153" s="83"/>
      <c r="BW153" s="83"/>
      <c r="BX153" s="83"/>
      <c r="BY153" s="83">
        <v>2.4</v>
      </c>
      <c r="BZ153" s="83"/>
      <c r="CA153" s="83"/>
      <c r="CB153" s="83"/>
      <c r="CC153" s="83"/>
      <c r="CD153" s="83"/>
      <c r="CE153" s="83"/>
      <c r="CF153" s="83"/>
      <c r="CG153" s="83"/>
      <c r="CH153" s="83"/>
      <c r="CI153" s="83"/>
      <c r="CJ153" s="83"/>
      <c r="CK153" s="83"/>
      <c r="CL153" s="83"/>
      <c r="CM153" s="83"/>
      <c r="CN153" s="83"/>
      <c r="CO153" s="83"/>
      <c r="CP153" s="83"/>
      <c r="CQ153" s="83"/>
      <c r="CR153" s="83"/>
      <c r="CS153" s="83"/>
      <c r="CT153" s="83"/>
      <c r="CU153" s="83"/>
      <c r="CV153" s="83"/>
      <c r="CW153" s="83"/>
    </row>
    <row r="154" spans="1:101" x14ac:dyDescent="0.2">
      <c r="A154" s="83" t="s">
        <v>1782</v>
      </c>
      <c r="B154" s="86">
        <v>40786.048611111109</v>
      </c>
      <c r="C154" s="86">
        <v>40786.298611111109</v>
      </c>
      <c r="D154" s="83" t="s">
        <v>2059</v>
      </c>
      <c r="E154" s="83" t="s">
        <v>2060</v>
      </c>
      <c r="F154" s="83"/>
      <c r="G154" s="83">
        <v>50</v>
      </c>
      <c r="H154" s="83"/>
      <c r="I154" s="83"/>
      <c r="J154" s="83"/>
      <c r="K154" s="83"/>
      <c r="L154" s="83"/>
      <c r="M154" s="83">
        <v>3.5</v>
      </c>
      <c r="N154" s="83" t="s">
        <v>1784</v>
      </c>
      <c r="O154" s="83">
        <v>2</v>
      </c>
      <c r="P154" s="83"/>
      <c r="Q154" s="83">
        <v>17.600000000000001</v>
      </c>
      <c r="R154" s="83" t="s">
        <v>1784</v>
      </c>
      <c r="S154" s="83">
        <v>1.4999999999999999E-2</v>
      </c>
      <c r="T154" s="83"/>
      <c r="U154" s="83">
        <v>0.43</v>
      </c>
      <c r="V154" s="83"/>
      <c r="W154" s="83">
        <v>3.2</v>
      </c>
      <c r="X154" s="83"/>
      <c r="Y154" s="83">
        <v>87.6</v>
      </c>
      <c r="Z154" s="83"/>
      <c r="AA154" s="83">
        <v>160</v>
      </c>
      <c r="AB154" s="83"/>
      <c r="AC154" s="83">
        <v>1020</v>
      </c>
      <c r="AD154" s="83" t="s">
        <v>1784</v>
      </c>
      <c r="AE154" s="83">
        <v>20</v>
      </c>
      <c r="AF154" s="83" t="s">
        <v>1784</v>
      </c>
      <c r="AG154" s="83">
        <v>20</v>
      </c>
      <c r="AH154" s="83" t="s">
        <v>1784</v>
      </c>
      <c r="AI154" s="83">
        <v>5</v>
      </c>
      <c r="AJ154" s="83" t="s">
        <v>1784</v>
      </c>
      <c r="AK154" s="83">
        <v>2.5</v>
      </c>
      <c r="AL154" s="83"/>
      <c r="AM154" s="83">
        <v>8.1199999999999992</v>
      </c>
      <c r="AN154" s="83"/>
      <c r="AO154" s="83">
        <v>240</v>
      </c>
      <c r="AP154" s="83"/>
      <c r="AQ154" s="83">
        <v>0.65</v>
      </c>
      <c r="AR154" s="83"/>
      <c r="AS154" s="83"/>
      <c r="AT154" s="83"/>
      <c r="AU154" s="83"/>
      <c r="AV154" s="83"/>
      <c r="AW154" s="83"/>
      <c r="AX154" s="83"/>
      <c r="AY154" s="83"/>
      <c r="AZ154" s="83"/>
      <c r="BA154" s="83">
        <v>2</v>
      </c>
      <c r="BB154" s="83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3"/>
      <c r="BN154" s="83"/>
      <c r="BO154" s="83"/>
      <c r="BP154" s="83"/>
      <c r="BQ154" s="83"/>
      <c r="BR154" s="83"/>
      <c r="BS154" s="83"/>
      <c r="BT154" s="83"/>
      <c r="BU154" s="83"/>
      <c r="BV154" s="83"/>
      <c r="BW154" s="83"/>
      <c r="BX154" s="83"/>
      <c r="BY154" s="83"/>
      <c r="BZ154" s="83"/>
      <c r="CA154" s="83">
        <v>0.88</v>
      </c>
      <c r="CB154" s="83"/>
      <c r="CC154" s="83">
        <v>0.39</v>
      </c>
      <c r="CD154" s="83" t="s">
        <v>1784</v>
      </c>
      <c r="CE154" s="83">
        <v>20</v>
      </c>
      <c r="CF154" s="83"/>
      <c r="CG154" s="83"/>
      <c r="CH154" s="83"/>
      <c r="CI154" s="83"/>
      <c r="CJ154" s="83"/>
      <c r="CK154" s="83"/>
      <c r="CL154" s="83"/>
      <c r="CM154" s="83"/>
      <c r="CN154" s="83"/>
      <c r="CO154" s="83"/>
      <c r="CP154" s="83"/>
      <c r="CQ154" s="83"/>
      <c r="CR154" s="83"/>
      <c r="CS154" s="83"/>
      <c r="CT154" s="83"/>
      <c r="CU154" s="83"/>
      <c r="CV154" s="83"/>
      <c r="CW154" s="83"/>
    </row>
    <row r="155" spans="1:101" x14ac:dyDescent="0.2">
      <c r="A155" s="83" t="s">
        <v>1782</v>
      </c>
      <c r="B155" s="86">
        <v>40786.625</v>
      </c>
      <c r="C155" s="83"/>
      <c r="D155" s="83" t="s">
        <v>2061</v>
      </c>
      <c r="E155" s="83" t="s">
        <v>2062</v>
      </c>
      <c r="F155" s="83"/>
      <c r="G155" s="83">
        <v>70</v>
      </c>
      <c r="H155" s="83"/>
      <c r="I155" s="83"/>
      <c r="J155" s="83"/>
      <c r="K155" s="83">
        <v>0.03</v>
      </c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3"/>
      <c r="AW155" s="83"/>
      <c r="AX155" s="83"/>
      <c r="AY155" s="83"/>
      <c r="AZ155" s="83"/>
      <c r="BA155" s="83"/>
      <c r="BB155" s="83"/>
      <c r="BC155" s="83"/>
      <c r="BD155" s="83"/>
      <c r="BE155" s="83"/>
      <c r="BF155" s="83"/>
      <c r="BG155" s="83"/>
      <c r="BH155" s="83"/>
      <c r="BI155" s="83"/>
      <c r="BJ155" s="83"/>
      <c r="BK155" s="83"/>
      <c r="BL155" s="83"/>
      <c r="BM155" s="83"/>
      <c r="BN155" s="83"/>
      <c r="BO155" s="83"/>
      <c r="BP155" s="83"/>
      <c r="BQ155" s="83"/>
      <c r="BR155" s="83"/>
      <c r="BS155" s="83"/>
      <c r="BT155" s="83"/>
      <c r="BU155" s="83"/>
      <c r="BV155" s="83"/>
      <c r="BW155" s="83"/>
      <c r="BX155" s="83"/>
      <c r="BY155" s="83">
        <v>4.7</v>
      </c>
      <c r="BZ155" s="83"/>
      <c r="CA155" s="83"/>
      <c r="CB155" s="83"/>
      <c r="CC155" s="83"/>
      <c r="CD155" s="83"/>
      <c r="CE155" s="83"/>
      <c r="CF155" s="83"/>
      <c r="CG155" s="83"/>
      <c r="CH155" s="83"/>
      <c r="CI155" s="83"/>
      <c r="CJ155" s="83"/>
      <c r="CK155" s="83"/>
      <c r="CL155" s="83"/>
      <c r="CM155" s="83"/>
      <c r="CN155" s="83"/>
      <c r="CO155" s="83"/>
      <c r="CP155" s="83"/>
      <c r="CQ155" s="83"/>
      <c r="CR155" s="83"/>
      <c r="CS155" s="83"/>
      <c r="CT155" s="83"/>
      <c r="CU155" s="83"/>
      <c r="CV155" s="83"/>
      <c r="CW155" s="83"/>
    </row>
    <row r="156" spans="1:101" x14ac:dyDescent="0.2">
      <c r="A156" s="83" t="s">
        <v>1782</v>
      </c>
      <c r="B156" s="86">
        <v>40897.711805555555</v>
      </c>
      <c r="C156" s="86">
        <v>40898.274305555555</v>
      </c>
      <c r="D156" s="83" t="s">
        <v>2063</v>
      </c>
      <c r="E156" s="83" t="s">
        <v>2064</v>
      </c>
      <c r="F156" s="83"/>
      <c r="G156" s="83">
        <v>50</v>
      </c>
      <c r="H156" s="83"/>
      <c r="I156" s="83"/>
      <c r="J156" s="83"/>
      <c r="K156" s="83"/>
      <c r="L156" s="83"/>
      <c r="M156" s="83">
        <v>10.7</v>
      </c>
      <c r="N156" s="83" t="s">
        <v>1784</v>
      </c>
      <c r="O156" s="83">
        <v>3</v>
      </c>
      <c r="P156" s="83" t="s">
        <v>1784</v>
      </c>
      <c r="Q156" s="83">
        <v>8.5</v>
      </c>
      <c r="R156" s="83"/>
      <c r="S156" s="83"/>
      <c r="T156" s="83"/>
      <c r="U156" s="83">
        <v>0.3</v>
      </c>
      <c r="V156" s="83"/>
      <c r="W156" s="83"/>
      <c r="X156" s="83"/>
      <c r="Y156" s="83"/>
      <c r="Z156" s="83"/>
      <c r="AA156" s="83"/>
      <c r="AB156" s="83"/>
      <c r="AC156" s="83">
        <v>1090</v>
      </c>
      <c r="AD156" s="83" t="s">
        <v>1784</v>
      </c>
      <c r="AE156" s="83">
        <v>20</v>
      </c>
      <c r="AF156" s="83" t="s">
        <v>1784</v>
      </c>
      <c r="AG156" s="83">
        <v>20</v>
      </c>
      <c r="AH156" s="83" t="s">
        <v>1784</v>
      </c>
      <c r="AI156" s="83">
        <v>5</v>
      </c>
      <c r="AJ156" s="83" t="s">
        <v>1784</v>
      </c>
      <c r="AK156" s="83">
        <v>2.5</v>
      </c>
      <c r="AL156" s="83"/>
      <c r="AM156" s="83">
        <v>8.1999999999999993</v>
      </c>
      <c r="AN156" s="83"/>
      <c r="AO156" s="83">
        <v>230</v>
      </c>
      <c r="AP156" s="83" t="s">
        <v>1784</v>
      </c>
      <c r="AQ156" s="83">
        <v>0.25</v>
      </c>
      <c r="AR156" s="83"/>
      <c r="AS156" s="83"/>
      <c r="AT156" s="83"/>
      <c r="AU156" s="83"/>
      <c r="AV156" s="83"/>
      <c r="AW156" s="83"/>
      <c r="AX156" s="83"/>
      <c r="AY156" s="83"/>
      <c r="AZ156" s="83" t="s">
        <v>1784</v>
      </c>
      <c r="BA156" s="83">
        <v>2</v>
      </c>
      <c r="BB156" s="83"/>
      <c r="BC156" s="83"/>
      <c r="BD156" s="83"/>
      <c r="BE156" s="83"/>
      <c r="BF156" s="83"/>
      <c r="BG156" s="83"/>
      <c r="BH156" s="83"/>
      <c r="BI156" s="83"/>
      <c r="BJ156" s="83"/>
      <c r="BK156" s="83"/>
      <c r="BL156" s="83"/>
      <c r="BM156" s="83"/>
      <c r="BN156" s="83"/>
      <c r="BO156" s="83"/>
      <c r="BP156" s="83"/>
      <c r="BQ156" s="83"/>
      <c r="BR156" s="83"/>
      <c r="BS156" s="83"/>
      <c r="BT156" s="83"/>
      <c r="BU156" s="83"/>
      <c r="BV156" s="83"/>
      <c r="BW156" s="83"/>
      <c r="BX156" s="83"/>
      <c r="BY156" s="83"/>
      <c r="BZ156" s="83"/>
      <c r="CA156" s="83">
        <v>1.3</v>
      </c>
      <c r="CB156" s="83" t="s">
        <v>1784</v>
      </c>
      <c r="CC156" s="83">
        <v>0.25</v>
      </c>
      <c r="CD156" s="83" t="s">
        <v>1784</v>
      </c>
      <c r="CE156" s="83">
        <v>20</v>
      </c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83"/>
      <c r="CS156" s="83"/>
      <c r="CT156" s="83"/>
      <c r="CU156" s="83"/>
      <c r="CV156" s="83"/>
      <c r="CW156" s="83"/>
    </row>
    <row r="157" spans="1:101" x14ac:dyDescent="0.2">
      <c r="A157" s="83" t="s">
        <v>1782</v>
      </c>
      <c r="B157" s="86">
        <v>40898.5</v>
      </c>
      <c r="C157" s="83"/>
      <c r="D157" s="83" t="s">
        <v>2065</v>
      </c>
      <c r="E157" s="83" t="s">
        <v>2066</v>
      </c>
      <c r="F157" s="83"/>
      <c r="G157" s="83">
        <v>70</v>
      </c>
      <c r="H157" s="83"/>
      <c r="I157" s="83"/>
      <c r="J157" s="83"/>
      <c r="K157" s="83">
        <v>0.32</v>
      </c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3"/>
      <c r="AW157" s="83"/>
      <c r="AX157" s="83"/>
      <c r="AY157" s="83"/>
      <c r="AZ157" s="83"/>
      <c r="BA157" s="83"/>
      <c r="BB157" s="83"/>
      <c r="BC157" s="83"/>
      <c r="BD157" s="83"/>
      <c r="BE157" s="83"/>
      <c r="BF157" s="83"/>
      <c r="BG157" s="83"/>
      <c r="BH157" s="83"/>
      <c r="BI157" s="83"/>
      <c r="BJ157" s="83"/>
      <c r="BK157" s="83"/>
      <c r="BL157" s="83"/>
      <c r="BM157" s="83"/>
      <c r="BN157" s="83"/>
      <c r="BO157" s="83"/>
      <c r="BP157" s="83"/>
      <c r="BQ157" s="83"/>
      <c r="BR157" s="83"/>
      <c r="BS157" s="83"/>
      <c r="BT157" s="83"/>
      <c r="BU157" s="83"/>
      <c r="BV157" s="83"/>
      <c r="BW157" s="83"/>
      <c r="BX157" s="83"/>
      <c r="BY157" s="83">
        <v>2.9</v>
      </c>
      <c r="BZ157" s="83"/>
      <c r="CA157" s="83"/>
      <c r="CB157" s="83"/>
      <c r="CC157" s="83"/>
      <c r="CD157" s="83"/>
      <c r="CE157" s="83"/>
      <c r="CF157" s="83"/>
      <c r="CG157" s="83"/>
      <c r="CH157" s="83"/>
      <c r="CI157" s="83"/>
      <c r="CJ157" s="83"/>
      <c r="CK157" s="83"/>
      <c r="CL157" s="83"/>
      <c r="CM157" s="83"/>
      <c r="CN157" s="83"/>
      <c r="CO157" s="83"/>
      <c r="CP157" s="83"/>
      <c r="CQ157" s="83"/>
      <c r="CR157" s="83"/>
      <c r="CS157" s="83"/>
      <c r="CT157" s="83"/>
      <c r="CU157" s="83"/>
      <c r="CV157" s="83"/>
      <c r="CW157" s="83"/>
    </row>
    <row r="158" spans="1:101" x14ac:dyDescent="0.2">
      <c r="A158" s="83" t="s">
        <v>1782</v>
      </c>
      <c r="B158" s="86">
        <v>40920.489583333336</v>
      </c>
      <c r="C158" s="86">
        <v>40921.496527777781</v>
      </c>
      <c r="D158" s="83" t="s">
        <v>2067</v>
      </c>
      <c r="E158" s="83" t="s">
        <v>2068</v>
      </c>
      <c r="F158" s="83"/>
      <c r="G158" s="83">
        <v>50</v>
      </c>
      <c r="H158" s="83"/>
      <c r="I158" s="83"/>
      <c r="J158" s="83"/>
      <c r="K158" s="83"/>
      <c r="L158" s="83"/>
      <c r="M158" s="83">
        <v>21.8</v>
      </c>
      <c r="N158" s="83"/>
      <c r="O158" s="83">
        <v>2.6</v>
      </c>
      <c r="P158" s="83"/>
      <c r="Q158" s="83">
        <v>17.7</v>
      </c>
      <c r="R158" s="83"/>
      <c r="S158" s="83">
        <v>7.4999999999999997E-2</v>
      </c>
      <c r="T158" s="83"/>
      <c r="U158" s="83">
        <v>0.39</v>
      </c>
      <c r="V158" s="83"/>
      <c r="W158" s="83">
        <v>4.9000000000000004</v>
      </c>
      <c r="X158" s="83"/>
      <c r="Y158" s="83">
        <v>428</v>
      </c>
      <c r="Z158" s="83"/>
      <c r="AA158" s="83">
        <v>756</v>
      </c>
      <c r="AB158" s="83"/>
      <c r="AC158" s="83">
        <v>2770</v>
      </c>
      <c r="AD158" s="83" t="s">
        <v>1784</v>
      </c>
      <c r="AE158" s="83">
        <v>20</v>
      </c>
      <c r="AF158" s="83" t="s">
        <v>1784</v>
      </c>
      <c r="AG158" s="83">
        <v>20</v>
      </c>
      <c r="AH158" s="83" t="s">
        <v>1784</v>
      </c>
      <c r="AI158" s="83">
        <v>5</v>
      </c>
      <c r="AJ158" s="83" t="s">
        <v>1784</v>
      </c>
      <c r="AK158" s="83">
        <v>2.5</v>
      </c>
      <c r="AL158" s="83"/>
      <c r="AM158" s="83">
        <v>8.0299999999999994</v>
      </c>
      <c r="AN158" s="83"/>
      <c r="AO158" s="83">
        <v>222</v>
      </c>
      <c r="AP158" s="83"/>
      <c r="AQ158" s="83">
        <v>0.68</v>
      </c>
      <c r="AR158" s="83"/>
      <c r="AS158" s="83"/>
      <c r="AT158" s="83"/>
      <c r="AU158" s="83"/>
      <c r="AV158" s="83"/>
      <c r="AW158" s="83"/>
      <c r="AX158" s="83"/>
      <c r="AY158" s="83"/>
      <c r="AZ158" s="83"/>
      <c r="BA158" s="83">
        <v>8</v>
      </c>
      <c r="BB158" s="83"/>
      <c r="BC158" s="83"/>
      <c r="BD158" s="83"/>
      <c r="BE158" s="83"/>
      <c r="BF158" s="83"/>
      <c r="BG158" s="83"/>
      <c r="BH158" s="83"/>
      <c r="BI158" s="83"/>
      <c r="BJ158" s="83"/>
      <c r="BK158" s="83"/>
      <c r="BL158" s="83"/>
      <c r="BM158" s="83"/>
      <c r="BN158" s="83"/>
      <c r="BO158" s="83"/>
      <c r="BP158" s="83"/>
      <c r="BQ158" s="83"/>
      <c r="BR158" s="83"/>
      <c r="BS158" s="83"/>
      <c r="BT158" s="83"/>
      <c r="BU158" s="83"/>
      <c r="BV158" s="83"/>
      <c r="BW158" s="83"/>
      <c r="BX158" s="83"/>
      <c r="BY158" s="83"/>
      <c r="BZ158" s="83"/>
      <c r="CA158" s="83">
        <v>1.3</v>
      </c>
      <c r="CB158" s="83" t="s">
        <v>1784</v>
      </c>
      <c r="CC158" s="83">
        <v>0.25</v>
      </c>
      <c r="CD158" s="83" t="s">
        <v>1784</v>
      </c>
      <c r="CE158" s="83">
        <v>20</v>
      </c>
      <c r="CF158" s="83"/>
      <c r="CG158" s="83"/>
      <c r="CH158" s="83"/>
      <c r="CI158" s="83"/>
      <c r="CJ158" s="83"/>
      <c r="CK158" s="83"/>
      <c r="CL158" s="83"/>
      <c r="CM158" s="83"/>
      <c r="CN158" s="83"/>
      <c r="CO158" s="83"/>
      <c r="CP158" s="83"/>
      <c r="CQ158" s="83"/>
      <c r="CR158" s="83"/>
      <c r="CS158" s="83"/>
      <c r="CT158" s="83"/>
      <c r="CU158" s="83"/>
      <c r="CV158" s="83"/>
      <c r="CW158" s="83"/>
    </row>
    <row r="159" spans="1:101" x14ac:dyDescent="0.2">
      <c r="A159" s="83" t="s">
        <v>1782</v>
      </c>
      <c r="B159" s="86">
        <v>40921.518750000003</v>
      </c>
      <c r="C159" s="83"/>
      <c r="D159" s="83" t="s">
        <v>2069</v>
      </c>
      <c r="E159" s="83" t="s">
        <v>2070</v>
      </c>
      <c r="F159" s="83"/>
      <c r="G159" s="83">
        <v>70</v>
      </c>
      <c r="H159" s="83"/>
      <c r="I159" s="83"/>
      <c r="J159" s="83"/>
      <c r="K159" s="83">
        <v>0.14000000000000001</v>
      </c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  <c r="AV159" s="83"/>
      <c r="AW159" s="83"/>
      <c r="AX159" s="83"/>
      <c r="AY159" s="83"/>
      <c r="AZ159" s="83"/>
      <c r="BA159" s="83"/>
      <c r="BB159" s="83"/>
      <c r="BC159" s="83"/>
      <c r="BD159" s="83"/>
      <c r="BE159" s="83"/>
      <c r="BF159" s="83"/>
      <c r="BG159" s="83"/>
      <c r="BH159" s="83"/>
      <c r="BI159" s="83"/>
      <c r="BJ159" s="83"/>
      <c r="BK159" s="83"/>
      <c r="BL159" s="83"/>
      <c r="BM159" s="83"/>
      <c r="BN159" s="83"/>
      <c r="BO159" s="83"/>
      <c r="BP159" s="83"/>
      <c r="BQ159" s="83"/>
      <c r="BR159" s="83"/>
      <c r="BS159" s="83"/>
      <c r="BT159" s="83"/>
      <c r="BU159" s="83"/>
      <c r="BV159" s="83"/>
      <c r="BW159" s="83"/>
      <c r="BX159" s="83"/>
      <c r="BY159" s="83">
        <v>2.1</v>
      </c>
      <c r="BZ159" s="83"/>
      <c r="CA159" s="83"/>
      <c r="CB159" s="83"/>
      <c r="CC159" s="83"/>
      <c r="CD159" s="83"/>
      <c r="CE159" s="83"/>
      <c r="CF159" s="83"/>
      <c r="CG159" s="83"/>
      <c r="CH159" s="83"/>
      <c r="CI159" s="83"/>
      <c r="CJ159" s="83"/>
      <c r="CK159" s="83"/>
      <c r="CL159" s="83"/>
      <c r="CM159" s="83"/>
      <c r="CN159" s="83"/>
      <c r="CO159" s="83"/>
      <c r="CP159" s="83"/>
      <c r="CQ159" s="83"/>
      <c r="CR159" s="83"/>
      <c r="CS159" s="83"/>
      <c r="CT159" s="83"/>
      <c r="CU159" s="83"/>
      <c r="CV159" s="83"/>
      <c r="CW159" s="83"/>
    </row>
    <row r="160" spans="1:101" x14ac:dyDescent="0.2">
      <c r="A160" s="83" t="s">
        <v>1782</v>
      </c>
      <c r="B160" s="86">
        <v>40925.298611111109</v>
      </c>
      <c r="C160" s="86">
        <v>40925.677083333336</v>
      </c>
      <c r="D160" s="83" t="s">
        <v>2071</v>
      </c>
      <c r="E160" s="83" t="s">
        <v>2072</v>
      </c>
      <c r="F160" s="83"/>
      <c r="G160" s="83">
        <v>50</v>
      </c>
      <c r="H160" s="83"/>
      <c r="I160" s="83"/>
      <c r="J160" s="83"/>
      <c r="K160" s="83"/>
      <c r="L160" s="83"/>
      <c r="M160" s="83">
        <v>16.3</v>
      </c>
      <c r="N160" s="83"/>
      <c r="O160" s="83">
        <v>4.4000000000000004</v>
      </c>
      <c r="P160" s="83"/>
      <c r="Q160" s="83">
        <v>18.7</v>
      </c>
      <c r="R160" s="83"/>
      <c r="S160" s="83">
        <v>9.7000000000000003E-2</v>
      </c>
      <c r="T160" s="83"/>
      <c r="U160" s="83">
        <v>0.39</v>
      </c>
      <c r="V160" s="83"/>
      <c r="W160" s="83">
        <v>4.5</v>
      </c>
      <c r="X160" s="83"/>
      <c r="Y160" s="83">
        <v>588</v>
      </c>
      <c r="Z160" s="83"/>
      <c r="AA160" s="83">
        <v>938</v>
      </c>
      <c r="AB160" s="83"/>
      <c r="AC160" s="83">
        <v>3190</v>
      </c>
      <c r="AD160" s="83" t="s">
        <v>1784</v>
      </c>
      <c r="AE160" s="83">
        <v>20</v>
      </c>
      <c r="AF160" s="83" t="s">
        <v>1784</v>
      </c>
      <c r="AG160" s="83">
        <v>20</v>
      </c>
      <c r="AH160" s="83" t="s">
        <v>1784</v>
      </c>
      <c r="AI160" s="83">
        <v>5</v>
      </c>
      <c r="AJ160" s="83" t="s">
        <v>1784</v>
      </c>
      <c r="AK160" s="83">
        <v>2.5</v>
      </c>
      <c r="AL160" s="83"/>
      <c r="AM160" s="83">
        <v>7.83</v>
      </c>
      <c r="AN160" s="83"/>
      <c r="AO160" s="83">
        <v>143</v>
      </c>
      <c r="AP160" s="83"/>
      <c r="AQ160" s="83">
        <v>0.7</v>
      </c>
      <c r="AR160" s="83"/>
      <c r="AS160" s="83"/>
      <c r="AT160" s="83"/>
      <c r="AU160" s="83"/>
      <c r="AV160" s="83"/>
      <c r="AW160" s="83"/>
      <c r="AX160" s="83"/>
      <c r="AY160" s="83"/>
      <c r="AZ160" s="83"/>
      <c r="BA160" s="83">
        <v>2</v>
      </c>
      <c r="BB160" s="83"/>
      <c r="BC160" s="83"/>
      <c r="BD160" s="83"/>
      <c r="BE160" s="83"/>
      <c r="BF160" s="83"/>
      <c r="BG160" s="83"/>
      <c r="BH160" s="83"/>
      <c r="BI160" s="83"/>
      <c r="BJ160" s="83"/>
      <c r="BK160" s="83"/>
      <c r="BL160" s="83"/>
      <c r="BM160" s="83"/>
      <c r="BN160" s="83"/>
      <c r="BO160" s="83"/>
      <c r="BP160" s="83"/>
      <c r="BQ160" s="83"/>
      <c r="BR160" s="83"/>
      <c r="BS160" s="83"/>
      <c r="BT160" s="83"/>
      <c r="BU160" s="83"/>
      <c r="BV160" s="83"/>
      <c r="BW160" s="83"/>
      <c r="BX160" s="83"/>
      <c r="BY160" s="83"/>
      <c r="BZ160" s="83"/>
      <c r="CA160" s="83">
        <v>1.3</v>
      </c>
      <c r="CB160" s="83" t="s">
        <v>1784</v>
      </c>
      <c r="CC160" s="83">
        <v>0.25</v>
      </c>
      <c r="CD160" s="83" t="s">
        <v>1784</v>
      </c>
      <c r="CE160" s="83">
        <v>20</v>
      </c>
      <c r="CF160" s="83"/>
      <c r="CG160" s="83"/>
      <c r="CH160" s="83"/>
      <c r="CI160" s="83"/>
      <c r="CJ160" s="83"/>
      <c r="CK160" s="83"/>
      <c r="CL160" s="83"/>
      <c r="CM160" s="83"/>
      <c r="CN160" s="83"/>
      <c r="CO160" s="83"/>
      <c r="CP160" s="83"/>
      <c r="CQ160" s="83"/>
      <c r="CR160" s="83"/>
      <c r="CS160" s="83"/>
      <c r="CT160" s="83"/>
      <c r="CU160" s="83"/>
      <c r="CV160" s="83"/>
      <c r="CW160" s="83"/>
    </row>
    <row r="161" spans="1:256" x14ac:dyDescent="0.2">
      <c r="A161" s="83" t="s">
        <v>1782</v>
      </c>
      <c r="B161" s="86">
        <v>40970.645833333336</v>
      </c>
      <c r="C161" s="86">
        <v>40971.836805555555</v>
      </c>
      <c r="D161" s="83" t="s">
        <v>2073</v>
      </c>
      <c r="E161" s="83" t="s">
        <v>2074</v>
      </c>
      <c r="F161" s="83"/>
      <c r="G161" s="83">
        <v>50</v>
      </c>
      <c r="H161" s="83"/>
      <c r="I161" s="83"/>
      <c r="J161" s="83"/>
      <c r="K161" s="83"/>
      <c r="L161" s="83"/>
      <c r="M161" s="83">
        <v>113</v>
      </c>
      <c r="N161" s="83" t="s">
        <v>1784</v>
      </c>
      <c r="O161" s="83">
        <v>60</v>
      </c>
      <c r="P161" s="83"/>
      <c r="Q161" s="83">
        <v>84.4</v>
      </c>
      <c r="R161" s="83"/>
      <c r="S161" s="83">
        <v>0.11</v>
      </c>
      <c r="T161" s="83"/>
      <c r="U161" s="83">
        <v>0.74</v>
      </c>
      <c r="V161" s="83"/>
      <c r="W161" s="83">
        <v>5.4</v>
      </c>
      <c r="X161" s="83"/>
      <c r="Y161" s="83">
        <v>499</v>
      </c>
      <c r="Z161" s="83"/>
      <c r="AA161" s="83">
        <v>818</v>
      </c>
      <c r="AB161" s="83"/>
      <c r="AC161" s="83">
        <v>2880</v>
      </c>
      <c r="AD161" s="83" t="s">
        <v>1784</v>
      </c>
      <c r="AE161" s="83">
        <v>20</v>
      </c>
      <c r="AF161" s="83" t="s">
        <v>1784</v>
      </c>
      <c r="AG161" s="83">
        <v>20</v>
      </c>
      <c r="AH161" s="83" t="s">
        <v>1784</v>
      </c>
      <c r="AI161" s="83">
        <v>5</v>
      </c>
      <c r="AJ161" s="83" t="s">
        <v>1784</v>
      </c>
      <c r="AK161" s="83">
        <v>2.5</v>
      </c>
      <c r="AL161" s="83"/>
      <c r="AM161" s="83">
        <v>7.8</v>
      </c>
      <c r="AN161" s="83"/>
      <c r="AO161" s="83">
        <v>159</v>
      </c>
      <c r="AP161" s="83"/>
      <c r="AQ161" s="83">
        <v>1.2</v>
      </c>
      <c r="AR161" s="83"/>
      <c r="AS161" s="83"/>
      <c r="AT161" s="83"/>
      <c r="AU161" s="83"/>
      <c r="AV161" s="83"/>
      <c r="AW161" s="83"/>
      <c r="AX161" s="83"/>
      <c r="AY161" s="83"/>
      <c r="AZ161" s="83"/>
      <c r="BA161" s="83">
        <v>7</v>
      </c>
      <c r="BB161" s="83"/>
      <c r="BC161" s="83"/>
      <c r="BD161" s="83"/>
      <c r="BE161" s="83"/>
      <c r="BF161" s="83"/>
      <c r="BG161" s="83"/>
      <c r="BH161" s="83"/>
      <c r="BI161" s="83"/>
      <c r="BJ161" s="83"/>
      <c r="BK161" s="83"/>
      <c r="BL161" s="83"/>
      <c r="BM161" s="83"/>
      <c r="BN161" s="83"/>
      <c r="BO161" s="83"/>
      <c r="BP161" s="83"/>
      <c r="BQ161" s="83"/>
      <c r="BR161" s="83"/>
      <c r="BS161" s="83"/>
      <c r="BT161" s="83"/>
      <c r="BU161" s="83"/>
      <c r="BV161" s="83"/>
      <c r="BW161" s="83"/>
      <c r="BX161" s="83"/>
      <c r="BY161" s="83"/>
      <c r="BZ161" s="83"/>
      <c r="CA161" s="83">
        <v>2</v>
      </c>
      <c r="CB161" s="83" t="s">
        <v>1784</v>
      </c>
      <c r="CC161" s="83">
        <v>0.25</v>
      </c>
      <c r="CD161" s="83" t="s">
        <v>1784</v>
      </c>
      <c r="CE161" s="83">
        <v>20</v>
      </c>
      <c r="CF161" s="83"/>
      <c r="CG161" s="83"/>
      <c r="CH161" s="83"/>
      <c r="CI161" s="83"/>
      <c r="CJ161" s="83"/>
      <c r="CK161" s="83"/>
      <c r="CL161" s="83"/>
      <c r="CM161" s="83"/>
      <c r="CN161" s="83"/>
      <c r="CO161" s="83"/>
      <c r="CP161" s="83"/>
      <c r="CQ161" s="83"/>
      <c r="CR161" s="83"/>
      <c r="CS161" s="83"/>
      <c r="CT161" s="83"/>
      <c r="CU161" s="83"/>
      <c r="CV161" s="83"/>
      <c r="CW161" s="83"/>
    </row>
    <row r="162" spans="1:256" x14ac:dyDescent="0.2">
      <c r="A162" s="83" t="s">
        <v>1782</v>
      </c>
      <c r="B162" s="86">
        <v>41087.479166666664</v>
      </c>
      <c r="C162" s="83"/>
      <c r="D162" s="83" t="s">
        <v>3043</v>
      </c>
      <c r="E162" s="83" t="s">
        <v>3044</v>
      </c>
      <c r="F162" s="83"/>
      <c r="G162" s="83">
        <v>70</v>
      </c>
      <c r="H162" s="83"/>
      <c r="I162" s="83"/>
      <c r="J162" s="83"/>
      <c r="K162" s="83">
        <v>0.03</v>
      </c>
      <c r="L162" s="83"/>
      <c r="M162" s="83"/>
      <c r="N162" s="83" t="s">
        <v>1784</v>
      </c>
      <c r="O162" s="83">
        <v>2</v>
      </c>
      <c r="P162" s="83"/>
      <c r="Q162" s="83">
        <v>16.2</v>
      </c>
      <c r="R162" s="83"/>
      <c r="S162" s="83"/>
      <c r="T162" s="83"/>
      <c r="U162" s="83">
        <v>0.69</v>
      </c>
      <c r="V162" s="83"/>
      <c r="W162" s="83"/>
      <c r="X162" s="83"/>
      <c r="Y162" s="83"/>
      <c r="Z162" s="83"/>
      <c r="AA162" s="83"/>
      <c r="AB162" s="83"/>
      <c r="AC162" s="83">
        <v>1080</v>
      </c>
      <c r="AD162" s="83" t="s">
        <v>1784</v>
      </c>
      <c r="AE162" s="83">
        <v>20</v>
      </c>
      <c r="AF162" s="83" t="s">
        <v>1784</v>
      </c>
      <c r="AG162" s="83">
        <v>20</v>
      </c>
      <c r="AH162" s="83"/>
      <c r="AI162" s="83"/>
      <c r="AJ162" s="83"/>
      <c r="AK162" s="83"/>
      <c r="AL162" s="83"/>
      <c r="AM162" s="83">
        <v>8.24</v>
      </c>
      <c r="AN162" s="83"/>
      <c r="AO162" s="83">
        <v>252</v>
      </c>
      <c r="AP162" s="83"/>
      <c r="AQ162" s="83"/>
      <c r="AR162" s="83"/>
      <c r="AS162" s="83"/>
      <c r="AT162" s="83"/>
      <c r="AU162" s="83"/>
      <c r="AV162" s="83"/>
      <c r="AW162" s="83"/>
      <c r="AX162" s="83"/>
      <c r="AY162" s="83"/>
      <c r="AZ162" s="83"/>
      <c r="BA162" s="83">
        <v>3</v>
      </c>
      <c r="BB162" s="83"/>
      <c r="BC162" s="83"/>
      <c r="BD162" s="83"/>
      <c r="BE162" s="83"/>
      <c r="BF162" s="83"/>
      <c r="BG162" s="83"/>
      <c r="BH162" s="83"/>
      <c r="BI162" s="83"/>
      <c r="BJ162" s="83"/>
      <c r="BK162" s="83"/>
      <c r="BL162" s="83"/>
      <c r="BM162" s="83"/>
      <c r="BN162" s="83"/>
      <c r="BO162" s="83"/>
      <c r="BP162" s="83"/>
      <c r="BQ162" s="83"/>
      <c r="BR162" s="83"/>
      <c r="BS162" s="83"/>
      <c r="BT162" s="83"/>
      <c r="BU162" s="83"/>
      <c r="BV162" s="83"/>
      <c r="BW162" s="83"/>
      <c r="BX162" s="83" t="s">
        <v>1784</v>
      </c>
      <c r="BY162" s="83">
        <v>1.9</v>
      </c>
      <c r="BZ162" s="83"/>
      <c r="CA162" s="83"/>
      <c r="CB162" s="83"/>
      <c r="CC162" s="83"/>
      <c r="CD162" s="83" t="s">
        <v>1784</v>
      </c>
      <c r="CE162" s="83">
        <v>20</v>
      </c>
      <c r="CF162" s="83"/>
      <c r="CG162" s="83"/>
      <c r="CH162" s="83"/>
      <c r="CI162" s="83"/>
      <c r="CJ162" s="83"/>
      <c r="CK162" s="83"/>
      <c r="CL162" s="83"/>
      <c r="CM162" s="83"/>
      <c r="CN162" s="83"/>
      <c r="CO162" s="83"/>
      <c r="CP162" s="83"/>
      <c r="CQ162" s="83"/>
      <c r="CR162" s="83"/>
      <c r="CS162" s="83"/>
      <c r="CT162" s="83"/>
      <c r="CU162" s="83"/>
      <c r="CV162" s="83"/>
      <c r="CW162" s="83"/>
    </row>
    <row r="163" spans="1:256" x14ac:dyDescent="0.2">
      <c r="A163" s="83" t="s">
        <v>1782</v>
      </c>
      <c r="B163" s="86">
        <v>41108.878472222219</v>
      </c>
      <c r="C163" s="86">
        <v>41109.444444444445</v>
      </c>
      <c r="D163" s="83" t="s">
        <v>3045</v>
      </c>
      <c r="E163" s="83" t="s">
        <v>3046</v>
      </c>
      <c r="F163" s="83"/>
      <c r="G163" s="83">
        <v>50</v>
      </c>
      <c r="H163" s="83"/>
      <c r="I163" s="83"/>
      <c r="J163" s="83"/>
      <c r="K163" s="83"/>
      <c r="L163" s="83"/>
      <c r="M163" s="83">
        <v>167</v>
      </c>
      <c r="N163" s="83"/>
      <c r="O163" s="83">
        <v>6.6</v>
      </c>
      <c r="P163" s="83"/>
      <c r="Q163" s="83">
        <v>37.799999999999997</v>
      </c>
      <c r="R163" s="83" t="s">
        <v>1784</v>
      </c>
      <c r="S163" s="83">
        <v>1.4999999999999999E-2</v>
      </c>
      <c r="T163" s="83"/>
      <c r="U163" s="83">
        <v>0.89</v>
      </c>
      <c r="V163" s="83"/>
      <c r="W163" s="83">
        <v>7.2</v>
      </c>
      <c r="X163" s="83"/>
      <c r="Y163" s="83">
        <v>29.5</v>
      </c>
      <c r="Z163" s="83"/>
      <c r="AA163" s="83">
        <v>46.4</v>
      </c>
      <c r="AB163" s="83"/>
      <c r="AC163" s="83">
        <v>361</v>
      </c>
      <c r="AD163" s="83" t="s">
        <v>1784</v>
      </c>
      <c r="AE163" s="83">
        <v>20</v>
      </c>
      <c r="AF163" s="83" t="s">
        <v>1784</v>
      </c>
      <c r="AG163" s="83">
        <v>20</v>
      </c>
      <c r="AH163" s="83" t="s">
        <v>1784</v>
      </c>
      <c r="AI163" s="83">
        <v>5</v>
      </c>
      <c r="AJ163" s="83" t="s">
        <v>1784</v>
      </c>
      <c r="AK163" s="83">
        <v>2.5</v>
      </c>
      <c r="AL163" s="83"/>
      <c r="AM163" s="83">
        <v>7.48</v>
      </c>
      <c r="AN163" s="83"/>
      <c r="AO163" s="83">
        <v>79.599999999999994</v>
      </c>
      <c r="AP163" s="83"/>
      <c r="AQ163" s="83">
        <v>0.98</v>
      </c>
      <c r="AR163" s="83"/>
      <c r="AS163" s="83"/>
      <c r="AT163" s="83"/>
      <c r="AU163" s="83"/>
      <c r="AV163" s="83"/>
      <c r="AW163" s="83"/>
      <c r="AX163" s="83"/>
      <c r="AY163" s="83"/>
      <c r="AZ163" s="83"/>
      <c r="BA163" s="83">
        <v>17</v>
      </c>
      <c r="BB163" s="83"/>
      <c r="BC163" s="83"/>
      <c r="BD163" s="83"/>
      <c r="BE163" s="83"/>
      <c r="BF163" s="83"/>
      <c r="BG163" s="83"/>
      <c r="BH163" s="83"/>
      <c r="BI163" s="83"/>
      <c r="BJ163" s="83"/>
      <c r="BK163" s="83"/>
      <c r="BL163" s="83"/>
      <c r="BM163" s="83"/>
      <c r="BN163" s="83"/>
      <c r="BO163" s="83"/>
      <c r="BP163" s="83"/>
      <c r="BQ163" s="83"/>
      <c r="BR163" s="83"/>
      <c r="BS163" s="83"/>
      <c r="BT163" s="83"/>
      <c r="BU163" s="83"/>
      <c r="BV163" s="83"/>
      <c r="BW163" s="83"/>
      <c r="BX163" s="83"/>
      <c r="BY163" s="83"/>
      <c r="BZ163" s="83"/>
      <c r="CA163" s="83">
        <v>0.82</v>
      </c>
      <c r="CB163" s="83"/>
      <c r="CC163" s="83">
        <v>0.35</v>
      </c>
      <c r="CD163" s="83" t="s">
        <v>1784</v>
      </c>
      <c r="CE163" s="83">
        <v>20</v>
      </c>
      <c r="CF163" s="83"/>
      <c r="CG163" s="83"/>
      <c r="CH163" s="83"/>
      <c r="CI163" s="83"/>
      <c r="CJ163" s="83"/>
      <c r="CK163" s="83"/>
      <c r="CL163" s="83"/>
      <c r="CM163" s="83"/>
      <c r="CN163" s="83"/>
      <c r="CO163" s="83"/>
      <c r="CP163" s="83"/>
      <c r="CQ163" s="83"/>
      <c r="CR163" s="83"/>
      <c r="CS163" s="83"/>
      <c r="CT163" s="83"/>
      <c r="CU163" s="83"/>
      <c r="CV163" s="83"/>
      <c r="CW163" s="83"/>
    </row>
    <row r="164" spans="1:256" x14ac:dyDescent="0.2">
      <c r="A164" s="83" t="s">
        <v>1782</v>
      </c>
      <c r="B164" s="86">
        <v>41109.5</v>
      </c>
      <c r="C164" s="83"/>
      <c r="D164" s="83" t="s">
        <v>3047</v>
      </c>
      <c r="E164" s="83" t="s">
        <v>3048</v>
      </c>
      <c r="F164" s="83"/>
      <c r="G164" s="83">
        <v>70</v>
      </c>
      <c r="H164" s="83"/>
      <c r="I164" s="83"/>
      <c r="J164" s="83"/>
      <c r="K164" s="83">
        <v>0.95</v>
      </c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  <c r="AV164" s="83"/>
      <c r="AW164" s="83"/>
      <c r="AX164" s="83"/>
      <c r="AY164" s="83"/>
      <c r="AZ164" s="83"/>
      <c r="BA164" s="83"/>
      <c r="BB164" s="83"/>
      <c r="BC164" s="83"/>
      <c r="BD164" s="83"/>
      <c r="BE164" s="83"/>
      <c r="BF164" s="83"/>
      <c r="BG164" s="83"/>
      <c r="BH164" s="83"/>
      <c r="BI164" s="83"/>
      <c r="BJ164" s="83"/>
      <c r="BK164" s="83"/>
      <c r="BL164" s="83"/>
      <c r="BM164" s="83"/>
      <c r="BN164" s="83"/>
      <c r="BO164" s="83"/>
      <c r="BP164" s="83"/>
      <c r="BQ164" s="83"/>
      <c r="BR164" s="83"/>
      <c r="BS164" s="83"/>
      <c r="BT164" s="83"/>
      <c r="BU164" s="83"/>
      <c r="BV164" s="83"/>
      <c r="BW164" s="83"/>
      <c r="BX164" s="83" t="s">
        <v>1784</v>
      </c>
      <c r="BY164" s="83">
        <v>1.9</v>
      </c>
      <c r="BZ164" s="83"/>
      <c r="CA164" s="83"/>
      <c r="CB164" s="83"/>
      <c r="CC164" s="83"/>
      <c r="CD164" s="83"/>
      <c r="CE164" s="83"/>
      <c r="CF164" s="83"/>
      <c r="CG164" s="83"/>
      <c r="CH164" s="83"/>
      <c r="CI164" s="83"/>
      <c r="CJ164" s="83"/>
      <c r="CK164" s="83"/>
      <c r="CL164" s="83"/>
      <c r="CM164" s="83"/>
      <c r="CN164" s="83"/>
      <c r="CO164" s="83"/>
      <c r="CP164" s="83"/>
      <c r="CQ164" s="83"/>
      <c r="CR164" s="83"/>
      <c r="CS164" s="83"/>
      <c r="CT164" s="83"/>
      <c r="CU164" s="83"/>
      <c r="CV164" s="83"/>
      <c r="CW164" s="83"/>
    </row>
    <row r="165" spans="1:256" x14ac:dyDescent="0.2">
      <c r="A165" s="111" t="s">
        <v>1782</v>
      </c>
      <c r="B165" s="112">
        <v>41185.611111111109</v>
      </c>
      <c r="C165" s="112"/>
      <c r="D165" s="111" t="s">
        <v>3049</v>
      </c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 t="s">
        <v>1784</v>
      </c>
      <c r="Q165" s="111">
        <v>8.5</v>
      </c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11"/>
      <c r="AF165" s="111"/>
      <c r="AG165" s="111"/>
      <c r="AH165" s="111"/>
      <c r="AI165" s="111"/>
      <c r="AJ165" s="111"/>
      <c r="AK165" s="111"/>
      <c r="AL165" s="111"/>
      <c r="AM165" s="111"/>
      <c r="AN165" s="111"/>
      <c r="AO165" s="111"/>
      <c r="AP165" s="111"/>
      <c r="AQ165" s="111"/>
      <c r="AR165" s="111"/>
      <c r="AS165" s="111"/>
      <c r="AT165" s="111"/>
      <c r="AU165" s="111"/>
      <c r="AV165" s="111"/>
      <c r="AW165" s="111"/>
      <c r="AX165" s="111"/>
      <c r="AY165" s="111"/>
      <c r="AZ165" s="111"/>
      <c r="BA165" s="111"/>
      <c r="BB165" s="111"/>
      <c r="BC165" s="111"/>
      <c r="BD165" s="111"/>
      <c r="BE165" s="111"/>
      <c r="BF165" s="111"/>
      <c r="BG165" s="111"/>
      <c r="BH165" s="111"/>
      <c r="BI165" s="111"/>
      <c r="BJ165" s="111"/>
      <c r="BK165" s="111"/>
      <c r="BL165" s="111"/>
      <c r="BM165" s="111"/>
      <c r="BN165" s="111"/>
      <c r="BO165" s="111"/>
      <c r="BP165" s="111"/>
      <c r="BQ165" s="111"/>
      <c r="BR165" s="111"/>
      <c r="BS165" s="111"/>
      <c r="BT165" s="111"/>
      <c r="BU165" s="111"/>
      <c r="BV165" s="111"/>
      <c r="BW165" s="111"/>
      <c r="BX165" s="111"/>
      <c r="BY165" s="111"/>
      <c r="BZ165" s="111"/>
      <c r="CA165" s="111"/>
      <c r="CB165" s="111"/>
      <c r="CC165" s="111"/>
      <c r="CD165" s="111"/>
      <c r="CE165" s="111"/>
      <c r="CF165" s="111"/>
      <c r="CG165" s="111"/>
      <c r="CH165" s="111"/>
      <c r="CI165" s="111"/>
      <c r="CJ165" s="111"/>
      <c r="CK165" s="111"/>
      <c r="CL165" s="111"/>
      <c r="CM165" s="111"/>
      <c r="CN165" s="111"/>
      <c r="CO165" s="111"/>
      <c r="CP165" s="111"/>
      <c r="CQ165" s="111"/>
      <c r="CR165" s="111"/>
      <c r="CS165" s="111"/>
      <c r="CT165" s="111"/>
      <c r="CU165" s="111"/>
      <c r="CV165" s="111"/>
      <c r="CW165" s="111"/>
      <c r="CX165" s="111"/>
      <c r="CY165" s="111"/>
      <c r="CZ165" s="111"/>
      <c r="DA165" s="111"/>
      <c r="DB165" s="111"/>
      <c r="DC165" s="111"/>
      <c r="DD165" s="111"/>
      <c r="DE165" s="111"/>
      <c r="DF165" s="111"/>
      <c r="DG165" s="111"/>
      <c r="DH165" s="111"/>
      <c r="DI165" s="111"/>
      <c r="DJ165" s="111"/>
      <c r="DK165" s="111"/>
      <c r="DL165" s="111"/>
      <c r="DM165" s="111"/>
      <c r="DN165" s="111"/>
      <c r="DO165" s="111"/>
      <c r="DP165" s="111"/>
      <c r="DQ165" s="111"/>
      <c r="DR165" s="111"/>
      <c r="DS165" s="111"/>
      <c r="DT165" s="111"/>
      <c r="DU165" s="111"/>
      <c r="DV165" s="111"/>
      <c r="DW165" s="111"/>
      <c r="DX165" s="111"/>
      <c r="DY165" s="111"/>
      <c r="DZ165" s="111"/>
      <c r="EA165" s="111"/>
      <c r="EB165" s="111"/>
      <c r="EC165" s="111"/>
      <c r="ED165" s="111"/>
      <c r="EE165" s="111"/>
      <c r="EF165" s="111"/>
      <c r="EG165" s="111"/>
      <c r="EH165" s="111"/>
      <c r="EI165" s="111"/>
      <c r="EJ165" s="111"/>
      <c r="EK165" s="111"/>
      <c r="EL165" s="111"/>
      <c r="EM165" s="111"/>
      <c r="EN165" s="111"/>
      <c r="EO165" s="111"/>
      <c r="EP165" s="111"/>
      <c r="EQ165" s="111"/>
      <c r="ER165" s="111"/>
      <c r="ES165" s="111"/>
      <c r="ET165" s="111"/>
      <c r="EU165" s="111"/>
      <c r="EV165" s="111"/>
      <c r="EW165" s="111"/>
      <c r="EX165" s="111"/>
      <c r="EY165" s="111"/>
      <c r="EZ165" s="111"/>
      <c r="FA165" s="111"/>
      <c r="FB165" s="111"/>
      <c r="FC165" s="111"/>
      <c r="FD165" s="111"/>
      <c r="FE165" s="111"/>
      <c r="FF165" s="111"/>
      <c r="FG165" s="111"/>
      <c r="FH165" s="111"/>
      <c r="FI165" s="111"/>
      <c r="FJ165" s="111"/>
      <c r="FK165" s="111"/>
      <c r="FL165" s="111"/>
      <c r="FM165" s="111"/>
      <c r="FN165" s="111"/>
      <c r="FO165" s="111"/>
      <c r="FP165" s="111"/>
      <c r="FQ165" s="111"/>
      <c r="FR165" s="111"/>
      <c r="FS165" s="111"/>
      <c r="FT165" s="111"/>
      <c r="FU165" s="111"/>
      <c r="FV165" s="111"/>
      <c r="FW165" s="111"/>
      <c r="FX165" s="111"/>
      <c r="FY165" s="111"/>
      <c r="FZ165" s="111"/>
      <c r="GA165" s="111"/>
      <c r="GB165" s="111"/>
      <c r="GC165" s="111"/>
      <c r="GD165" s="111"/>
      <c r="GE165" s="111"/>
      <c r="GF165" s="111"/>
      <c r="GG165" s="111"/>
      <c r="GH165" s="111"/>
      <c r="GI165" s="111"/>
      <c r="GJ165" s="111"/>
      <c r="GK165" s="111"/>
      <c r="GL165" s="111"/>
      <c r="GM165" s="111"/>
      <c r="GN165" s="111"/>
      <c r="GO165" s="111"/>
      <c r="GP165" s="111"/>
      <c r="GQ165" s="111"/>
      <c r="GR165" s="111"/>
      <c r="GS165" s="111"/>
      <c r="GT165" s="111"/>
      <c r="GU165" s="111"/>
      <c r="GV165" s="111"/>
      <c r="GW165" s="111"/>
      <c r="GX165" s="111"/>
      <c r="GY165" s="111"/>
      <c r="GZ165" s="111"/>
      <c r="HA165" s="111"/>
      <c r="HB165" s="111"/>
      <c r="HC165" s="111"/>
      <c r="HD165" s="111"/>
      <c r="HE165" s="111"/>
      <c r="HF165" s="111"/>
      <c r="HG165" s="111"/>
      <c r="HH165" s="111"/>
      <c r="HI165" s="111"/>
      <c r="HJ165" s="111"/>
      <c r="HK165" s="111"/>
      <c r="HL165" s="111"/>
      <c r="HM165" s="111"/>
      <c r="HN165" s="111"/>
      <c r="HO165" s="111"/>
      <c r="HP165" s="111"/>
      <c r="HQ165" s="111"/>
      <c r="HR165" s="111"/>
      <c r="HS165" s="111"/>
      <c r="HT165" s="111"/>
      <c r="HU165" s="111"/>
      <c r="HV165" s="111"/>
      <c r="HW165" s="111"/>
      <c r="HX165" s="111"/>
      <c r="HY165" s="111"/>
      <c r="HZ165" s="111"/>
      <c r="IA165" s="111"/>
      <c r="IB165" s="111"/>
      <c r="IC165" s="111"/>
      <c r="ID165" s="111"/>
      <c r="IE165" s="111"/>
      <c r="IF165" s="111"/>
      <c r="IG165" s="111"/>
      <c r="IH165" s="111"/>
      <c r="II165" s="111"/>
      <c r="IJ165" s="111"/>
      <c r="IK165" s="111"/>
      <c r="IL165" s="111"/>
      <c r="IM165" s="111"/>
      <c r="IN165" s="111"/>
      <c r="IO165" s="111"/>
      <c r="IP165" s="111"/>
      <c r="IQ165" s="111"/>
      <c r="IR165" s="111"/>
      <c r="IS165" s="111"/>
      <c r="IT165" s="111"/>
      <c r="IU165" s="111"/>
      <c r="IV165" s="111"/>
    </row>
    <row r="166" spans="1:256" x14ac:dyDescent="0.2">
      <c r="A166" s="111" t="s">
        <v>1782</v>
      </c>
      <c r="B166" s="112">
        <v>41263.732638888891</v>
      </c>
      <c r="C166" s="112">
        <v>41264.284722222219</v>
      </c>
      <c r="D166" s="111" t="s">
        <v>3050</v>
      </c>
      <c r="E166" s="111" t="s">
        <v>3051</v>
      </c>
      <c r="F166" s="111"/>
      <c r="G166" s="111">
        <v>50</v>
      </c>
      <c r="H166" s="111"/>
      <c r="I166" s="111"/>
      <c r="J166" s="111"/>
      <c r="K166" s="111"/>
      <c r="L166" s="111"/>
      <c r="M166" s="111"/>
      <c r="N166" s="111"/>
      <c r="O166" s="111"/>
      <c r="P166" s="111" t="s">
        <v>1784</v>
      </c>
      <c r="Q166" s="111">
        <v>8.5</v>
      </c>
      <c r="R166" s="111"/>
      <c r="S166" s="111">
        <v>0.11600000000000001</v>
      </c>
      <c r="T166" s="111"/>
      <c r="U166" s="111">
        <v>0.63</v>
      </c>
      <c r="V166" s="111"/>
      <c r="W166" s="111">
        <v>2.6</v>
      </c>
      <c r="X166" s="111"/>
      <c r="Y166" s="111">
        <v>99.1</v>
      </c>
      <c r="Z166" s="111"/>
      <c r="AA166" s="111">
        <v>156</v>
      </c>
      <c r="AB166" s="111"/>
      <c r="AC166" s="111">
        <v>643</v>
      </c>
      <c r="AD166" s="111" t="s">
        <v>1784</v>
      </c>
      <c r="AE166" s="111">
        <v>20</v>
      </c>
      <c r="AF166" s="111" t="s">
        <v>1784</v>
      </c>
      <c r="AG166" s="111">
        <v>20</v>
      </c>
      <c r="AH166" s="111" t="s">
        <v>1784</v>
      </c>
      <c r="AI166" s="111">
        <v>5</v>
      </c>
      <c r="AJ166" s="111" t="s">
        <v>1784</v>
      </c>
      <c r="AK166" s="111">
        <v>2.5</v>
      </c>
      <c r="AL166" s="111"/>
      <c r="AM166" s="111">
        <v>7.65</v>
      </c>
      <c r="AN166" s="111"/>
      <c r="AO166" s="111">
        <v>55.6</v>
      </c>
      <c r="AP166" s="111"/>
      <c r="AQ166" s="111">
        <v>0.48</v>
      </c>
      <c r="AR166" s="111"/>
      <c r="AS166" s="111"/>
      <c r="AT166" s="111"/>
      <c r="AU166" s="111"/>
      <c r="AV166" s="111"/>
      <c r="AW166" s="111"/>
      <c r="AX166" s="111"/>
      <c r="AY166" s="111"/>
      <c r="AZ166" s="111"/>
      <c r="BA166" s="111">
        <v>7</v>
      </c>
      <c r="BB166" s="111"/>
      <c r="BC166" s="111"/>
      <c r="BD166" s="111"/>
      <c r="BE166" s="111"/>
      <c r="BF166" s="111"/>
      <c r="BG166" s="111"/>
      <c r="BH166" s="111"/>
      <c r="BI166" s="111"/>
      <c r="BJ166" s="111"/>
      <c r="BK166" s="111"/>
      <c r="BL166" s="111"/>
      <c r="BM166" s="111"/>
      <c r="BN166" s="111"/>
      <c r="BO166" s="111"/>
      <c r="BP166" s="111"/>
      <c r="BQ166" s="111"/>
      <c r="BR166" s="111"/>
      <c r="BS166" s="111"/>
      <c r="BT166" s="111"/>
      <c r="BU166" s="111"/>
      <c r="BV166" s="111"/>
      <c r="BW166" s="111"/>
      <c r="BX166" s="111"/>
      <c r="BY166" s="111"/>
      <c r="BZ166" s="111" t="s">
        <v>1784</v>
      </c>
      <c r="CA166" s="111">
        <v>0.35</v>
      </c>
      <c r="CB166" s="111" t="s">
        <v>1784</v>
      </c>
      <c r="CC166" s="111">
        <v>0.25</v>
      </c>
      <c r="CD166" s="111" t="s">
        <v>1784</v>
      </c>
      <c r="CE166" s="111">
        <v>20</v>
      </c>
      <c r="CF166" s="111"/>
      <c r="CG166" s="111"/>
      <c r="CH166" s="111"/>
      <c r="CI166" s="111"/>
      <c r="CJ166" s="111"/>
      <c r="CK166" s="111"/>
      <c r="CL166" s="111"/>
      <c r="CM166" s="111"/>
      <c r="CN166" s="111"/>
      <c r="CO166" s="111"/>
      <c r="CP166" s="111"/>
      <c r="CQ166" s="111"/>
      <c r="CR166" s="111"/>
      <c r="CS166" s="111"/>
      <c r="CT166" s="111"/>
      <c r="CU166" s="111"/>
      <c r="CV166" s="111"/>
      <c r="CW166" s="111"/>
      <c r="CX166" s="111"/>
      <c r="CY166" s="111"/>
      <c r="CZ166" s="111"/>
      <c r="DA166" s="111"/>
      <c r="DB166" s="111"/>
      <c r="DC166" s="111"/>
      <c r="DD166" s="111"/>
      <c r="DE166" s="111"/>
      <c r="DF166" s="111"/>
      <c r="DG166" s="111"/>
      <c r="DH166" s="111"/>
      <c r="DI166" s="111"/>
      <c r="DJ166" s="111"/>
      <c r="DK166" s="111"/>
      <c r="DL166" s="111"/>
      <c r="DM166" s="111"/>
      <c r="DN166" s="111"/>
      <c r="DO166" s="111"/>
      <c r="DP166" s="111"/>
      <c r="DQ166" s="111"/>
      <c r="DR166" s="111"/>
      <c r="DS166" s="111"/>
      <c r="DT166" s="111"/>
      <c r="DU166" s="111"/>
      <c r="DV166" s="111"/>
      <c r="DW166" s="111"/>
      <c r="DX166" s="111"/>
      <c r="DY166" s="111"/>
      <c r="DZ166" s="111"/>
      <c r="EA166" s="111"/>
      <c r="EB166" s="111"/>
      <c r="EC166" s="111"/>
      <c r="ED166" s="111"/>
      <c r="EE166" s="111"/>
      <c r="EF166" s="111"/>
      <c r="EG166" s="111"/>
      <c r="EH166" s="111"/>
      <c r="EI166" s="111"/>
      <c r="EJ166" s="111"/>
      <c r="EK166" s="111"/>
      <c r="EL166" s="111"/>
      <c r="EM166" s="111"/>
      <c r="EN166" s="111"/>
      <c r="EO166" s="111"/>
      <c r="EP166" s="111"/>
      <c r="EQ166" s="111"/>
      <c r="ER166" s="111"/>
      <c r="ES166" s="111"/>
      <c r="ET166" s="111"/>
      <c r="EU166" s="111"/>
      <c r="EV166" s="111"/>
      <c r="EW166" s="111"/>
      <c r="EX166" s="111"/>
      <c r="EY166" s="111"/>
      <c r="EZ166" s="111"/>
      <c r="FA166" s="111"/>
      <c r="FB166" s="111"/>
      <c r="FC166" s="111"/>
      <c r="FD166" s="111"/>
      <c r="FE166" s="111"/>
      <c r="FF166" s="111"/>
      <c r="FG166" s="111"/>
      <c r="FH166" s="111"/>
      <c r="FI166" s="111"/>
      <c r="FJ166" s="111"/>
      <c r="FK166" s="111"/>
      <c r="FL166" s="111"/>
      <c r="FM166" s="111"/>
      <c r="FN166" s="111"/>
      <c r="FO166" s="111"/>
      <c r="FP166" s="111"/>
      <c r="FQ166" s="111"/>
      <c r="FR166" s="111"/>
      <c r="FS166" s="111"/>
      <c r="FT166" s="111"/>
      <c r="FU166" s="111"/>
      <c r="FV166" s="111"/>
      <c r="FW166" s="111"/>
      <c r="FX166" s="111"/>
      <c r="FY166" s="111"/>
      <c r="FZ166" s="111"/>
      <c r="GA166" s="111"/>
      <c r="GB166" s="111"/>
      <c r="GC166" s="111"/>
      <c r="GD166" s="111"/>
      <c r="GE166" s="111"/>
      <c r="GF166" s="111"/>
      <c r="GG166" s="111"/>
      <c r="GH166" s="111"/>
      <c r="GI166" s="111"/>
      <c r="GJ166" s="111"/>
      <c r="GK166" s="111"/>
      <c r="GL166" s="111"/>
      <c r="GM166" s="111"/>
      <c r="GN166" s="111"/>
      <c r="GO166" s="111"/>
      <c r="GP166" s="111"/>
      <c r="GQ166" s="111"/>
      <c r="GR166" s="111"/>
      <c r="GS166" s="111"/>
      <c r="GT166" s="111"/>
      <c r="GU166" s="111"/>
      <c r="GV166" s="111"/>
      <c r="GW166" s="111"/>
      <c r="GX166" s="111"/>
      <c r="GY166" s="111"/>
      <c r="GZ166" s="111"/>
      <c r="HA166" s="111"/>
      <c r="HB166" s="111"/>
      <c r="HC166" s="111"/>
      <c r="HD166" s="111"/>
      <c r="HE166" s="111"/>
      <c r="HF166" s="111"/>
      <c r="HG166" s="111"/>
      <c r="HH166" s="111"/>
      <c r="HI166" s="111"/>
      <c r="HJ166" s="111"/>
      <c r="HK166" s="111"/>
      <c r="HL166" s="111"/>
      <c r="HM166" s="111"/>
      <c r="HN166" s="111"/>
      <c r="HO166" s="111"/>
      <c r="HP166" s="111"/>
      <c r="HQ166" s="111"/>
      <c r="HR166" s="111"/>
      <c r="HS166" s="111"/>
      <c r="HT166" s="111"/>
      <c r="HU166" s="111"/>
      <c r="HV166" s="111"/>
      <c r="HW166" s="111"/>
      <c r="HX166" s="111"/>
      <c r="HY166" s="111"/>
      <c r="HZ166" s="111"/>
      <c r="IA166" s="111"/>
      <c r="IB166" s="111"/>
      <c r="IC166" s="111"/>
      <c r="ID166" s="111"/>
      <c r="IE166" s="111"/>
      <c r="IF166" s="111"/>
      <c r="IG166" s="111"/>
      <c r="IH166" s="111"/>
      <c r="II166" s="111"/>
      <c r="IJ166" s="111"/>
      <c r="IK166" s="111"/>
      <c r="IL166" s="111"/>
      <c r="IM166" s="111"/>
      <c r="IN166" s="111"/>
      <c r="IO166" s="111"/>
      <c r="IP166" s="111"/>
      <c r="IQ166" s="111"/>
      <c r="IR166" s="111"/>
      <c r="IS166" s="111"/>
      <c r="IT166" s="111"/>
      <c r="IU166" s="111"/>
      <c r="IV166" s="111"/>
    </row>
    <row r="167" spans="1:256" x14ac:dyDescent="0.2">
      <c r="A167" s="111" t="s">
        <v>1782</v>
      </c>
      <c r="B167" s="112">
        <v>41264.677083333336</v>
      </c>
      <c r="C167" s="112"/>
      <c r="D167" s="111" t="s">
        <v>3052</v>
      </c>
      <c r="E167" s="111" t="s">
        <v>3053</v>
      </c>
      <c r="F167" s="111"/>
      <c r="G167" s="111">
        <v>70</v>
      </c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  <c r="AH167" s="111"/>
      <c r="AI167" s="111"/>
      <c r="AJ167" s="111"/>
      <c r="AK167" s="111"/>
      <c r="AL167" s="111"/>
      <c r="AM167" s="111"/>
      <c r="AN167" s="111"/>
      <c r="AO167" s="111"/>
      <c r="AP167" s="111"/>
      <c r="AQ167" s="111"/>
      <c r="AR167" s="111"/>
      <c r="AS167" s="111"/>
      <c r="AT167" s="111"/>
      <c r="AU167" s="111"/>
      <c r="AV167" s="111"/>
      <c r="AW167" s="111"/>
      <c r="AX167" s="111"/>
      <c r="AY167" s="111"/>
      <c r="AZ167" s="111"/>
      <c r="BA167" s="111"/>
      <c r="BB167" s="111"/>
      <c r="BC167" s="111"/>
      <c r="BD167" s="111"/>
      <c r="BE167" s="111"/>
      <c r="BF167" s="111"/>
      <c r="BG167" s="111"/>
      <c r="BH167" s="111"/>
      <c r="BI167" s="111"/>
      <c r="BJ167" s="111"/>
      <c r="BK167" s="111"/>
      <c r="BL167" s="111"/>
      <c r="BM167" s="111"/>
      <c r="BN167" s="111"/>
      <c r="BO167" s="111"/>
      <c r="BP167" s="111"/>
      <c r="BQ167" s="111"/>
      <c r="BR167" s="111"/>
      <c r="BS167" s="111"/>
      <c r="BT167" s="111"/>
      <c r="BU167" s="111"/>
      <c r="BV167" s="111"/>
      <c r="BW167" s="111"/>
      <c r="BX167" s="111" t="s">
        <v>1784</v>
      </c>
      <c r="BY167" s="111">
        <v>1.9</v>
      </c>
      <c r="BZ167" s="111"/>
      <c r="CA167" s="111"/>
      <c r="CB167" s="111"/>
      <c r="CC167" s="111"/>
      <c r="CD167" s="111"/>
      <c r="CE167" s="111"/>
      <c r="CF167" s="111"/>
      <c r="CG167" s="111"/>
      <c r="CH167" s="111"/>
      <c r="CI167" s="111"/>
      <c r="CJ167" s="111"/>
      <c r="CK167" s="111"/>
      <c r="CL167" s="111"/>
      <c r="CM167" s="111"/>
      <c r="CN167" s="111"/>
      <c r="CO167" s="111"/>
      <c r="CP167" s="111"/>
      <c r="CQ167" s="111"/>
      <c r="CR167" s="111"/>
      <c r="CS167" s="111"/>
      <c r="CT167" s="111"/>
      <c r="CU167" s="111"/>
      <c r="CV167" s="111"/>
      <c r="CW167" s="111"/>
      <c r="CX167" s="111"/>
      <c r="CY167" s="111"/>
      <c r="CZ167" s="111"/>
      <c r="DA167" s="111"/>
      <c r="DB167" s="111"/>
      <c r="DC167" s="111"/>
      <c r="DD167" s="111"/>
      <c r="DE167" s="111"/>
      <c r="DF167" s="111"/>
      <c r="DG167" s="111"/>
      <c r="DH167" s="111"/>
      <c r="DI167" s="111"/>
      <c r="DJ167" s="111"/>
      <c r="DK167" s="111"/>
      <c r="DL167" s="111"/>
      <c r="DM167" s="111"/>
      <c r="DN167" s="111"/>
      <c r="DO167" s="111"/>
      <c r="DP167" s="111"/>
      <c r="DQ167" s="111"/>
      <c r="DR167" s="111"/>
      <c r="DS167" s="111"/>
      <c r="DT167" s="111"/>
      <c r="DU167" s="111"/>
      <c r="DV167" s="111"/>
      <c r="DW167" s="111"/>
      <c r="DX167" s="111"/>
      <c r="DY167" s="111"/>
      <c r="DZ167" s="111"/>
      <c r="EA167" s="111"/>
      <c r="EB167" s="111"/>
      <c r="EC167" s="111"/>
      <c r="ED167" s="111"/>
      <c r="EE167" s="111"/>
      <c r="EF167" s="111"/>
      <c r="EG167" s="111"/>
      <c r="EH167" s="111"/>
      <c r="EI167" s="111"/>
      <c r="EJ167" s="111"/>
      <c r="EK167" s="111"/>
      <c r="EL167" s="111"/>
      <c r="EM167" s="111"/>
      <c r="EN167" s="111"/>
      <c r="EO167" s="111"/>
      <c r="EP167" s="111"/>
      <c r="EQ167" s="111"/>
      <c r="ER167" s="111"/>
      <c r="ES167" s="111"/>
      <c r="ET167" s="111"/>
      <c r="EU167" s="111"/>
      <c r="EV167" s="111"/>
      <c r="EW167" s="111"/>
      <c r="EX167" s="111"/>
      <c r="EY167" s="111"/>
      <c r="EZ167" s="111"/>
      <c r="FA167" s="111"/>
      <c r="FB167" s="111"/>
      <c r="FC167" s="111"/>
      <c r="FD167" s="111"/>
      <c r="FE167" s="111"/>
      <c r="FF167" s="111"/>
      <c r="FG167" s="111"/>
      <c r="FH167" s="111"/>
      <c r="FI167" s="111"/>
      <c r="FJ167" s="111"/>
      <c r="FK167" s="111"/>
      <c r="FL167" s="111"/>
      <c r="FM167" s="111"/>
      <c r="FN167" s="111"/>
      <c r="FO167" s="111"/>
      <c r="FP167" s="111"/>
      <c r="FQ167" s="111"/>
      <c r="FR167" s="111"/>
      <c r="FS167" s="111"/>
      <c r="FT167" s="111"/>
      <c r="FU167" s="111"/>
      <c r="FV167" s="111"/>
      <c r="FW167" s="111"/>
      <c r="FX167" s="111"/>
      <c r="FY167" s="111"/>
      <c r="FZ167" s="111"/>
      <c r="GA167" s="111"/>
      <c r="GB167" s="111"/>
      <c r="GC167" s="111"/>
      <c r="GD167" s="111"/>
      <c r="GE167" s="111"/>
      <c r="GF167" s="111"/>
      <c r="GG167" s="111"/>
      <c r="GH167" s="111"/>
      <c r="GI167" s="111"/>
      <c r="GJ167" s="111"/>
      <c r="GK167" s="111"/>
      <c r="GL167" s="111"/>
      <c r="GM167" s="111"/>
      <c r="GN167" s="111"/>
      <c r="GO167" s="111"/>
      <c r="GP167" s="111"/>
      <c r="GQ167" s="111"/>
      <c r="GR167" s="111"/>
      <c r="GS167" s="111"/>
      <c r="GT167" s="111"/>
      <c r="GU167" s="111"/>
      <c r="GV167" s="111"/>
      <c r="GW167" s="111"/>
      <c r="GX167" s="111"/>
      <c r="GY167" s="111"/>
      <c r="GZ167" s="111"/>
      <c r="HA167" s="111"/>
      <c r="HB167" s="111"/>
      <c r="HC167" s="111"/>
      <c r="HD167" s="111"/>
      <c r="HE167" s="111"/>
      <c r="HF167" s="111"/>
      <c r="HG167" s="111"/>
      <c r="HH167" s="111"/>
      <c r="HI167" s="111"/>
      <c r="HJ167" s="111"/>
      <c r="HK167" s="111"/>
      <c r="HL167" s="111"/>
      <c r="HM167" s="111"/>
      <c r="HN167" s="111"/>
      <c r="HO167" s="111"/>
      <c r="HP167" s="111"/>
      <c r="HQ167" s="111"/>
      <c r="HR167" s="111"/>
      <c r="HS167" s="111"/>
      <c r="HT167" s="111"/>
      <c r="HU167" s="111"/>
      <c r="HV167" s="111"/>
      <c r="HW167" s="111"/>
      <c r="HX167" s="111"/>
      <c r="HY167" s="111"/>
      <c r="HZ167" s="111"/>
      <c r="IA167" s="111"/>
      <c r="IB167" s="111"/>
      <c r="IC167" s="111"/>
      <c r="ID167" s="111"/>
      <c r="IE167" s="111"/>
      <c r="IF167" s="111"/>
      <c r="IG167" s="111"/>
      <c r="IH167" s="111"/>
      <c r="II167" s="111"/>
      <c r="IJ167" s="111"/>
      <c r="IK167" s="111"/>
      <c r="IL167" s="111"/>
      <c r="IM167" s="111"/>
      <c r="IN167" s="111"/>
      <c r="IO167" s="111"/>
      <c r="IP167" s="111"/>
      <c r="IQ167" s="111"/>
      <c r="IR167" s="111"/>
      <c r="IS167" s="111"/>
      <c r="IT167" s="111"/>
      <c r="IU167" s="111"/>
      <c r="IV167" s="111"/>
    </row>
    <row r="168" spans="1:256" x14ac:dyDescent="0.2">
      <c r="A168" s="111" t="s">
        <v>1782</v>
      </c>
      <c r="B168" s="112">
        <v>41270.556944444441</v>
      </c>
      <c r="C168" s="112"/>
      <c r="D168" s="111" t="s">
        <v>3054</v>
      </c>
      <c r="E168" s="111"/>
      <c r="F168" s="111"/>
      <c r="G168" s="111">
        <v>50</v>
      </c>
      <c r="H168" s="111"/>
      <c r="I168" s="111"/>
      <c r="J168" s="111"/>
      <c r="K168" s="111"/>
      <c r="L168" s="111"/>
      <c r="M168" s="111"/>
      <c r="N168" s="111" t="s">
        <v>1784</v>
      </c>
      <c r="O168" s="111">
        <v>2</v>
      </c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11"/>
      <c r="AF168" s="111"/>
      <c r="AG168" s="111"/>
      <c r="AH168" s="111"/>
      <c r="AI168" s="111"/>
      <c r="AJ168" s="111"/>
      <c r="AK168" s="111"/>
      <c r="AL168" s="111"/>
      <c r="AM168" s="111"/>
      <c r="AN168" s="111"/>
      <c r="AO168" s="111"/>
      <c r="AP168" s="111"/>
      <c r="AQ168" s="111"/>
      <c r="AR168" s="111"/>
      <c r="AS168" s="111"/>
      <c r="AT168" s="111"/>
      <c r="AU168" s="111"/>
      <c r="AV168" s="111"/>
      <c r="AW168" s="111"/>
      <c r="AX168" s="111"/>
      <c r="AY168" s="111"/>
      <c r="AZ168" s="111"/>
      <c r="BA168" s="111"/>
      <c r="BB168" s="111"/>
      <c r="BC168" s="111"/>
      <c r="BD168" s="111"/>
      <c r="BE168" s="111"/>
      <c r="BF168" s="111"/>
      <c r="BG168" s="111"/>
      <c r="BH168" s="111"/>
      <c r="BI168" s="111"/>
      <c r="BJ168" s="111"/>
      <c r="BK168" s="111"/>
      <c r="BL168" s="111"/>
      <c r="BM168" s="111"/>
      <c r="BN168" s="111"/>
      <c r="BO168" s="111"/>
      <c r="BP168" s="111"/>
      <c r="BQ168" s="111"/>
      <c r="BR168" s="111"/>
      <c r="BS168" s="111"/>
      <c r="BT168" s="111"/>
      <c r="BU168" s="111"/>
      <c r="BV168" s="111"/>
      <c r="BW168" s="111"/>
      <c r="BX168" s="111"/>
      <c r="BY168" s="111"/>
      <c r="BZ168" s="111"/>
      <c r="CA168" s="111"/>
      <c r="CB168" s="111"/>
      <c r="CC168" s="111"/>
      <c r="CD168" s="111"/>
      <c r="CE168" s="111"/>
      <c r="CF168" s="111"/>
      <c r="CG168" s="111"/>
      <c r="CH168" s="111"/>
      <c r="CI168" s="111"/>
      <c r="CJ168" s="111"/>
      <c r="CK168" s="111"/>
      <c r="CL168" s="111"/>
      <c r="CM168" s="111"/>
      <c r="CN168" s="111"/>
      <c r="CO168" s="111"/>
      <c r="CP168" s="111"/>
      <c r="CQ168" s="111"/>
      <c r="CR168" s="111"/>
      <c r="CS168" s="111"/>
      <c r="CT168" s="111"/>
      <c r="CU168" s="111"/>
      <c r="CV168" s="111"/>
      <c r="CW168" s="111"/>
      <c r="CX168" s="111"/>
      <c r="CY168" s="111"/>
      <c r="CZ168" s="111"/>
      <c r="DA168" s="111"/>
      <c r="DB168" s="111"/>
      <c r="DC168" s="111"/>
      <c r="DD168" s="111"/>
      <c r="DE168" s="111"/>
      <c r="DF168" s="111"/>
      <c r="DG168" s="111"/>
      <c r="DH168" s="111"/>
      <c r="DI168" s="111"/>
      <c r="DJ168" s="111"/>
      <c r="DK168" s="111"/>
      <c r="DL168" s="111"/>
      <c r="DM168" s="111"/>
      <c r="DN168" s="111"/>
      <c r="DO168" s="111"/>
      <c r="DP168" s="111"/>
      <c r="DQ168" s="111"/>
      <c r="DR168" s="111"/>
      <c r="DS168" s="111"/>
      <c r="DT168" s="111"/>
      <c r="DU168" s="111"/>
      <c r="DV168" s="111"/>
      <c r="DW168" s="111"/>
      <c r="DX168" s="111"/>
      <c r="DY168" s="111"/>
      <c r="DZ168" s="111"/>
      <c r="EA168" s="111"/>
      <c r="EB168" s="111"/>
      <c r="EC168" s="111"/>
      <c r="ED168" s="111"/>
      <c r="EE168" s="111"/>
      <c r="EF168" s="111"/>
      <c r="EG168" s="111"/>
      <c r="EH168" s="111"/>
      <c r="EI168" s="111"/>
      <c r="EJ168" s="111"/>
      <c r="EK168" s="111"/>
      <c r="EL168" s="111"/>
      <c r="EM168" s="111"/>
      <c r="EN168" s="111"/>
      <c r="EO168" s="111"/>
      <c r="EP168" s="111"/>
      <c r="EQ168" s="111"/>
      <c r="ER168" s="111"/>
      <c r="ES168" s="111"/>
      <c r="ET168" s="111"/>
      <c r="EU168" s="111"/>
      <c r="EV168" s="111"/>
      <c r="EW168" s="111"/>
      <c r="EX168" s="111"/>
      <c r="EY168" s="111"/>
      <c r="EZ168" s="111"/>
      <c r="FA168" s="111"/>
      <c r="FB168" s="111"/>
      <c r="FC168" s="111"/>
      <c r="FD168" s="111"/>
      <c r="FE168" s="111"/>
      <c r="FF168" s="111"/>
      <c r="FG168" s="111"/>
      <c r="FH168" s="111"/>
      <c r="FI168" s="111"/>
      <c r="FJ168" s="111"/>
      <c r="FK168" s="111"/>
      <c r="FL168" s="111"/>
      <c r="FM168" s="111"/>
      <c r="FN168" s="111"/>
      <c r="FO168" s="111"/>
      <c r="FP168" s="111"/>
      <c r="FQ168" s="111"/>
      <c r="FR168" s="111"/>
      <c r="FS168" s="111"/>
      <c r="FT168" s="111"/>
      <c r="FU168" s="111"/>
      <c r="FV168" s="111"/>
      <c r="FW168" s="111"/>
      <c r="FX168" s="111"/>
      <c r="FY168" s="111"/>
      <c r="FZ168" s="111"/>
      <c r="GA168" s="111"/>
      <c r="GB168" s="111"/>
      <c r="GC168" s="111"/>
      <c r="GD168" s="111"/>
      <c r="GE168" s="111"/>
      <c r="GF168" s="111"/>
      <c r="GG168" s="111"/>
      <c r="GH168" s="111"/>
      <c r="GI168" s="111"/>
      <c r="GJ168" s="111"/>
      <c r="GK168" s="111"/>
      <c r="GL168" s="111"/>
      <c r="GM168" s="111"/>
      <c r="GN168" s="111"/>
      <c r="GO168" s="111"/>
      <c r="GP168" s="111"/>
      <c r="GQ168" s="111"/>
      <c r="GR168" s="111"/>
      <c r="GS168" s="111"/>
      <c r="GT168" s="111"/>
      <c r="GU168" s="111"/>
      <c r="GV168" s="111"/>
      <c r="GW168" s="111"/>
      <c r="GX168" s="111"/>
      <c r="GY168" s="111"/>
      <c r="GZ168" s="111"/>
      <c r="HA168" s="111"/>
      <c r="HB168" s="111"/>
      <c r="HC168" s="111"/>
      <c r="HD168" s="111"/>
      <c r="HE168" s="111"/>
      <c r="HF168" s="111"/>
      <c r="HG168" s="111"/>
      <c r="HH168" s="111"/>
      <c r="HI168" s="111"/>
      <c r="HJ168" s="111"/>
      <c r="HK168" s="111"/>
      <c r="HL168" s="111"/>
      <c r="HM168" s="111"/>
      <c r="HN168" s="111"/>
      <c r="HO168" s="111"/>
      <c r="HP168" s="111"/>
      <c r="HQ168" s="111"/>
      <c r="HR168" s="111"/>
      <c r="HS168" s="111"/>
      <c r="HT168" s="111"/>
      <c r="HU168" s="111"/>
      <c r="HV168" s="111"/>
      <c r="HW168" s="111"/>
      <c r="HX168" s="111"/>
      <c r="HY168" s="111"/>
      <c r="HZ168" s="111"/>
      <c r="IA168" s="111"/>
      <c r="IB168" s="111"/>
      <c r="IC168" s="111"/>
      <c r="ID168" s="111"/>
      <c r="IE168" s="111"/>
      <c r="IF168" s="111"/>
      <c r="IG168" s="111"/>
      <c r="IH168" s="111"/>
      <c r="II168" s="111"/>
      <c r="IJ168" s="111"/>
      <c r="IK168" s="111"/>
      <c r="IL168" s="111"/>
      <c r="IM168" s="111"/>
      <c r="IN168" s="111"/>
      <c r="IO168" s="111"/>
      <c r="IP168" s="111"/>
      <c r="IQ168" s="111"/>
      <c r="IR168" s="111"/>
      <c r="IS168" s="111"/>
      <c r="IT168" s="111"/>
      <c r="IU168" s="111"/>
      <c r="IV168" s="111"/>
    </row>
    <row r="169" spans="1:256" x14ac:dyDescent="0.2">
      <c r="A169" s="111" t="s">
        <v>1782</v>
      </c>
      <c r="B169" s="112">
        <v>41286.961805555555</v>
      </c>
      <c r="C169" s="112">
        <v>41287.430555555555</v>
      </c>
      <c r="D169" s="111" t="s">
        <v>3055</v>
      </c>
      <c r="E169" s="111" t="s">
        <v>3056</v>
      </c>
      <c r="F169" s="111"/>
      <c r="G169" s="111">
        <v>50</v>
      </c>
      <c r="H169" s="111"/>
      <c r="I169" s="111"/>
      <c r="J169" s="111"/>
      <c r="K169" s="111"/>
      <c r="L169" s="111"/>
      <c r="M169" s="111"/>
      <c r="N169" s="111"/>
      <c r="O169" s="111">
        <v>35.1</v>
      </c>
      <c r="P169" s="111"/>
      <c r="Q169" s="111">
        <v>61.9</v>
      </c>
      <c r="R169" s="111"/>
      <c r="S169" s="111">
        <v>3.6999999999999998E-2</v>
      </c>
      <c r="T169" s="111"/>
      <c r="U169" s="111">
        <v>0.45</v>
      </c>
      <c r="V169" s="111"/>
      <c r="W169" s="111">
        <v>13.3</v>
      </c>
      <c r="X169" s="111"/>
      <c r="Y169" s="111">
        <v>234</v>
      </c>
      <c r="Z169" s="111"/>
      <c r="AA169" s="111">
        <v>424</v>
      </c>
      <c r="AB169" s="111"/>
      <c r="AC169" s="111">
        <v>1750</v>
      </c>
      <c r="AD169" s="111" t="s">
        <v>1784</v>
      </c>
      <c r="AE169" s="111">
        <v>20</v>
      </c>
      <c r="AF169" s="111"/>
      <c r="AG169" s="111">
        <v>24</v>
      </c>
      <c r="AH169" s="111"/>
      <c r="AI169" s="111">
        <v>19</v>
      </c>
      <c r="AJ169" s="111" t="s">
        <v>1784</v>
      </c>
      <c r="AK169" s="111">
        <v>2.5</v>
      </c>
      <c r="AL169" s="111"/>
      <c r="AM169" s="111">
        <v>7.99</v>
      </c>
      <c r="AN169" s="111"/>
      <c r="AO169" s="111">
        <v>203</v>
      </c>
      <c r="AP169" s="111"/>
      <c r="AQ169" s="111">
        <v>15</v>
      </c>
      <c r="AR169" s="111"/>
      <c r="AS169" s="111"/>
      <c r="AT169" s="111"/>
      <c r="AU169" s="111"/>
      <c r="AV169" s="111"/>
      <c r="AW169" s="111"/>
      <c r="AX169" s="111"/>
      <c r="AY169" s="111"/>
      <c r="AZ169" s="111"/>
      <c r="BA169" s="111">
        <v>4</v>
      </c>
      <c r="BB169" s="111"/>
      <c r="BC169" s="111"/>
      <c r="BD169" s="111"/>
      <c r="BE169" s="111"/>
      <c r="BF169" s="111"/>
      <c r="BG169" s="111"/>
      <c r="BH169" s="111"/>
      <c r="BI169" s="111"/>
      <c r="BJ169" s="111"/>
      <c r="BK169" s="111"/>
      <c r="BL169" s="111"/>
      <c r="BM169" s="111"/>
      <c r="BN169" s="111"/>
      <c r="BO169" s="111"/>
      <c r="BP169" s="111"/>
      <c r="BQ169" s="111"/>
      <c r="BR169" s="111"/>
      <c r="BS169" s="111"/>
      <c r="BT169" s="111"/>
      <c r="BU169" s="111"/>
      <c r="BV169" s="111"/>
      <c r="BW169" s="111"/>
      <c r="BX169" s="111"/>
      <c r="BY169" s="111"/>
      <c r="BZ169" s="111"/>
      <c r="CA169" s="111"/>
      <c r="CB169" s="111" t="s">
        <v>1784</v>
      </c>
      <c r="CC169" s="111">
        <v>0.25</v>
      </c>
      <c r="CD169" s="111" t="s">
        <v>1784</v>
      </c>
      <c r="CE169" s="111">
        <v>20</v>
      </c>
      <c r="CF169" s="111"/>
      <c r="CG169" s="111"/>
      <c r="CH169" s="111"/>
      <c r="CI169" s="111"/>
      <c r="CJ169" s="111"/>
      <c r="CK169" s="111"/>
      <c r="CL169" s="111"/>
      <c r="CM169" s="111"/>
      <c r="CN169" s="111"/>
      <c r="CO169" s="111"/>
      <c r="CP169" s="111"/>
      <c r="CQ169" s="111"/>
      <c r="CR169" s="111"/>
      <c r="CS169" s="111"/>
      <c r="CT169" s="111"/>
      <c r="CU169" s="111"/>
      <c r="CV169" s="111"/>
      <c r="CW169" s="111"/>
      <c r="CX169" s="111"/>
      <c r="CY169" s="111"/>
      <c r="CZ169" s="111"/>
      <c r="DA169" s="111"/>
      <c r="DB169" s="111"/>
      <c r="DC169" s="111"/>
      <c r="DD169" s="111"/>
      <c r="DE169" s="111"/>
      <c r="DF169" s="111"/>
      <c r="DG169" s="111"/>
      <c r="DH169" s="111"/>
      <c r="DI169" s="111"/>
      <c r="DJ169" s="111"/>
      <c r="DK169" s="111"/>
      <c r="DL169" s="111"/>
      <c r="DM169" s="111"/>
      <c r="DN169" s="111"/>
      <c r="DO169" s="111"/>
      <c r="DP169" s="111"/>
      <c r="DQ169" s="111"/>
      <c r="DR169" s="111"/>
      <c r="DS169" s="111"/>
      <c r="DT169" s="111"/>
      <c r="DU169" s="111"/>
      <c r="DV169" s="111"/>
      <c r="DW169" s="111"/>
      <c r="DX169" s="111"/>
      <c r="DY169" s="111"/>
      <c r="DZ169" s="111"/>
      <c r="EA169" s="111"/>
      <c r="EB169" s="111"/>
      <c r="EC169" s="111"/>
      <c r="ED169" s="111"/>
      <c r="EE169" s="111"/>
      <c r="EF169" s="111"/>
      <c r="EG169" s="111"/>
      <c r="EH169" s="111"/>
      <c r="EI169" s="111"/>
      <c r="EJ169" s="111"/>
      <c r="EK169" s="111"/>
      <c r="EL169" s="111"/>
      <c r="EM169" s="111"/>
      <c r="EN169" s="111"/>
      <c r="EO169" s="111"/>
      <c r="EP169" s="111"/>
      <c r="EQ169" s="111"/>
      <c r="ER169" s="111"/>
      <c r="ES169" s="111"/>
      <c r="ET169" s="111"/>
      <c r="EU169" s="111"/>
      <c r="EV169" s="111"/>
      <c r="EW169" s="111"/>
      <c r="EX169" s="111"/>
      <c r="EY169" s="111"/>
      <c r="EZ169" s="111"/>
      <c r="FA169" s="111"/>
      <c r="FB169" s="111"/>
      <c r="FC169" s="111"/>
      <c r="FD169" s="111"/>
      <c r="FE169" s="111"/>
      <c r="FF169" s="111"/>
      <c r="FG169" s="111"/>
      <c r="FH169" s="111"/>
      <c r="FI169" s="111"/>
      <c r="FJ169" s="111"/>
      <c r="FK169" s="111"/>
      <c r="FL169" s="111"/>
      <c r="FM169" s="111"/>
      <c r="FN169" s="111"/>
      <c r="FO169" s="111"/>
      <c r="FP169" s="111"/>
      <c r="FQ169" s="111"/>
      <c r="FR169" s="111"/>
      <c r="FS169" s="111"/>
      <c r="FT169" s="111"/>
      <c r="FU169" s="111"/>
      <c r="FV169" s="111"/>
      <c r="FW169" s="111"/>
      <c r="FX169" s="111"/>
      <c r="FY169" s="111"/>
      <c r="FZ169" s="111"/>
      <c r="GA169" s="111"/>
      <c r="GB169" s="111"/>
      <c r="GC169" s="111"/>
      <c r="GD169" s="111"/>
      <c r="GE169" s="111"/>
      <c r="GF169" s="111"/>
      <c r="GG169" s="111"/>
      <c r="GH169" s="111"/>
      <c r="GI169" s="111"/>
      <c r="GJ169" s="111"/>
      <c r="GK169" s="111"/>
      <c r="GL169" s="111"/>
      <c r="GM169" s="111"/>
      <c r="GN169" s="111"/>
      <c r="GO169" s="111"/>
      <c r="GP169" s="111"/>
      <c r="GQ169" s="111"/>
      <c r="GR169" s="111"/>
      <c r="GS169" s="111"/>
      <c r="GT169" s="111"/>
      <c r="GU169" s="111"/>
      <c r="GV169" s="111"/>
      <c r="GW169" s="111"/>
      <c r="GX169" s="111"/>
      <c r="GY169" s="111"/>
      <c r="GZ169" s="111"/>
      <c r="HA169" s="111"/>
      <c r="HB169" s="111"/>
      <c r="HC169" s="111"/>
      <c r="HD169" s="111"/>
      <c r="HE169" s="111"/>
      <c r="HF169" s="111"/>
      <c r="HG169" s="111"/>
      <c r="HH169" s="111"/>
      <c r="HI169" s="111"/>
      <c r="HJ169" s="111"/>
      <c r="HK169" s="111"/>
      <c r="HL169" s="111"/>
      <c r="HM169" s="111"/>
      <c r="HN169" s="111"/>
      <c r="HO169" s="111"/>
      <c r="HP169" s="111"/>
      <c r="HQ169" s="111"/>
      <c r="HR169" s="111"/>
      <c r="HS169" s="111"/>
      <c r="HT169" s="111"/>
      <c r="HU169" s="111"/>
      <c r="HV169" s="111"/>
      <c r="HW169" s="111"/>
      <c r="HX169" s="111"/>
      <c r="HY169" s="111"/>
      <c r="HZ169" s="111"/>
      <c r="IA169" s="111"/>
      <c r="IB169" s="111"/>
      <c r="IC169" s="111"/>
      <c r="ID169" s="111"/>
      <c r="IE169" s="111"/>
      <c r="IF169" s="111"/>
      <c r="IG169" s="111"/>
      <c r="IH169" s="111"/>
      <c r="II169" s="111"/>
      <c r="IJ169" s="111"/>
      <c r="IK169" s="111"/>
      <c r="IL169" s="111"/>
      <c r="IM169" s="111"/>
      <c r="IN169" s="111"/>
      <c r="IO169" s="111"/>
      <c r="IP169" s="111"/>
      <c r="IQ169" s="111"/>
      <c r="IR169" s="111"/>
      <c r="IS169" s="111"/>
      <c r="IT169" s="111"/>
      <c r="IU169" s="111"/>
      <c r="IV169" s="111"/>
    </row>
    <row r="170" spans="1:256" s="110" customFormat="1" x14ac:dyDescent="0.2">
      <c r="A170" s="110" t="s">
        <v>1782</v>
      </c>
      <c r="B170" s="109">
        <v>41287.6875</v>
      </c>
      <c r="C170" s="109"/>
      <c r="D170" s="110" t="s">
        <v>3057</v>
      </c>
      <c r="E170" s="110" t="s">
        <v>3058</v>
      </c>
      <c r="G170" s="110">
        <v>70</v>
      </c>
      <c r="BX170" s="110" t="s">
        <v>1784</v>
      </c>
      <c r="BY170" s="110">
        <v>1.9</v>
      </c>
    </row>
    <row r="171" spans="1:256" s="110" customFormat="1" x14ac:dyDescent="0.2">
      <c r="A171" s="110" t="s">
        <v>1782</v>
      </c>
      <c r="B171" s="109">
        <v>41301.527777777781</v>
      </c>
      <c r="C171" s="109">
        <v>41302.145833333336</v>
      </c>
      <c r="D171" s="110" t="s">
        <v>3059</v>
      </c>
      <c r="E171" s="110" t="s">
        <v>3060</v>
      </c>
      <c r="G171" s="110">
        <v>50</v>
      </c>
      <c r="O171" s="110">
        <v>3.6</v>
      </c>
      <c r="Q171" s="110">
        <v>28.9</v>
      </c>
      <c r="S171" s="110">
        <v>0.11700000000000001</v>
      </c>
      <c r="U171" s="110">
        <v>0.56999999999999995</v>
      </c>
      <c r="W171" s="110">
        <v>5.9</v>
      </c>
      <c r="Y171" s="110">
        <v>845</v>
      </c>
      <c r="AA171" s="110">
        <v>1420</v>
      </c>
      <c r="AC171" s="110">
        <v>4700</v>
      </c>
      <c r="AD171" s="110" t="s">
        <v>1784</v>
      </c>
      <c r="AE171" s="110">
        <v>20</v>
      </c>
      <c r="AF171" s="110" t="s">
        <v>1784</v>
      </c>
      <c r="AG171" s="110">
        <v>20</v>
      </c>
      <c r="AH171" s="110" t="s">
        <v>1784</v>
      </c>
      <c r="AI171" s="110">
        <v>5</v>
      </c>
      <c r="AJ171" s="110" t="s">
        <v>1784</v>
      </c>
      <c r="AK171" s="110">
        <v>2.5</v>
      </c>
      <c r="AM171" s="110">
        <v>8</v>
      </c>
      <c r="AO171" s="110">
        <v>263</v>
      </c>
      <c r="AQ171" s="110">
        <v>1.1000000000000001</v>
      </c>
      <c r="AZ171" s="110" t="s">
        <v>1784</v>
      </c>
      <c r="BA171" s="110">
        <v>2</v>
      </c>
      <c r="CA171" s="110">
        <v>0.8</v>
      </c>
      <c r="CC171" s="110">
        <v>0.33</v>
      </c>
      <c r="CD171" s="110" t="s">
        <v>1784</v>
      </c>
      <c r="CE171" s="110">
        <v>20</v>
      </c>
    </row>
    <row r="172" spans="1:256" s="110" customFormat="1" x14ac:dyDescent="0.2">
      <c r="A172" s="110" t="s">
        <v>1782</v>
      </c>
      <c r="B172" s="109">
        <v>41312.326388888891</v>
      </c>
      <c r="C172" s="109">
        <v>41313.336805555555</v>
      </c>
      <c r="D172" s="110" t="s">
        <v>3061</v>
      </c>
      <c r="E172" s="110" t="s">
        <v>3062</v>
      </c>
      <c r="G172" s="110">
        <v>50</v>
      </c>
      <c r="Q172" s="110">
        <v>69.400000000000006</v>
      </c>
      <c r="S172" s="110">
        <v>0.26</v>
      </c>
      <c r="U172" s="110">
        <v>0.78</v>
      </c>
      <c r="W172" s="110">
        <v>12</v>
      </c>
      <c r="Y172" s="110">
        <v>1850</v>
      </c>
      <c r="AA172" s="110">
        <v>2930</v>
      </c>
      <c r="AC172" s="110">
        <v>8690</v>
      </c>
      <c r="AD172" s="110" t="s">
        <v>1784</v>
      </c>
      <c r="AE172" s="110">
        <v>20</v>
      </c>
      <c r="AF172" s="110" t="s">
        <v>1784</v>
      </c>
      <c r="AG172" s="110">
        <v>20</v>
      </c>
      <c r="AI172" s="110">
        <v>5.0999999999999996</v>
      </c>
      <c r="AJ172" s="110" t="s">
        <v>1784</v>
      </c>
      <c r="AK172" s="110">
        <v>2.5</v>
      </c>
      <c r="AM172" s="110">
        <v>7.62</v>
      </c>
      <c r="AO172" s="110">
        <v>197</v>
      </c>
      <c r="AQ172" s="110">
        <v>3</v>
      </c>
      <c r="BA172" s="110">
        <v>5</v>
      </c>
      <c r="CA172" s="110">
        <v>2.6</v>
      </c>
      <c r="CC172" s="110">
        <v>0.46</v>
      </c>
      <c r="CD172" s="110" t="s">
        <v>1784</v>
      </c>
      <c r="CE172" s="110">
        <v>20</v>
      </c>
    </row>
    <row r="173" spans="1:256" s="110" customFormat="1" x14ac:dyDescent="0.2">
      <c r="A173" s="110" t="s">
        <v>1782</v>
      </c>
      <c r="B173" s="109">
        <v>41342.40625</v>
      </c>
      <c r="C173" s="109">
        <v>41344.177083333336</v>
      </c>
      <c r="D173" s="110" t="s">
        <v>3063</v>
      </c>
      <c r="E173" s="110" t="s">
        <v>3064</v>
      </c>
      <c r="G173" s="110">
        <v>50</v>
      </c>
      <c r="Q173" s="110">
        <v>46</v>
      </c>
      <c r="S173" s="110">
        <v>0.32200000000000001</v>
      </c>
      <c r="U173" s="110">
        <v>1.18</v>
      </c>
      <c r="W173" s="110">
        <v>4</v>
      </c>
      <c r="Y173" s="110">
        <v>187</v>
      </c>
      <c r="AA173" s="110">
        <v>297</v>
      </c>
      <c r="AC173" s="110">
        <v>1060</v>
      </c>
      <c r="AD173" s="110" t="s">
        <v>1784</v>
      </c>
      <c r="AE173" s="110">
        <v>20</v>
      </c>
      <c r="AF173" s="110" t="s">
        <v>1784</v>
      </c>
      <c r="AG173" s="110">
        <v>20</v>
      </c>
      <c r="AH173" s="110" t="s">
        <v>1784</v>
      </c>
      <c r="AI173" s="110">
        <v>5</v>
      </c>
      <c r="AJ173" s="110" t="s">
        <v>1784</v>
      </c>
      <c r="AK173" s="110">
        <v>2.5</v>
      </c>
      <c r="AM173" s="110">
        <v>7.06</v>
      </c>
      <c r="AO173" s="110">
        <v>48.9</v>
      </c>
      <c r="AQ173" s="110">
        <v>0.91</v>
      </c>
      <c r="BA173" s="110">
        <v>28</v>
      </c>
      <c r="CA173" s="110">
        <v>0.64</v>
      </c>
      <c r="CB173" s="110" t="s">
        <v>1784</v>
      </c>
      <c r="CC173" s="110">
        <v>0.25</v>
      </c>
      <c r="CD173" s="110" t="s">
        <v>1784</v>
      </c>
      <c r="CE173" s="110">
        <v>20</v>
      </c>
    </row>
    <row r="174" spans="1:256" s="110" customFormat="1" x14ac:dyDescent="0.2">
      <c r="A174" s="110" t="s">
        <v>1782</v>
      </c>
      <c r="B174" s="109">
        <v>41378.291666666664</v>
      </c>
      <c r="C174" s="109">
        <v>41378.524305555555</v>
      </c>
      <c r="D174" s="110" t="s">
        <v>3065</v>
      </c>
      <c r="E174" s="110" t="s">
        <v>3066</v>
      </c>
      <c r="G174" s="110">
        <v>50</v>
      </c>
      <c r="O174" s="110">
        <v>7.8</v>
      </c>
      <c r="Q174" s="110">
        <v>29.5</v>
      </c>
      <c r="R174" s="110" t="s">
        <v>1784</v>
      </c>
      <c r="S174" s="110">
        <v>1.4999999999999999E-2</v>
      </c>
      <c r="U174" s="110">
        <v>0.55000000000000004</v>
      </c>
      <c r="W174" s="110">
        <v>8.1</v>
      </c>
      <c r="Y174" s="110">
        <v>163</v>
      </c>
      <c r="AA174" s="110">
        <v>281</v>
      </c>
      <c r="AC174" s="110">
        <v>1470</v>
      </c>
      <c r="AD174" s="110" t="s">
        <v>1784</v>
      </c>
      <c r="AE174" s="110">
        <v>20</v>
      </c>
      <c r="AF174" s="110" t="s">
        <v>1784</v>
      </c>
      <c r="AG174" s="110">
        <v>20</v>
      </c>
      <c r="AI174" s="110">
        <v>5.4</v>
      </c>
      <c r="AJ174" s="110" t="s">
        <v>1784</v>
      </c>
      <c r="AK174" s="110">
        <v>2.5</v>
      </c>
      <c r="AM174" s="110">
        <v>8.01</v>
      </c>
      <c r="AO174" s="110">
        <v>273</v>
      </c>
      <c r="AQ174" s="110">
        <v>2</v>
      </c>
      <c r="BA174" s="110">
        <v>6</v>
      </c>
      <c r="CA174" s="110">
        <v>2.2000000000000002</v>
      </c>
      <c r="CB174" s="110" t="s">
        <v>1784</v>
      </c>
      <c r="CC174" s="110">
        <v>0.25</v>
      </c>
      <c r="CD174" s="110" t="s">
        <v>1784</v>
      </c>
      <c r="CE174" s="110">
        <v>20</v>
      </c>
    </row>
    <row r="175" spans="1:256" s="110" customFormat="1" x14ac:dyDescent="0.2">
      <c r="A175" s="110" t="s">
        <v>1782</v>
      </c>
      <c r="B175" s="109">
        <v>41378.6875</v>
      </c>
      <c r="C175" s="109"/>
      <c r="D175" s="110" t="s">
        <v>3067</v>
      </c>
      <c r="E175" s="110" t="s">
        <v>3068</v>
      </c>
      <c r="G175" s="110">
        <v>70</v>
      </c>
      <c r="BY175" s="110">
        <v>2.4</v>
      </c>
    </row>
    <row r="176" spans="1:256" s="110" customFormat="1" x14ac:dyDescent="0.2">
      <c r="A176" s="110" t="s">
        <v>1782</v>
      </c>
      <c r="B176" s="109">
        <v>41498.072916666664</v>
      </c>
      <c r="C176" s="109">
        <v>41498.465277777781</v>
      </c>
      <c r="D176" s="110" t="s">
        <v>3491</v>
      </c>
      <c r="E176" s="110" t="s">
        <v>3492</v>
      </c>
      <c r="G176" s="110">
        <v>50</v>
      </c>
    </row>
    <row r="177" spans="1:69" s="110" customFormat="1" x14ac:dyDescent="0.2">
      <c r="A177" s="110" t="s">
        <v>1782</v>
      </c>
      <c r="B177" s="109">
        <v>41498.520833333336</v>
      </c>
      <c r="C177" s="109"/>
      <c r="D177" s="110" t="s">
        <v>3493</v>
      </c>
      <c r="E177" s="110" t="s">
        <v>3494</v>
      </c>
      <c r="G177" s="110">
        <v>70</v>
      </c>
    </row>
    <row r="178" spans="1:69" x14ac:dyDescent="0.2">
      <c r="A178" s="6" t="s">
        <v>2075</v>
      </c>
      <c r="B178" s="88">
        <v>35375.517361111109</v>
      </c>
      <c r="C178" s="88"/>
      <c r="D178" s="6" t="s">
        <v>2076</v>
      </c>
      <c r="G178" s="6">
        <v>10</v>
      </c>
      <c r="K178" s="6">
        <v>0.76</v>
      </c>
      <c r="O178" s="6">
        <v>17.399999999999999</v>
      </c>
      <c r="S178" s="6">
        <v>1.35</v>
      </c>
      <c r="U178" s="6">
        <v>2.1</v>
      </c>
      <c r="AA178" s="6">
        <v>133</v>
      </c>
      <c r="AC178" s="6">
        <v>1230</v>
      </c>
      <c r="AD178" s="6" t="s">
        <v>1784</v>
      </c>
      <c r="AE178" s="6">
        <v>6.4</v>
      </c>
      <c r="AF178" s="6" t="s">
        <v>1784</v>
      </c>
      <c r="AG178" s="6">
        <v>4</v>
      </c>
      <c r="AM178" s="6">
        <v>8.14</v>
      </c>
      <c r="AO178" s="6">
        <v>338</v>
      </c>
      <c r="BQ178" s="6">
        <v>2E-3</v>
      </c>
    </row>
    <row r="179" spans="1:69" x14ac:dyDescent="0.2">
      <c r="A179" s="6" t="s">
        <v>2075</v>
      </c>
      <c r="B179" s="88">
        <v>35393.006944444445</v>
      </c>
      <c r="C179" s="88"/>
      <c r="D179" s="6" t="s">
        <v>2077</v>
      </c>
      <c r="G179" s="6">
        <v>50</v>
      </c>
      <c r="K179" s="6">
        <v>0.5</v>
      </c>
      <c r="O179" s="6">
        <v>284</v>
      </c>
      <c r="Q179" s="6">
        <v>420</v>
      </c>
      <c r="S179" s="6">
        <v>4.5600000000000005</v>
      </c>
      <c r="U179" s="6">
        <v>20</v>
      </c>
      <c r="AD179" s="6" t="s">
        <v>1784</v>
      </c>
      <c r="AE179" s="6">
        <v>6.4</v>
      </c>
      <c r="AG179" s="6">
        <v>61</v>
      </c>
    </row>
    <row r="180" spans="1:69" x14ac:dyDescent="0.2">
      <c r="A180" s="6" t="s">
        <v>2075</v>
      </c>
      <c r="B180" s="88">
        <v>35393.173611111109</v>
      </c>
      <c r="C180" s="88"/>
      <c r="D180" s="6" t="s">
        <v>2078</v>
      </c>
      <c r="G180" s="6">
        <v>50</v>
      </c>
      <c r="K180" s="6">
        <v>1.1000000000000001</v>
      </c>
      <c r="N180" s="6" t="s">
        <v>1934</v>
      </c>
      <c r="O180" s="6">
        <v>422</v>
      </c>
      <c r="Q180" s="6">
        <v>490</v>
      </c>
      <c r="S180" s="6">
        <v>2.91</v>
      </c>
      <c r="U180" s="6">
        <v>20</v>
      </c>
      <c r="AD180" s="6" t="s">
        <v>1784</v>
      </c>
      <c r="AE180" s="6">
        <v>10</v>
      </c>
      <c r="AG180" s="6">
        <v>110</v>
      </c>
    </row>
    <row r="181" spans="1:69" x14ac:dyDescent="0.2">
      <c r="A181" s="6" t="s">
        <v>2075</v>
      </c>
      <c r="B181" s="88">
        <v>35393.548611111109</v>
      </c>
      <c r="C181" s="88"/>
      <c r="D181" s="6" t="s">
        <v>2079</v>
      </c>
      <c r="G181" s="6">
        <v>50</v>
      </c>
      <c r="K181" s="6">
        <v>1.2</v>
      </c>
      <c r="N181" s="6" t="s">
        <v>1934</v>
      </c>
      <c r="O181" s="6">
        <v>422</v>
      </c>
      <c r="S181" s="6">
        <v>5.22</v>
      </c>
      <c r="U181" s="6">
        <v>45</v>
      </c>
      <c r="AA181" s="6">
        <v>244</v>
      </c>
      <c r="AE181" s="6">
        <v>100</v>
      </c>
      <c r="AG181" s="6">
        <v>2700</v>
      </c>
      <c r="AM181" s="6">
        <v>8.1</v>
      </c>
      <c r="BP181" s="6" t="s">
        <v>1784</v>
      </c>
      <c r="BQ181" s="6">
        <v>2E-3</v>
      </c>
    </row>
    <row r="182" spans="1:69" x14ac:dyDescent="0.2">
      <c r="A182" s="6" t="s">
        <v>2075</v>
      </c>
      <c r="B182" s="88">
        <v>35393.965277777781</v>
      </c>
      <c r="C182" s="88"/>
      <c r="D182" s="6" t="s">
        <v>2080</v>
      </c>
      <c r="G182" s="6">
        <v>50</v>
      </c>
      <c r="K182" s="6">
        <v>0.7</v>
      </c>
      <c r="O182" s="6">
        <v>232</v>
      </c>
      <c r="Q182" s="6">
        <v>1800</v>
      </c>
      <c r="S182" s="6">
        <v>6.17</v>
      </c>
      <c r="U182" s="6">
        <v>10</v>
      </c>
      <c r="AE182" s="6">
        <v>80</v>
      </c>
      <c r="AG182" s="6">
        <v>900</v>
      </c>
    </row>
    <row r="183" spans="1:69" x14ac:dyDescent="0.2">
      <c r="A183" s="6" t="s">
        <v>2075</v>
      </c>
      <c r="B183" s="88">
        <v>35394.291666666664</v>
      </c>
      <c r="C183" s="88"/>
      <c r="D183" s="6" t="s">
        <v>2081</v>
      </c>
      <c r="K183" s="6">
        <v>0.55000000000000004</v>
      </c>
      <c r="AD183" s="6" t="s">
        <v>1784</v>
      </c>
      <c r="AE183" s="6">
        <v>6.4</v>
      </c>
      <c r="AF183" s="6" t="s">
        <v>1784</v>
      </c>
      <c r="AG183" s="6">
        <v>4</v>
      </c>
    </row>
    <row r="184" spans="1:69" x14ac:dyDescent="0.2">
      <c r="A184" s="6" t="s">
        <v>2075</v>
      </c>
      <c r="B184" s="88">
        <v>35404.354166666664</v>
      </c>
      <c r="C184" s="88"/>
      <c r="D184" s="6" t="s">
        <v>2082</v>
      </c>
      <c r="G184" s="6">
        <v>50</v>
      </c>
      <c r="K184" s="6">
        <v>0.76</v>
      </c>
      <c r="O184" s="6">
        <v>962</v>
      </c>
      <c r="S184" s="6">
        <v>11</v>
      </c>
      <c r="U184" s="6">
        <v>32</v>
      </c>
      <c r="AE184" s="6">
        <v>41</v>
      </c>
      <c r="AG184" s="6">
        <v>290</v>
      </c>
    </row>
    <row r="185" spans="1:69" x14ac:dyDescent="0.2">
      <c r="A185" s="6" t="s">
        <v>2075</v>
      </c>
      <c r="B185" s="88">
        <v>35404.399305555555</v>
      </c>
      <c r="C185" s="88"/>
      <c r="D185" s="6" t="s">
        <v>2083</v>
      </c>
      <c r="G185" s="6">
        <v>50</v>
      </c>
      <c r="K185" s="6">
        <v>0.76</v>
      </c>
      <c r="O185" s="6">
        <v>741</v>
      </c>
      <c r="S185" s="6">
        <v>8.9700000000000006</v>
      </c>
      <c r="U185" s="6">
        <v>26</v>
      </c>
      <c r="AE185" s="6">
        <v>62</v>
      </c>
      <c r="AG185" s="6">
        <v>680</v>
      </c>
    </row>
    <row r="186" spans="1:69" x14ac:dyDescent="0.2">
      <c r="A186" s="6" t="s">
        <v>2075</v>
      </c>
      <c r="B186" s="88">
        <v>35404.440972222219</v>
      </c>
      <c r="C186" s="88"/>
      <c r="D186" s="6" t="s">
        <v>2084</v>
      </c>
      <c r="G186" s="6">
        <v>50</v>
      </c>
      <c r="K186" s="6">
        <v>1.3</v>
      </c>
      <c r="O186" s="6">
        <v>675</v>
      </c>
      <c r="S186" s="6">
        <v>8.9499999999999993</v>
      </c>
      <c r="U186" s="6">
        <v>26</v>
      </c>
      <c r="AE186" s="6">
        <v>58</v>
      </c>
      <c r="AG186" s="6">
        <v>690</v>
      </c>
    </row>
    <row r="187" spans="1:69" x14ac:dyDescent="0.2">
      <c r="A187" s="6" t="s">
        <v>2075</v>
      </c>
      <c r="B187" s="88">
        <v>35404.482638888891</v>
      </c>
      <c r="C187" s="88"/>
      <c r="D187" s="6" t="s">
        <v>2085</v>
      </c>
      <c r="G187" s="6">
        <v>50</v>
      </c>
      <c r="K187" s="6">
        <v>1.9</v>
      </c>
      <c r="O187" s="6">
        <v>1080</v>
      </c>
      <c r="S187" s="6">
        <v>6.61</v>
      </c>
      <c r="U187" s="6">
        <v>32</v>
      </c>
      <c r="AA187" s="6">
        <v>8800</v>
      </c>
      <c r="AE187" s="6">
        <v>57</v>
      </c>
      <c r="AG187" s="6">
        <v>610</v>
      </c>
      <c r="AM187" s="6">
        <v>7.9</v>
      </c>
      <c r="BP187" s="6" t="s">
        <v>1784</v>
      </c>
      <c r="BQ187" s="6">
        <v>2E-3</v>
      </c>
    </row>
    <row r="188" spans="1:69" x14ac:dyDescent="0.2">
      <c r="A188" s="6" t="s">
        <v>2075</v>
      </c>
      <c r="B188" s="88">
        <v>35404.565972222219</v>
      </c>
      <c r="C188" s="88"/>
      <c r="D188" s="6" t="s">
        <v>2086</v>
      </c>
      <c r="G188" s="6">
        <v>50</v>
      </c>
      <c r="K188" s="6">
        <v>3</v>
      </c>
      <c r="N188" s="6" t="s">
        <v>1934</v>
      </c>
      <c r="O188" s="6">
        <v>1110</v>
      </c>
      <c r="Q188" s="6">
        <v>34000</v>
      </c>
      <c r="S188" s="6">
        <v>4.2699999999999996</v>
      </c>
      <c r="U188" s="6">
        <v>57</v>
      </c>
      <c r="AE188" s="6">
        <v>280</v>
      </c>
      <c r="AG188" s="6">
        <v>5900</v>
      </c>
    </row>
    <row r="189" spans="1:69" x14ac:dyDescent="0.2">
      <c r="A189" s="6" t="s">
        <v>2075</v>
      </c>
      <c r="B189" s="88">
        <v>35404.649305555555</v>
      </c>
      <c r="C189" s="88"/>
      <c r="D189" s="6" t="s">
        <v>2087</v>
      </c>
      <c r="G189" s="6">
        <v>50</v>
      </c>
      <c r="K189" s="6">
        <v>2.6</v>
      </c>
      <c r="O189" s="6">
        <v>1092</v>
      </c>
      <c r="S189" s="6">
        <v>5.8449999999999998</v>
      </c>
      <c r="U189" s="6">
        <v>61</v>
      </c>
      <c r="AA189" s="6">
        <v>947</v>
      </c>
      <c r="AE189" s="6">
        <v>300</v>
      </c>
      <c r="AG189" s="6">
        <v>4700</v>
      </c>
      <c r="AM189" s="6">
        <v>8.1</v>
      </c>
      <c r="BP189" s="6" t="s">
        <v>1784</v>
      </c>
      <c r="BQ189" s="6">
        <v>2E-3</v>
      </c>
    </row>
    <row r="190" spans="1:69" x14ac:dyDescent="0.2">
      <c r="A190" s="6" t="s">
        <v>2075</v>
      </c>
      <c r="B190" s="88">
        <v>35404.652777777781</v>
      </c>
      <c r="C190" s="88"/>
      <c r="D190" s="6" t="s">
        <v>2088</v>
      </c>
      <c r="G190" s="6">
        <v>50</v>
      </c>
      <c r="K190" s="6">
        <v>2.6</v>
      </c>
      <c r="O190" s="6">
        <v>982</v>
      </c>
      <c r="Q190" s="6">
        <v>5100</v>
      </c>
      <c r="S190" s="6">
        <v>6.09</v>
      </c>
      <c r="U190" s="6">
        <v>64</v>
      </c>
      <c r="AA190" s="6">
        <v>907</v>
      </c>
      <c r="AE190" s="6">
        <v>270</v>
      </c>
      <c r="AG190" s="6">
        <v>3000</v>
      </c>
      <c r="AM190" s="6">
        <v>8</v>
      </c>
      <c r="BP190" s="6" t="s">
        <v>1784</v>
      </c>
      <c r="BQ190" s="6">
        <v>2E-3</v>
      </c>
    </row>
    <row r="191" spans="1:69" x14ac:dyDescent="0.2">
      <c r="A191" s="6" t="s">
        <v>2075</v>
      </c>
      <c r="B191" s="88">
        <v>35404.777777777781</v>
      </c>
      <c r="C191" s="88"/>
      <c r="D191" s="6" t="s">
        <v>2089</v>
      </c>
      <c r="G191" s="6">
        <v>50</v>
      </c>
      <c r="K191" s="6">
        <v>2.6</v>
      </c>
      <c r="O191" s="6">
        <v>948</v>
      </c>
      <c r="S191" s="6">
        <v>5.431</v>
      </c>
      <c r="U191" s="6">
        <v>66</v>
      </c>
      <c r="AE191" s="6">
        <v>170</v>
      </c>
      <c r="AG191" s="6">
        <v>1300</v>
      </c>
    </row>
    <row r="192" spans="1:69" x14ac:dyDescent="0.2">
      <c r="A192" s="6" t="s">
        <v>2075</v>
      </c>
      <c r="B192" s="88">
        <v>35404.902777777781</v>
      </c>
      <c r="C192" s="88"/>
      <c r="D192" s="6" t="s">
        <v>2090</v>
      </c>
      <c r="G192" s="6">
        <v>50</v>
      </c>
      <c r="K192" s="6">
        <v>2</v>
      </c>
      <c r="O192" s="6">
        <v>872</v>
      </c>
      <c r="S192" s="6">
        <v>7.4779999999999998</v>
      </c>
      <c r="U192" s="6">
        <v>74</v>
      </c>
      <c r="AE192" s="6">
        <v>110</v>
      </c>
      <c r="AG192" s="6">
        <v>770</v>
      </c>
    </row>
    <row r="193" spans="1:69" x14ac:dyDescent="0.2">
      <c r="A193" s="6" t="s">
        <v>2075</v>
      </c>
      <c r="B193" s="88">
        <v>35405.461805555555</v>
      </c>
      <c r="C193" s="88"/>
      <c r="D193" s="6" t="s">
        <v>2091</v>
      </c>
      <c r="G193" s="6">
        <v>50</v>
      </c>
      <c r="K193" s="6">
        <v>1.1000000000000001</v>
      </c>
      <c r="O193" s="6">
        <v>896</v>
      </c>
      <c r="Q193" s="6">
        <v>1500</v>
      </c>
      <c r="S193" s="6">
        <v>12.677</v>
      </c>
      <c r="U193" s="6">
        <v>56</v>
      </c>
      <c r="AE193" s="6">
        <v>69</v>
      </c>
      <c r="AG193" s="6">
        <v>540</v>
      </c>
    </row>
    <row r="194" spans="1:69" x14ac:dyDescent="0.2">
      <c r="A194" s="6" t="s">
        <v>2075</v>
      </c>
      <c r="B194" s="88">
        <v>35454.65625</v>
      </c>
      <c r="C194" s="88"/>
      <c r="D194" s="6" t="s">
        <v>2092</v>
      </c>
      <c r="G194" s="6">
        <v>50</v>
      </c>
      <c r="K194" s="6">
        <v>0.88</v>
      </c>
      <c r="O194" s="6">
        <v>519</v>
      </c>
      <c r="S194" s="6">
        <v>3.95</v>
      </c>
      <c r="U194" s="6">
        <v>8.1</v>
      </c>
      <c r="AA194" s="6">
        <v>450</v>
      </c>
      <c r="AE194" s="6">
        <v>30</v>
      </c>
      <c r="AG194" s="6">
        <v>430</v>
      </c>
      <c r="AM194" s="6">
        <v>8</v>
      </c>
      <c r="BQ194" s="6">
        <v>2E-3</v>
      </c>
    </row>
    <row r="195" spans="1:69" x14ac:dyDescent="0.2">
      <c r="A195" s="6" t="s">
        <v>2075</v>
      </c>
      <c r="B195" s="88">
        <v>35454.71875</v>
      </c>
      <c r="C195" s="88"/>
      <c r="D195" s="6" t="s">
        <v>2093</v>
      </c>
      <c r="G195" s="6">
        <v>50</v>
      </c>
      <c r="K195" s="6">
        <v>0.88</v>
      </c>
      <c r="O195" s="6">
        <v>501</v>
      </c>
      <c r="S195" s="6">
        <v>3.89</v>
      </c>
      <c r="U195" s="6">
        <v>8.1999999999999993</v>
      </c>
      <c r="AE195" s="6">
        <v>50</v>
      </c>
      <c r="AG195" s="6">
        <v>410</v>
      </c>
    </row>
    <row r="196" spans="1:69" x14ac:dyDescent="0.2">
      <c r="A196" s="6" t="s">
        <v>2075</v>
      </c>
      <c r="B196" s="88">
        <v>35454.78125</v>
      </c>
      <c r="C196" s="88"/>
      <c r="D196" s="6" t="s">
        <v>2094</v>
      </c>
      <c r="G196" s="6">
        <v>50</v>
      </c>
      <c r="K196" s="6">
        <v>0.88</v>
      </c>
      <c r="O196" s="6">
        <v>535</v>
      </c>
      <c r="S196" s="6">
        <v>3.95</v>
      </c>
      <c r="U196" s="6">
        <v>7.8</v>
      </c>
      <c r="AE196" s="6">
        <v>20</v>
      </c>
      <c r="AG196" s="6">
        <v>380</v>
      </c>
    </row>
    <row r="197" spans="1:69" x14ac:dyDescent="0.2">
      <c r="A197" s="6" t="s">
        <v>2075</v>
      </c>
      <c r="B197" s="88">
        <v>35454.864583333336</v>
      </c>
      <c r="C197" s="88"/>
      <c r="D197" s="6" t="s">
        <v>2095</v>
      </c>
      <c r="G197" s="6">
        <v>50</v>
      </c>
      <c r="K197" s="6">
        <v>0.94</v>
      </c>
      <c r="O197" s="6">
        <v>501</v>
      </c>
      <c r="S197" s="6">
        <v>4.0599999999999996</v>
      </c>
      <c r="U197" s="6">
        <v>7.7</v>
      </c>
      <c r="AD197" s="6" t="s">
        <v>1784</v>
      </c>
      <c r="AE197" s="6">
        <v>40</v>
      </c>
      <c r="AG197" s="6">
        <v>400</v>
      </c>
    </row>
    <row r="198" spans="1:69" x14ac:dyDescent="0.2">
      <c r="A198" s="6" t="s">
        <v>2075</v>
      </c>
      <c r="B198" s="88">
        <v>35454.947916666664</v>
      </c>
      <c r="C198" s="88"/>
      <c r="D198" s="6" t="s">
        <v>2096</v>
      </c>
      <c r="G198" s="6">
        <v>50</v>
      </c>
      <c r="K198" s="6">
        <v>1</v>
      </c>
      <c r="S198" s="6">
        <v>5.65</v>
      </c>
      <c r="U198" s="6">
        <v>10</v>
      </c>
      <c r="AE198" s="6">
        <v>54</v>
      </c>
      <c r="AG198" s="6">
        <v>420</v>
      </c>
    </row>
    <row r="199" spans="1:69" x14ac:dyDescent="0.2">
      <c r="A199" s="6" t="s">
        <v>2075</v>
      </c>
      <c r="B199" s="88">
        <v>35455.027777777781</v>
      </c>
      <c r="C199" s="88"/>
      <c r="D199" s="6" t="s">
        <v>2097</v>
      </c>
      <c r="G199" s="6">
        <v>50</v>
      </c>
      <c r="K199" s="6">
        <v>1</v>
      </c>
      <c r="N199" s="6" t="s">
        <v>1934</v>
      </c>
      <c r="O199" s="6">
        <v>2090</v>
      </c>
      <c r="S199" s="6">
        <v>4.38</v>
      </c>
      <c r="U199" s="6">
        <v>9.3000000000000007</v>
      </c>
      <c r="AA199" s="6">
        <v>3920</v>
      </c>
      <c r="AE199" s="6">
        <v>380</v>
      </c>
      <c r="AG199" s="6">
        <v>4500</v>
      </c>
      <c r="AM199" s="6">
        <v>7.8</v>
      </c>
      <c r="BQ199" s="6">
        <v>8.0000000000000002E-3</v>
      </c>
    </row>
    <row r="200" spans="1:69" x14ac:dyDescent="0.2">
      <c r="A200" s="6" t="s">
        <v>2075</v>
      </c>
      <c r="B200" s="88">
        <v>35455.03125</v>
      </c>
      <c r="C200" s="88"/>
      <c r="D200" s="6" t="s">
        <v>2098</v>
      </c>
      <c r="G200" s="6">
        <v>50</v>
      </c>
      <c r="K200" s="6">
        <v>1</v>
      </c>
      <c r="N200" s="6" t="s">
        <v>1934</v>
      </c>
      <c r="O200" s="6">
        <v>2090</v>
      </c>
      <c r="S200" s="6">
        <v>4.32</v>
      </c>
      <c r="U200" s="6">
        <v>11</v>
      </c>
      <c r="AA200" s="6">
        <v>4210</v>
      </c>
      <c r="AD200" s="6" t="s">
        <v>1784</v>
      </c>
      <c r="AE200" s="6">
        <v>50</v>
      </c>
      <c r="AG200" s="6">
        <v>5600</v>
      </c>
      <c r="AM200" s="6">
        <v>7.8</v>
      </c>
      <c r="BQ200" s="6">
        <v>0.01</v>
      </c>
    </row>
    <row r="201" spans="1:69" x14ac:dyDescent="0.2">
      <c r="A201" s="6" t="s">
        <v>2075</v>
      </c>
      <c r="B201" s="88">
        <v>35455.197916666664</v>
      </c>
      <c r="C201" s="88"/>
      <c r="D201" s="6" t="s">
        <v>2099</v>
      </c>
      <c r="G201" s="6">
        <v>50</v>
      </c>
      <c r="K201" s="6">
        <v>0.94</v>
      </c>
      <c r="N201" s="6" t="s">
        <v>1934</v>
      </c>
      <c r="O201" s="6">
        <v>2090</v>
      </c>
      <c r="S201" s="6">
        <v>4.17</v>
      </c>
      <c r="U201" s="6">
        <v>11</v>
      </c>
      <c r="AE201" s="6">
        <v>410</v>
      </c>
      <c r="AG201" s="6">
        <v>3200</v>
      </c>
    </row>
    <row r="202" spans="1:69" x14ac:dyDescent="0.2">
      <c r="A202" s="6" t="s">
        <v>2075</v>
      </c>
      <c r="B202" s="88">
        <v>35455.28125</v>
      </c>
      <c r="C202" s="88"/>
      <c r="D202" s="6" t="s">
        <v>2100</v>
      </c>
      <c r="G202" s="6">
        <v>50</v>
      </c>
      <c r="K202" s="6">
        <v>0.88</v>
      </c>
      <c r="N202" s="6" t="s">
        <v>1934</v>
      </c>
      <c r="O202" s="6">
        <v>2090</v>
      </c>
      <c r="S202" s="6">
        <v>3.68</v>
      </c>
      <c r="U202" s="6">
        <v>10</v>
      </c>
      <c r="AA202" s="6">
        <v>7240</v>
      </c>
      <c r="AE202" s="6">
        <v>59</v>
      </c>
      <c r="AG202" s="6">
        <v>3000</v>
      </c>
      <c r="AM202" s="6">
        <v>7.8</v>
      </c>
      <c r="BQ202" s="6">
        <v>8.0000000000000002E-3</v>
      </c>
    </row>
    <row r="203" spans="1:69" x14ac:dyDescent="0.2">
      <c r="A203" s="6" t="s">
        <v>2075</v>
      </c>
      <c r="B203" s="88">
        <v>35455.34375</v>
      </c>
      <c r="C203" s="88"/>
      <c r="D203" s="6" t="s">
        <v>2101</v>
      </c>
      <c r="G203" s="6">
        <v>50</v>
      </c>
      <c r="K203" s="6">
        <v>0.88</v>
      </c>
      <c r="O203" s="6">
        <v>2070</v>
      </c>
      <c r="S203" s="6">
        <v>3.8</v>
      </c>
      <c r="U203" s="6">
        <v>9</v>
      </c>
      <c r="AE203" s="6">
        <v>65</v>
      </c>
      <c r="AG203" s="6">
        <v>2500</v>
      </c>
    </row>
    <row r="204" spans="1:69" x14ac:dyDescent="0.2">
      <c r="A204" s="6" t="s">
        <v>2075</v>
      </c>
      <c r="B204" s="88">
        <v>35455.40625</v>
      </c>
      <c r="C204" s="88"/>
      <c r="D204" s="6" t="s">
        <v>2102</v>
      </c>
      <c r="G204" s="6">
        <v>50</v>
      </c>
      <c r="K204" s="6">
        <v>0.88</v>
      </c>
      <c r="O204" s="6">
        <v>1620</v>
      </c>
      <c r="S204" s="6">
        <v>3.67</v>
      </c>
      <c r="U204" s="6">
        <v>8.6</v>
      </c>
      <c r="AE204" s="6">
        <v>10</v>
      </c>
      <c r="AG204" s="6">
        <v>1700</v>
      </c>
    </row>
    <row r="205" spans="1:69" x14ac:dyDescent="0.2">
      <c r="A205" s="6" t="s">
        <v>2075</v>
      </c>
      <c r="B205" s="88">
        <v>35455.5625</v>
      </c>
      <c r="C205" s="88"/>
      <c r="D205" s="6" t="s">
        <v>2103</v>
      </c>
      <c r="G205" s="6">
        <v>50</v>
      </c>
      <c r="K205" s="6">
        <v>0.82</v>
      </c>
      <c r="O205" s="6">
        <v>1200</v>
      </c>
      <c r="S205" s="6">
        <v>3.48</v>
      </c>
      <c r="U205" s="6">
        <v>7.4</v>
      </c>
      <c r="AE205" s="6">
        <v>83</v>
      </c>
      <c r="AG205" s="6">
        <v>890</v>
      </c>
    </row>
    <row r="206" spans="1:69" x14ac:dyDescent="0.2">
      <c r="A206" s="6" t="s">
        <v>2075</v>
      </c>
      <c r="B206" s="88">
        <v>35455.84375</v>
      </c>
      <c r="C206" s="88"/>
      <c r="D206" s="6" t="s">
        <v>2104</v>
      </c>
      <c r="G206" s="6">
        <v>50</v>
      </c>
      <c r="K206" s="6">
        <v>0.7</v>
      </c>
      <c r="N206" s="6" t="s">
        <v>1934</v>
      </c>
      <c r="O206" s="6">
        <v>2110</v>
      </c>
      <c r="S206" s="6">
        <v>3.44</v>
      </c>
      <c r="U206" s="6">
        <v>11</v>
      </c>
      <c r="AD206" s="6" t="s">
        <v>1784</v>
      </c>
      <c r="AE206" s="6">
        <v>20</v>
      </c>
      <c r="AG206" s="6">
        <v>3700</v>
      </c>
    </row>
    <row r="207" spans="1:69" x14ac:dyDescent="0.2">
      <c r="A207" s="6" t="s">
        <v>2075</v>
      </c>
      <c r="B207" s="88">
        <v>35475.350694444445</v>
      </c>
      <c r="C207" s="88"/>
      <c r="D207" s="6" t="s">
        <v>2105</v>
      </c>
      <c r="G207" s="6">
        <v>50</v>
      </c>
      <c r="K207" s="6">
        <v>0.45</v>
      </c>
      <c r="S207" s="6">
        <v>14.8</v>
      </c>
      <c r="U207" s="6">
        <v>20</v>
      </c>
      <c r="AE207" s="6">
        <v>81</v>
      </c>
      <c r="AG207" s="6">
        <v>960</v>
      </c>
    </row>
    <row r="208" spans="1:69" x14ac:dyDescent="0.2">
      <c r="A208" s="6" t="s">
        <v>2075</v>
      </c>
      <c r="B208" s="88">
        <v>35513.920138888891</v>
      </c>
      <c r="C208" s="88"/>
      <c r="D208" s="6" t="s">
        <v>2106</v>
      </c>
      <c r="E208" s="6" t="s">
        <v>2107</v>
      </c>
      <c r="G208" s="6">
        <v>50</v>
      </c>
      <c r="K208" s="6">
        <v>5.2</v>
      </c>
      <c r="O208" s="6">
        <v>5790</v>
      </c>
      <c r="Q208" s="6">
        <v>14000</v>
      </c>
      <c r="S208" s="6">
        <v>15.3</v>
      </c>
      <c r="U208" s="6">
        <v>65</v>
      </c>
      <c r="AE208" s="6">
        <v>2000</v>
      </c>
      <c r="AG208" s="6">
        <v>6100</v>
      </c>
    </row>
    <row r="209" spans="1:91" x14ac:dyDescent="0.2">
      <c r="A209" s="6" t="s">
        <v>2075</v>
      </c>
      <c r="B209" s="88">
        <v>35531.614583333336</v>
      </c>
      <c r="C209" s="88"/>
      <c r="D209" s="6" t="s">
        <v>2108</v>
      </c>
      <c r="G209" s="6">
        <v>50</v>
      </c>
      <c r="K209" s="6">
        <v>0.88</v>
      </c>
      <c r="O209" s="6">
        <v>284</v>
      </c>
      <c r="S209" s="6">
        <v>16.2</v>
      </c>
      <c r="U209" s="6">
        <v>17.8</v>
      </c>
      <c r="AD209" s="6" t="s">
        <v>1784</v>
      </c>
      <c r="AE209" s="6">
        <v>10</v>
      </c>
      <c r="AG209" s="6">
        <v>73</v>
      </c>
    </row>
    <row r="210" spans="1:91" x14ac:dyDescent="0.2">
      <c r="A210" s="6" t="s">
        <v>2075</v>
      </c>
      <c r="B210" s="88">
        <v>35531.697916666664</v>
      </c>
      <c r="C210" s="88"/>
      <c r="D210" s="6" t="s">
        <v>2109</v>
      </c>
      <c r="G210" s="6">
        <v>50</v>
      </c>
      <c r="K210" s="6">
        <v>1.7</v>
      </c>
      <c r="O210" s="6">
        <v>234</v>
      </c>
      <c r="S210" s="6">
        <v>15.9</v>
      </c>
      <c r="U210" s="6">
        <v>17.899999999999999</v>
      </c>
      <c r="AE210" s="6">
        <v>49</v>
      </c>
      <c r="AG210" s="6">
        <v>120</v>
      </c>
    </row>
    <row r="211" spans="1:91" x14ac:dyDescent="0.2">
      <c r="A211" s="6" t="s">
        <v>2075</v>
      </c>
      <c r="B211" s="88">
        <v>35531.78125</v>
      </c>
      <c r="C211" s="88"/>
      <c r="D211" s="6" t="s">
        <v>2110</v>
      </c>
      <c r="G211" s="6">
        <v>50</v>
      </c>
      <c r="K211" s="6">
        <v>3.9</v>
      </c>
      <c r="O211" s="6">
        <v>5010</v>
      </c>
      <c r="S211" s="6">
        <v>11.7</v>
      </c>
      <c r="U211" s="6">
        <v>28</v>
      </c>
      <c r="AE211" s="6">
        <v>710</v>
      </c>
      <c r="AG211" s="6">
        <v>5100</v>
      </c>
    </row>
    <row r="212" spans="1:91" x14ac:dyDescent="0.2">
      <c r="A212" s="6" t="s">
        <v>2075</v>
      </c>
      <c r="B212" s="88">
        <v>35531.864583333336</v>
      </c>
      <c r="C212" s="88"/>
      <c r="D212" s="6" t="s">
        <v>2111</v>
      </c>
      <c r="G212" s="6">
        <v>50</v>
      </c>
      <c r="K212" s="6">
        <v>2.5</v>
      </c>
      <c r="O212" s="6">
        <v>2550</v>
      </c>
      <c r="S212" s="6">
        <v>17.8</v>
      </c>
      <c r="U212" s="6">
        <v>560</v>
      </c>
      <c r="AE212" s="6">
        <v>2900</v>
      </c>
      <c r="AG212" s="6">
        <v>5000</v>
      </c>
    </row>
    <row r="213" spans="1:91" x14ac:dyDescent="0.2">
      <c r="A213" s="6" t="s">
        <v>2075</v>
      </c>
      <c r="B213" s="88">
        <v>35531.961805555555</v>
      </c>
      <c r="C213" s="88"/>
      <c r="D213" s="6" t="s">
        <v>2112</v>
      </c>
      <c r="G213" s="6">
        <v>50</v>
      </c>
      <c r="K213" s="6">
        <v>2.2999999999999998</v>
      </c>
      <c r="O213" s="6">
        <v>1890</v>
      </c>
      <c r="S213" s="6">
        <v>18.7</v>
      </c>
      <c r="U213" s="6">
        <v>110</v>
      </c>
      <c r="AA213" s="6">
        <v>1960</v>
      </c>
      <c r="AE213" s="6">
        <v>600</v>
      </c>
      <c r="AG213" s="6">
        <v>1700</v>
      </c>
      <c r="AM213" s="6">
        <v>8</v>
      </c>
      <c r="BP213" s="6" t="s">
        <v>1784</v>
      </c>
      <c r="BQ213" s="6">
        <v>2E-3</v>
      </c>
    </row>
    <row r="214" spans="1:91" x14ac:dyDescent="0.2">
      <c r="A214" s="6" t="s">
        <v>2075</v>
      </c>
      <c r="B214" s="88">
        <v>35532.0625</v>
      </c>
      <c r="C214" s="88"/>
      <c r="D214" s="6" t="s">
        <v>2113</v>
      </c>
      <c r="G214" s="6">
        <v>50</v>
      </c>
      <c r="K214" s="6">
        <v>4.3</v>
      </c>
      <c r="O214" s="6">
        <v>5600</v>
      </c>
      <c r="S214" s="6">
        <v>22.6</v>
      </c>
      <c r="U214" s="6">
        <v>100</v>
      </c>
      <c r="AE214" s="6">
        <v>1400</v>
      </c>
      <c r="AG214" s="6">
        <v>5800</v>
      </c>
    </row>
    <row r="215" spans="1:91" x14ac:dyDescent="0.2">
      <c r="A215" s="6" t="s">
        <v>2075</v>
      </c>
      <c r="B215" s="88">
        <v>35532.145833333336</v>
      </c>
      <c r="C215" s="88"/>
      <c r="D215" s="6" t="s">
        <v>2114</v>
      </c>
      <c r="G215" s="6">
        <v>50</v>
      </c>
      <c r="K215" s="6">
        <v>5.9</v>
      </c>
      <c r="O215" s="6">
        <v>1340</v>
      </c>
      <c r="S215" s="6">
        <v>20.100000000000001</v>
      </c>
      <c r="U215" s="6">
        <v>55</v>
      </c>
      <c r="AE215" s="6">
        <v>540</v>
      </c>
      <c r="AG215" s="6">
        <v>2000</v>
      </c>
    </row>
    <row r="216" spans="1:91" x14ac:dyDescent="0.2">
      <c r="A216" s="6" t="s">
        <v>2075</v>
      </c>
      <c r="B216" s="88">
        <v>35532.229166666664</v>
      </c>
      <c r="C216" s="88"/>
      <c r="D216" s="6" t="s">
        <v>2115</v>
      </c>
      <c r="G216" s="6">
        <v>50</v>
      </c>
      <c r="K216" s="6">
        <v>6.7</v>
      </c>
      <c r="O216" s="6">
        <v>784</v>
      </c>
      <c r="S216" s="6">
        <v>25.4</v>
      </c>
      <c r="U216" s="6">
        <v>62</v>
      </c>
      <c r="AE216" s="6">
        <v>230</v>
      </c>
      <c r="AG216" s="6">
        <v>560</v>
      </c>
    </row>
    <row r="217" spans="1:91" x14ac:dyDescent="0.2">
      <c r="A217" s="6" t="s">
        <v>2075</v>
      </c>
      <c r="B217" s="88">
        <v>35532.3125</v>
      </c>
      <c r="C217" s="88"/>
      <c r="D217" s="6" t="s">
        <v>2116</v>
      </c>
      <c r="G217" s="6">
        <v>50</v>
      </c>
      <c r="K217" s="6">
        <v>7</v>
      </c>
      <c r="O217" s="6">
        <v>890</v>
      </c>
      <c r="S217" s="6">
        <v>23</v>
      </c>
      <c r="U217" s="6">
        <v>60</v>
      </c>
      <c r="AA217" s="6">
        <v>259</v>
      </c>
      <c r="AE217" s="6">
        <v>200</v>
      </c>
      <c r="AG217" s="6">
        <v>700</v>
      </c>
      <c r="AM217" s="6">
        <v>8</v>
      </c>
      <c r="BP217" s="6" t="s">
        <v>1784</v>
      </c>
      <c r="BQ217" s="6">
        <v>2E-3</v>
      </c>
    </row>
    <row r="218" spans="1:91" x14ac:dyDescent="0.2">
      <c r="A218" s="6" t="s">
        <v>2075</v>
      </c>
      <c r="B218" s="88">
        <v>35532.427083333336</v>
      </c>
      <c r="C218" s="88"/>
      <c r="D218" s="6" t="s">
        <v>2117</v>
      </c>
      <c r="G218" s="6">
        <v>50</v>
      </c>
      <c r="K218" s="6">
        <v>6.4</v>
      </c>
      <c r="O218" s="6">
        <v>632</v>
      </c>
      <c r="S218" s="6">
        <v>24.6</v>
      </c>
      <c r="U218" s="6">
        <v>57</v>
      </c>
      <c r="AE218" s="6">
        <v>250</v>
      </c>
      <c r="AG218" s="6">
        <v>450</v>
      </c>
    </row>
    <row r="219" spans="1:91" x14ac:dyDescent="0.2">
      <c r="A219" s="6" t="s">
        <v>2075</v>
      </c>
      <c r="B219" s="88">
        <v>35532.614583333336</v>
      </c>
      <c r="C219" s="88"/>
      <c r="D219" s="6" t="s">
        <v>2118</v>
      </c>
      <c r="G219" s="6">
        <v>50</v>
      </c>
      <c r="K219" s="6">
        <v>5.2</v>
      </c>
      <c r="O219" s="6">
        <v>658</v>
      </c>
      <c r="S219" s="6">
        <v>23.4</v>
      </c>
      <c r="U219" s="6">
        <v>63</v>
      </c>
      <c r="AD219" s="6" t="s">
        <v>1784</v>
      </c>
      <c r="AE219" s="6">
        <v>10</v>
      </c>
      <c r="AG219" s="6">
        <v>35</v>
      </c>
    </row>
    <row r="220" spans="1:91" x14ac:dyDescent="0.2">
      <c r="A220" s="6" t="s">
        <v>2075</v>
      </c>
      <c r="B220" s="88">
        <v>35548.4375</v>
      </c>
      <c r="C220" s="88"/>
      <c r="D220" s="6" t="s">
        <v>2119</v>
      </c>
      <c r="G220" s="6">
        <v>50</v>
      </c>
      <c r="K220" s="6">
        <v>1</v>
      </c>
      <c r="N220" s="6" t="s">
        <v>1792</v>
      </c>
      <c r="O220" s="6">
        <v>318</v>
      </c>
      <c r="R220" s="6" t="s">
        <v>1792</v>
      </c>
      <c r="S220" s="6">
        <v>16</v>
      </c>
      <c r="T220" s="6" t="s">
        <v>1792</v>
      </c>
      <c r="U220" s="6">
        <v>18.7</v>
      </c>
      <c r="AD220" s="6" t="s">
        <v>1784</v>
      </c>
      <c r="AE220" s="6">
        <v>10</v>
      </c>
      <c r="AG220" s="6">
        <v>110</v>
      </c>
      <c r="BP220" s="6" t="s">
        <v>1784</v>
      </c>
      <c r="BQ220" s="6">
        <v>2E-3</v>
      </c>
    </row>
    <row r="221" spans="1:91" x14ac:dyDescent="0.2">
      <c r="A221" s="6" t="s">
        <v>2075</v>
      </c>
      <c r="B221" s="88">
        <v>35719.444444444445</v>
      </c>
      <c r="C221" s="88"/>
      <c r="D221" s="6" t="s">
        <v>2120</v>
      </c>
      <c r="E221" s="6" t="s">
        <v>2121</v>
      </c>
      <c r="G221" s="6">
        <v>10</v>
      </c>
      <c r="I221" s="6">
        <v>0.17</v>
      </c>
      <c r="N221" s="6" t="s">
        <v>1784</v>
      </c>
      <c r="O221" s="6">
        <v>12</v>
      </c>
      <c r="Q221" s="6">
        <v>36</v>
      </c>
      <c r="S221" s="6">
        <v>1.3900000000000001</v>
      </c>
      <c r="U221" s="6">
        <v>2.2999999999999998</v>
      </c>
      <c r="AD221" s="6" t="s">
        <v>1784</v>
      </c>
      <c r="AE221" s="6">
        <v>18</v>
      </c>
      <c r="AF221" s="6" t="s">
        <v>1784</v>
      </c>
      <c r="AG221" s="6">
        <v>18</v>
      </c>
      <c r="AM221" s="6">
        <v>8.1999999999999993</v>
      </c>
      <c r="BA221" s="6">
        <v>6</v>
      </c>
      <c r="BC221" s="6">
        <v>100</v>
      </c>
      <c r="BG221" s="6">
        <v>2</v>
      </c>
      <c r="BI221" s="6">
        <v>42</v>
      </c>
      <c r="BJ221" s="6" t="s">
        <v>1784</v>
      </c>
      <c r="BK221" s="6">
        <v>0.8</v>
      </c>
      <c r="BM221" s="6">
        <v>20</v>
      </c>
      <c r="BO221" s="6">
        <v>4.5999999999999999E-2</v>
      </c>
      <c r="BU221" s="6">
        <v>440</v>
      </c>
      <c r="BV221" s="6" t="s">
        <v>1784</v>
      </c>
      <c r="BW221" s="6">
        <v>2</v>
      </c>
    </row>
    <row r="222" spans="1:91" x14ac:dyDescent="0.2">
      <c r="A222" s="6" t="s">
        <v>2075</v>
      </c>
      <c r="B222" s="88">
        <v>35774.274305555555</v>
      </c>
      <c r="C222" s="88">
        <v>35774.871527777781</v>
      </c>
      <c r="D222" s="6" t="s">
        <v>2122</v>
      </c>
      <c r="E222" s="6" t="s">
        <v>2123</v>
      </c>
      <c r="G222" s="6">
        <v>50</v>
      </c>
      <c r="M222" s="6">
        <v>204.35</v>
      </c>
      <c r="O222" s="6">
        <v>3970</v>
      </c>
      <c r="Q222" s="6">
        <v>7300</v>
      </c>
      <c r="S222" s="6">
        <v>2.87</v>
      </c>
      <c r="U222" s="6">
        <v>19</v>
      </c>
      <c r="AE222" s="6">
        <v>220</v>
      </c>
      <c r="AG222" s="6">
        <v>3700</v>
      </c>
      <c r="AM222" s="6">
        <v>8.02</v>
      </c>
      <c r="BA222" s="6">
        <v>40</v>
      </c>
      <c r="BC222" s="6">
        <v>57</v>
      </c>
      <c r="BG222" s="6">
        <v>19</v>
      </c>
      <c r="BI222" s="6">
        <v>13</v>
      </c>
      <c r="BK222" s="6">
        <v>19</v>
      </c>
      <c r="BM222" s="6">
        <v>160</v>
      </c>
      <c r="BO222" s="6">
        <v>0.122</v>
      </c>
      <c r="BU222" s="6">
        <v>190</v>
      </c>
      <c r="CM222" s="6">
        <v>0.187</v>
      </c>
    </row>
    <row r="223" spans="1:91" x14ac:dyDescent="0.2">
      <c r="A223" s="6" t="s">
        <v>2075</v>
      </c>
      <c r="B223" s="88">
        <v>35774.523611111108</v>
      </c>
      <c r="C223" s="88"/>
      <c r="D223" s="6" t="s">
        <v>2124</v>
      </c>
      <c r="G223" s="6">
        <v>70</v>
      </c>
      <c r="K223" s="6">
        <v>4</v>
      </c>
      <c r="BW223" s="6">
        <v>17</v>
      </c>
    </row>
    <row r="224" spans="1:91" x14ac:dyDescent="0.2">
      <c r="A224" s="6" t="s">
        <v>2075</v>
      </c>
      <c r="B224" s="88">
        <v>35799.253472222219</v>
      </c>
      <c r="C224" s="88">
        <v>35799.520833333336</v>
      </c>
      <c r="D224" s="6" t="s">
        <v>2125</v>
      </c>
      <c r="E224" s="6" t="s">
        <v>2126</v>
      </c>
      <c r="G224" s="6">
        <v>50</v>
      </c>
      <c r="M224" s="6">
        <v>129.24</v>
      </c>
      <c r="N224" s="6" t="s">
        <v>1784</v>
      </c>
      <c r="O224" s="6">
        <v>300</v>
      </c>
      <c r="Q224" s="6">
        <v>6600</v>
      </c>
      <c r="S224" s="6">
        <v>7.43</v>
      </c>
      <c r="U224" s="6">
        <v>100</v>
      </c>
      <c r="AE224" s="6">
        <v>960</v>
      </c>
      <c r="AG224" s="6">
        <v>3600</v>
      </c>
      <c r="AM224" s="6">
        <v>7.99</v>
      </c>
      <c r="BA224" s="6">
        <v>93</v>
      </c>
      <c r="BC224" s="6">
        <v>51</v>
      </c>
      <c r="BG224" s="6">
        <v>19</v>
      </c>
      <c r="BI224" s="6">
        <v>14</v>
      </c>
      <c r="BK224" s="6">
        <v>11</v>
      </c>
      <c r="BM224" s="6">
        <v>160</v>
      </c>
      <c r="BO224" s="6">
        <v>0.13700000000000001</v>
      </c>
      <c r="BU224" s="6">
        <v>190</v>
      </c>
      <c r="CM224" s="6">
        <v>0.129</v>
      </c>
    </row>
    <row r="225" spans="1:91" x14ac:dyDescent="0.2">
      <c r="A225" s="6" t="s">
        <v>2075</v>
      </c>
      <c r="B225" s="88">
        <v>35803.350694444445</v>
      </c>
      <c r="C225" s="88">
        <v>35803.819444444445</v>
      </c>
      <c r="D225" s="6" t="s">
        <v>2127</v>
      </c>
      <c r="E225" s="6" t="s">
        <v>2128</v>
      </c>
      <c r="G225" s="6">
        <v>50</v>
      </c>
      <c r="M225" s="6">
        <v>78.959999999999994</v>
      </c>
      <c r="O225" s="6">
        <v>1550</v>
      </c>
      <c r="Q225" s="6">
        <v>2000</v>
      </c>
      <c r="S225" s="6">
        <v>7.02</v>
      </c>
      <c r="U225" s="6">
        <v>24</v>
      </c>
      <c r="AE225" s="6">
        <v>140</v>
      </c>
      <c r="AG225" s="6">
        <v>1000</v>
      </c>
      <c r="AM225" s="6">
        <v>7.9</v>
      </c>
      <c r="BA225" s="6">
        <v>14</v>
      </c>
      <c r="BC225" s="6">
        <v>100</v>
      </c>
      <c r="BG225" s="6">
        <v>8</v>
      </c>
      <c r="BI225" s="6">
        <v>30</v>
      </c>
      <c r="BK225" s="6">
        <v>4.7</v>
      </c>
      <c r="BM225" s="6">
        <v>86</v>
      </c>
      <c r="BO225" s="6">
        <v>5.8999999999999997E-2</v>
      </c>
      <c r="BU225" s="6">
        <v>370</v>
      </c>
      <c r="CM225" s="6">
        <v>6.7000000000000004E-2</v>
      </c>
    </row>
    <row r="226" spans="1:91" x14ac:dyDescent="0.2">
      <c r="A226" s="6" t="s">
        <v>2075</v>
      </c>
      <c r="B226" s="88">
        <v>35803.854166666664</v>
      </c>
      <c r="C226" s="88"/>
      <c r="D226" s="6" t="s">
        <v>2129</v>
      </c>
      <c r="G226" s="6">
        <v>70</v>
      </c>
      <c r="K226" s="6">
        <v>1.9</v>
      </c>
      <c r="BW226" s="6">
        <v>8</v>
      </c>
    </row>
    <row r="227" spans="1:91" x14ac:dyDescent="0.2">
      <c r="A227" s="6" t="s">
        <v>2075</v>
      </c>
      <c r="B227" s="88">
        <v>35815.62222222222</v>
      </c>
      <c r="C227" s="88"/>
      <c r="D227" s="6" t="s">
        <v>2130</v>
      </c>
      <c r="E227" s="6" t="s">
        <v>2131</v>
      </c>
      <c r="G227" s="6">
        <v>10</v>
      </c>
      <c r="K227" s="6">
        <v>0.5</v>
      </c>
      <c r="O227" s="6">
        <v>369</v>
      </c>
      <c r="Q227" s="6">
        <v>630</v>
      </c>
      <c r="S227" s="6">
        <v>9.14</v>
      </c>
      <c r="U227" s="6">
        <v>23</v>
      </c>
      <c r="AE227" s="6">
        <v>57</v>
      </c>
      <c r="AG227" s="6">
        <v>220</v>
      </c>
      <c r="AM227" s="6">
        <v>8.1</v>
      </c>
      <c r="BA227" s="6">
        <v>8</v>
      </c>
      <c r="BC227" s="6">
        <v>130</v>
      </c>
      <c r="BG227" s="6">
        <v>3</v>
      </c>
      <c r="BI227" s="6">
        <v>50</v>
      </c>
      <c r="BK227" s="6">
        <v>1.3</v>
      </c>
      <c r="BM227" s="6">
        <v>50</v>
      </c>
      <c r="BO227" s="6">
        <v>4.4999999999999998E-2</v>
      </c>
      <c r="BU227" s="6">
        <v>540</v>
      </c>
      <c r="BV227" s="6" t="s">
        <v>1784</v>
      </c>
      <c r="BW227" s="6">
        <v>2</v>
      </c>
    </row>
    <row r="228" spans="1:91" x14ac:dyDescent="0.2">
      <c r="A228" s="6" t="s">
        <v>2075</v>
      </c>
      <c r="B228" s="88">
        <v>35831.441666666666</v>
      </c>
      <c r="C228" s="88"/>
      <c r="D228" s="6" t="s">
        <v>2132</v>
      </c>
      <c r="G228" s="6">
        <v>70</v>
      </c>
      <c r="K228" s="6">
        <v>1.1000000000000001</v>
      </c>
    </row>
    <row r="229" spans="1:91" x14ac:dyDescent="0.2">
      <c r="A229" s="6" t="s">
        <v>2075</v>
      </c>
      <c r="B229" s="88">
        <v>35857.256944444445</v>
      </c>
      <c r="C229" s="88">
        <v>35857.413194444445</v>
      </c>
      <c r="D229" s="6" t="s">
        <v>2133</v>
      </c>
      <c r="E229" s="6" t="s">
        <v>2134</v>
      </c>
      <c r="G229" s="6">
        <v>50</v>
      </c>
      <c r="M229" s="6">
        <v>29.41</v>
      </c>
      <c r="O229" s="6">
        <v>799</v>
      </c>
      <c r="Q229" s="6">
        <v>1200</v>
      </c>
      <c r="S229" s="6">
        <v>4.74</v>
      </c>
      <c r="U229" s="6">
        <v>9.1</v>
      </c>
      <c r="AE229" s="6">
        <v>120</v>
      </c>
      <c r="AG229" s="6">
        <v>700</v>
      </c>
      <c r="AM229" s="6">
        <v>7.88</v>
      </c>
      <c r="BA229" s="6">
        <v>7</v>
      </c>
      <c r="BC229" s="6">
        <v>97</v>
      </c>
      <c r="BG229" s="6">
        <v>8</v>
      </c>
      <c r="BI229" s="6">
        <v>36</v>
      </c>
      <c r="BK229" s="6">
        <v>1.9</v>
      </c>
      <c r="BM229" s="6">
        <v>57</v>
      </c>
      <c r="BO229" s="6">
        <v>6.7000000000000004E-2</v>
      </c>
      <c r="BU229" s="6">
        <v>390</v>
      </c>
      <c r="CM229" s="6">
        <v>2.5999999999999999E-2</v>
      </c>
    </row>
    <row r="230" spans="1:91" x14ac:dyDescent="0.2">
      <c r="A230" s="6" t="s">
        <v>2075</v>
      </c>
      <c r="B230" s="88">
        <v>35857.42083333333</v>
      </c>
      <c r="C230" s="88"/>
      <c r="D230" s="6" t="s">
        <v>2135</v>
      </c>
      <c r="G230" s="6">
        <v>70</v>
      </c>
      <c r="K230" s="6">
        <v>2</v>
      </c>
      <c r="BV230" s="6" t="s">
        <v>1784</v>
      </c>
      <c r="BW230" s="6">
        <v>2</v>
      </c>
    </row>
    <row r="231" spans="1:91" x14ac:dyDescent="0.2">
      <c r="A231" s="6" t="s">
        <v>2075</v>
      </c>
      <c r="B231" s="88">
        <v>35880.576388888891</v>
      </c>
      <c r="C231" s="88"/>
      <c r="D231" s="6" t="s">
        <v>2136</v>
      </c>
      <c r="G231" s="6">
        <v>70</v>
      </c>
      <c r="K231" s="6">
        <v>1.6</v>
      </c>
    </row>
    <row r="232" spans="1:91" x14ac:dyDescent="0.2">
      <c r="A232" s="6" t="s">
        <v>2075</v>
      </c>
      <c r="B232" s="88">
        <v>35915.563888888886</v>
      </c>
      <c r="C232" s="88"/>
      <c r="D232" s="6" t="s">
        <v>2137</v>
      </c>
      <c r="E232" s="6" t="s">
        <v>2138</v>
      </c>
      <c r="G232" s="6">
        <v>70</v>
      </c>
      <c r="K232" s="6">
        <v>1.1000000000000001</v>
      </c>
      <c r="O232" s="6">
        <v>100</v>
      </c>
      <c r="Q232" s="6">
        <v>180</v>
      </c>
      <c r="S232" s="6">
        <v>3.96</v>
      </c>
      <c r="U232" s="6">
        <v>6.2</v>
      </c>
      <c r="AD232" s="6" t="s">
        <v>1784</v>
      </c>
      <c r="AE232" s="6">
        <v>18</v>
      </c>
      <c r="AG232" s="6">
        <v>18</v>
      </c>
      <c r="AM232" s="6">
        <v>8.01</v>
      </c>
      <c r="AZ232" s="6" t="s">
        <v>1784</v>
      </c>
      <c r="BA232" s="6">
        <v>5</v>
      </c>
      <c r="BC232" s="6">
        <v>130</v>
      </c>
      <c r="BG232" s="6">
        <v>3</v>
      </c>
      <c r="BI232" s="6">
        <v>52</v>
      </c>
      <c r="BJ232" s="6" t="s">
        <v>1784</v>
      </c>
      <c r="BK232" s="6">
        <v>0.8</v>
      </c>
      <c r="BM232" s="6">
        <v>26</v>
      </c>
      <c r="BO232" s="6">
        <v>3.3000000000000002E-2</v>
      </c>
      <c r="BU232" s="6">
        <v>530</v>
      </c>
      <c r="BV232" s="6" t="s">
        <v>1784</v>
      </c>
      <c r="BW232" s="6">
        <v>2</v>
      </c>
    </row>
    <row r="233" spans="1:91" x14ac:dyDescent="0.2">
      <c r="A233" s="6" t="s">
        <v>2075</v>
      </c>
      <c r="B233" s="88">
        <v>35956.708333333336</v>
      </c>
      <c r="C233" s="88"/>
      <c r="D233" s="6" t="s">
        <v>2139</v>
      </c>
      <c r="E233" s="6" t="s">
        <v>2140</v>
      </c>
      <c r="G233" s="6">
        <v>70</v>
      </c>
      <c r="K233" s="6">
        <v>0.94</v>
      </c>
    </row>
    <row r="234" spans="1:91" x14ac:dyDescent="0.2">
      <c r="A234" s="6" t="s">
        <v>2075</v>
      </c>
      <c r="B234" s="88">
        <v>35969.561111111114</v>
      </c>
      <c r="C234" s="88"/>
      <c r="D234" s="6" t="s">
        <v>2141</v>
      </c>
      <c r="G234" s="6">
        <v>70</v>
      </c>
      <c r="K234" s="6">
        <v>0.6</v>
      </c>
    </row>
    <row r="235" spans="1:91" x14ac:dyDescent="0.2">
      <c r="A235" s="6" t="s">
        <v>2075</v>
      </c>
      <c r="B235" s="88">
        <v>35996.826388888891</v>
      </c>
      <c r="C235" s="88">
        <v>35997.15625</v>
      </c>
      <c r="D235" s="6" t="s">
        <v>2142</v>
      </c>
      <c r="E235" s="6" t="s">
        <v>2143</v>
      </c>
      <c r="G235" s="6">
        <v>50</v>
      </c>
      <c r="M235" s="6">
        <v>819.7</v>
      </c>
      <c r="O235" s="6">
        <v>15.7</v>
      </c>
      <c r="Q235" s="6">
        <v>60</v>
      </c>
      <c r="S235" s="6">
        <v>0.56399999999999995</v>
      </c>
      <c r="U235" s="6">
        <v>2.27</v>
      </c>
      <c r="AD235" s="6" t="s">
        <v>1784</v>
      </c>
      <c r="AE235" s="6">
        <v>18</v>
      </c>
      <c r="AF235" s="6" t="s">
        <v>1784</v>
      </c>
      <c r="AG235" s="6">
        <v>18</v>
      </c>
      <c r="AM235" s="6">
        <v>7.9</v>
      </c>
      <c r="BA235" s="6">
        <v>290</v>
      </c>
      <c r="BC235" s="6">
        <v>56</v>
      </c>
      <c r="BE235" s="6">
        <v>1.3</v>
      </c>
      <c r="BG235" s="6">
        <v>42</v>
      </c>
      <c r="BI235" s="6">
        <v>19</v>
      </c>
      <c r="BK235" s="6">
        <v>51</v>
      </c>
      <c r="BM235" s="6">
        <v>430</v>
      </c>
      <c r="BO235" s="6">
        <v>0.27300000000000002</v>
      </c>
      <c r="BU235" s="6">
        <v>220</v>
      </c>
      <c r="CM235" s="6">
        <v>0.82399999999999995</v>
      </c>
    </row>
    <row r="236" spans="1:91" x14ac:dyDescent="0.2">
      <c r="A236" s="6" t="s">
        <v>2075</v>
      </c>
      <c r="B236" s="88">
        <v>35996.930555555555</v>
      </c>
      <c r="C236" s="88"/>
      <c r="D236" s="6" t="s">
        <v>2144</v>
      </c>
      <c r="G236" s="6">
        <v>50</v>
      </c>
      <c r="K236" s="6">
        <v>32</v>
      </c>
      <c r="BV236" s="6" t="s">
        <v>1784</v>
      </c>
      <c r="BW236" s="6">
        <v>2</v>
      </c>
    </row>
    <row r="237" spans="1:91" x14ac:dyDescent="0.2">
      <c r="A237" s="6" t="s">
        <v>2075</v>
      </c>
      <c r="B237" s="88">
        <v>36004.68472222222</v>
      </c>
      <c r="C237" s="88"/>
      <c r="D237" s="6" t="s">
        <v>2145</v>
      </c>
      <c r="E237" s="6" t="s">
        <v>2146</v>
      </c>
      <c r="G237" s="6">
        <v>10</v>
      </c>
      <c r="K237" s="6">
        <v>0.33</v>
      </c>
      <c r="O237" s="6">
        <v>39</v>
      </c>
      <c r="Q237" s="6">
        <v>73</v>
      </c>
      <c r="S237" s="6">
        <v>2.0699999999999998</v>
      </c>
      <c r="U237" s="6">
        <v>3.36</v>
      </c>
      <c r="AD237" s="6" t="s">
        <v>1784</v>
      </c>
      <c r="AE237" s="6">
        <v>18</v>
      </c>
      <c r="AF237" s="6" t="s">
        <v>1784</v>
      </c>
      <c r="AG237" s="6">
        <v>18</v>
      </c>
      <c r="AM237" s="6">
        <v>7.9399999999999995</v>
      </c>
      <c r="BA237" s="6">
        <v>10</v>
      </c>
      <c r="BC237" s="6">
        <v>130</v>
      </c>
      <c r="BE237" s="6">
        <v>0.11</v>
      </c>
      <c r="BG237" s="6">
        <v>3</v>
      </c>
      <c r="BI237" s="6">
        <v>57</v>
      </c>
      <c r="BK237" s="6">
        <v>3</v>
      </c>
      <c r="BL237" s="6" t="s">
        <v>1784</v>
      </c>
      <c r="BM237" s="6">
        <v>19</v>
      </c>
      <c r="BO237" s="6">
        <v>7.4999999999999997E-2</v>
      </c>
      <c r="BU237" s="6">
        <v>570</v>
      </c>
      <c r="BV237" s="6" t="s">
        <v>1784</v>
      </c>
      <c r="BW237" s="6">
        <v>2</v>
      </c>
    </row>
    <row r="238" spans="1:91" x14ac:dyDescent="0.2">
      <c r="A238" s="6" t="s">
        <v>2075</v>
      </c>
      <c r="B238" s="88">
        <v>36048.468055555553</v>
      </c>
      <c r="C238" s="88"/>
      <c r="D238" s="6" t="s">
        <v>2147</v>
      </c>
      <c r="G238" s="6">
        <v>10</v>
      </c>
      <c r="K238" s="6">
        <v>0.33</v>
      </c>
    </row>
    <row r="239" spans="1:91" x14ac:dyDescent="0.2">
      <c r="A239" s="6" t="s">
        <v>2075</v>
      </c>
      <c r="B239" s="88">
        <v>36068.355555555558</v>
      </c>
      <c r="C239" s="88"/>
      <c r="D239" s="6" t="s">
        <v>2148</v>
      </c>
      <c r="G239" s="6">
        <v>70</v>
      </c>
      <c r="K239" s="6">
        <v>0.45</v>
      </c>
    </row>
    <row r="240" spans="1:91" x14ac:dyDescent="0.2">
      <c r="A240" s="6" t="s">
        <v>2075</v>
      </c>
      <c r="B240" s="88">
        <v>36102.518055555556</v>
      </c>
      <c r="C240" s="88"/>
      <c r="D240" s="6" t="s">
        <v>2149</v>
      </c>
      <c r="G240" s="6">
        <v>70</v>
      </c>
      <c r="K240" s="6">
        <v>0.22</v>
      </c>
    </row>
    <row r="241" spans="1:75" x14ac:dyDescent="0.2">
      <c r="A241" s="6" t="s">
        <v>2075</v>
      </c>
      <c r="B241" s="88">
        <v>36130.552083333336</v>
      </c>
      <c r="C241" s="88"/>
      <c r="D241" s="6" t="s">
        <v>2150</v>
      </c>
      <c r="G241" s="6">
        <v>70</v>
      </c>
      <c r="K241" s="6">
        <v>0.27</v>
      </c>
    </row>
    <row r="242" spans="1:75" x14ac:dyDescent="0.2">
      <c r="A242" s="6" t="s">
        <v>2075</v>
      </c>
      <c r="B242" s="88">
        <v>36149.868055555555</v>
      </c>
      <c r="C242" s="88">
        <v>36149.958333333336</v>
      </c>
      <c r="D242" s="6" t="s">
        <v>2151</v>
      </c>
      <c r="E242" s="6" t="s">
        <v>2152</v>
      </c>
      <c r="G242" s="6">
        <v>50</v>
      </c>
      <c r="M242" s="6">
        <v>2.66</v>
      </c>
      <c r="N242" s="6" t="s">
        <v>1784</v>
      </c>
      <c r="O242" s="6">
        <v>600</v>
      </c>
      <c r="Q242" s="6">
        <v>300</v>
      </c>
      <c r="S242" s="6">
        <v>0.67800000000000005</v>
      </c>
      <c r="U242" s="6">
        <v>2.21</v>
      </c>
      <c r="AD242" s="6" t="s">
        <v>1784</v>
      </c>
      <c r="AE242" s="6">
        <v>18</v>
      </c>
      <c r="AG242" s="6">
        <v>24</v>
      </c>
      <c r="AM242" s="6">
        <v>8.34</v>
      </c>
      <c r="AZ242" s="6" t="s">
        <v>1784</v>
      </c>
      <c r="BA242" s="6">
        <v>5</v>
      </c>
      <c r="BC242" s="6">
        <v>120</v>
      </c>
      <c r="BE242" s="6">
        <v>0.27</v>
      </c>
      <c r="BG242" s="6">
        <v>4</v>
      </c>
      <c r="BI242" s="6">
        <v>52</v>
      </c>
      <c r="BK242" s="6">
        <v>0.9</v>
      </c>
      <c r="BM242" s="6">
        <v>39</v>
      </c>
      <c r="BO242" s="6">
        <v>2.9000000000000001E-2</v>
      </c>
      <c r="BU242" s="6">
        <v>520</v>
      </c>
    </row>
    <row r="243" spans="1:75" x14ac:dyDescent="0.2">
      <c r="A243" s="6" t="s">
        <v>2075</v>
      </c>
      <c r="B243" s="88">
        <v>36149.880555555559</v>
      </c>
      <c r="C243" s="88"/>
      <c r="D243" s="6" t="s">
        <v>2153</v>
      </c>
      <c r="G243" s="6">
        <v>70</v>
      </c>
      <c r="K243" s="6">
        <v>0.37</v>
      </c>
      <c r="BW243" s="6">
        <v>2</v>
      </c>
    </row>
    <row r="244" spans="1:75" x14ac:dyDescent="0.2">
      <c r="A244" s="6" t="s">
        <v>2075</v>
      </c>
      <c r="B244" s="88">
        <v>36158.251388888886</v>
      </c>
      <c r="C244" s="88">
        <v>36158.492361111108</v>
      </c>
      <c r="D244" s="6" t="s">
        <v>2154</v>
      </c>
      <c r="E244" s="6" t="s">
        <v>2155</v>
      </c>
      <c r="G244" s="6">
        <v>50</v>
      </c>
      <c r="M244" s="6">
        <v>5.58</v>
      </c>
      <c r="N244" s="6" t="s">
        <v>1784</v>
      </c>
      <c r="O244" s="6">
        <v>60</v>
      </c>
      <c r="Q244" s="6">
        <v>280</v>
      </c>
      <c r="S244" s="6">
        <v>0.72599999999999998</v>
      </c>
      <c r="U244" s="6">
        <v>1.78</v>
      </c>
      <c r="AD244" s="6" t="s">
        <v>1784</v>
      </c>
      <c r="AE244" s="6">
        <v>18</v>
      </c>
      <c r="AF244" s="6" t="s">
        <v>1784</v>
      </c>
      <c r="AG244" s="6">
        <v>18</v>
      </c>
      <c r="AM244" s="6">
        <v>8.02</v>
      </c>
      <c r="AZ244" s="6" t="s">
        <v>1784</v>
      </c>
      <c r="BA244" s="6">
        <v>5</v>
      </c>
      <c r="BC244" s="6">
        <v>150</v>
      </c>
      <c r="BE244" s="6">
        <v>0.14000000000000001</v>
      </c>
      <c r="BG244" s="6">
        <v>1</v>
      </c>
      <c r="BI244" s="6">
        <v>62</v>
      </c>
      <c r="BJ244" s="6" t="s">
        <v>1784</v>
      </c>
      <c r="BK244" s="6">
        <v>0.8</v>
      </c>
      <c r="BL244" s="6" t="s">
        <v>1784</v>
      </c>
      <c r="BM244" s="6">
        <v>19</v>
      </c>
      <c r="BO244" s="6">
        <v>0.10199999999999999</v>
      </c>
      <c r="BU244" s="6">
        <v>620</v>
      </c>
    </row>
    <row r="245" spans="1:75" x14ac:dyDescent="0.2">
      <c r="A245" s="6" t="s">
        <v>2075</v>
      </c>
      <c r="B245" s="88">
        <v>36171.284722222219</v>
      </c>
      <c r="C245" s="88">
        <v>36171.954861111109</v>
      </c>
      <c r="D245" s="6" t="s">
        <v>2156</v>
      </c>
      <c r="E245" s="6" t="s">
        <v>2157</v>
      </c>
      <c r="G245" s="6">
        <v>50</v>
      </c>
      <c r="M245" s="6">
        <v>9.86</v>
      </c>
      <c r="O245" s="6">
        <v>72</v>
      </c>
      <c r="Q245" s="6">
        <v>240</v>
      </c>
      <c r="S245" s="6">
        <v>0.51200000000000001</v>
      </c>
      <c r="U245" s="6">
        <v>1.73</v>
      </c>
      <c r="AD245" s="6" t="s">
        <v>1784</v>
      </c>
      <c r="AE245" s="6">
        <v>18</v>
      </c>
      <c r="AG245" s="6">
        <v>34</v>
      </c>
      <c r="AM245" s="6">
        <v>8.01</v>
      </c>
      <c r="BA245" s="6">
        <v>12</v>
      </c>
      <c r="BC245" s="6">
        <v>110</v>
      </c>
      <c r="BE245" s="6">
        <v>0.09</v>
      </c>
      <c r="BG245" s="6">
        <v>3</v>
      </c>
      <c r="BI245" s="6">
        <v>41</v>
      </c>
      <c r="BK245" s="6">
        <v>1.2</v>
      </c>
      <c r="BM245" s="6">
        <v>25</v>
      </c>
      <c r="BO245" s="6">
        <v>5.8999999999999997E-2</v>
      </c>
      <c r="BU245" s="6">
        <v>440</v>
      </c>
    </row>
    <row r="246" spans="1:75" x14ac:dyDescent="0.2">
      <c r="A246" s="6" t="s">
        <v>2075</v>
      </c>
      <c r="B246" s="88">
        <v>36177.548611111109</v>
      </c>
      <c r="C246" s="88">
        <v>36177.899305555555</v>
      </c>
      <c r="D246" s="6" t="s">
        <v>2158</v>
      </c>
      <c r="E246" s="6" t="s">
        <v>2159</v>
      </c>
      <c r="G246" s="6">
        <v>50</v>
      </c>
      <c r="M246" s="6">
        <v>186.47</v>
      </c>
      <c r="N246" s="6" t="s">
        <v>1934</v>
      </c>
      <c r="O246" s="6">
        <v>1047</v>
      </c>
      <c r="Q246" s="6">
        <v>4400</v>
      </c>
      <c r="S246" s="6">
        <v>3.01</v>
      </c>
      <c r="U246" s="6">
        <v>38.200000000000003</v>
      </c>
      <c r="AE246" s="6">
        <v>130</v>
      </c>
      <c r="AG246" s="6">
        <v>1400</v>
      </c>
      <c r="AM246" s="6">
        <v>7.3</v>
      </c>
      <c r="BA246" s="6">
        <v>134</v>
      </c>
      <c r="BC246" s="6">
        <v>54</v>
      </c>
      <c r="BE246" s="6">
        <v>5.6</v>
      </c>
      <c r="BG246" s="6">
        <v>59</v>
      </c>
      <c r="BI246" s="6">
        <v>11</v>
      </c>
      <c r="BK246" s="6">
        <v>62</v>
      </c>
      <c r="BM246" s="6">
        <v>440</v>
      </c>
      <c r="BO246" s="6">
        <v>0.40899999999999997</v>
      </c>
      <c r="BU246" s="6">
        <v>180</v>
      </c>
    </row>
    <row r="247" spans="1:75" x14ac:dyDescent="0.2">
      <c r="A247" s="6" t="s">
        <v>2075</v>
      </c>
      <c r="B247" s="88">
        <v>36177.669444444444</v>
      </c>
      <c r="C247" s="88"/>
      <c r="D247" s="6" t="s">
        <v>2160</v>
      </c>
      <c r="G247" s="6">
        <v>70</v>
      </c>
      <c r="K247" s="6">
        <v>14</v>
      </c>
      <c r="BW247" s="6">
        <v>9.17</v>
      </c>
    </row>
    <row r="248" spans="1:75" x14ac:dyDescent="0.2">
      <c r="A248" s="6" t="s">
        <v>2075</v>
      </c>
      <c r="B248" s="88">
        <v>36199.568055555559</v>
      </c>
      <c r="C248" s="88"/>
      <c r="D248" s="6" t="s">
        <v>2161</v>
      </c>
      <c r="E248" s="6" t="s">
        <v>2162</v>
      </c>
      <c r="G248" s="6">
        <v>10</v>
      </c>
      <c r="K248" s="6">
        <v>1.4</v>
      </c>
      <c r="O248" s="6">
        <v>130</v>
      </c>
      <c r="Q248" s="6">
        <v>310</v>
      </c>
      <c r="S248" s="6">
        <v>4.95</v>
      </c>
      <c r="U248" s="6">
        <v>8.39</v>
      </c>
      <c r="AD248" s="6" t="s">
        <v>1784</v>
      </c>
      <c r="AE248" s="6">
        <v>18</v>
      </c>
      <c r="AG248" s="6">
        <v>69</v>
      </c>
      <c r="AM248" s="6">
        <v>7.77</v>
      </c>
      <c r="BA248" s="6">
        <v>6</v>
      </c>
      <c r="BC248" s="6">
        <v>130</v>
      </c>
      <c r="BE248" s="6">
        <v>7.0000000000000007E-2</v>
      </c>
      <c r="BG248" s="6">
        <v>2</v>
      </c>
      <c r="BI248" s="6">
        <v>46</v>
      </c>
      <c r="BJ248" s="6" t="s">
        <v>1784</v>
      </c>
      <c r="BK248" s="6">
        <v>0.8</v>
      </c>
      <c r="BM248" s="6">
        <v>66</v>
      </c>
      <c r="BO248" s="6">
        <v>3.3000000000000002E-2</v>
      </c>
      <c r="BU248" s="6">
        <v>500</v>
      </c>
    </row>
    <row r="249" spans="1:75" x14ac:dyDescent="0.2">
      <c r="A249" s="6" t="s">
        <v>2075</v>
      </c>
      <c r="B249" s="88">
        <v>36232.628472222219</v>
      </c>
      <c r="C249" s="88">
        <v>36232.850694444445</v>
      </c>
      <c r="D249" s="6" t="s">
        <v>2163</v>
      </c>
      <c r="E249" s="6" t="s">
        <v>2164</v>
      </c>
      <c r="G249" s="6">
        <v>50</v>
      </c>
      <c r="M249" s="6">
        <v>31.25</v>
      </c>
      <c r="O249" s="6">
        <v>1962</v>
      </c>
      <c r="Q249" s="6">
        <v>2400</v>
      </c>
      <c r="S249" s="6">
        <v>10.6</v>
      </c>
      <c r="U249" s="6">
        <v>19.100000000000001</v>
      </c>
      <c r="AE249" s="6">
        <v>110</v>
      </c>
      <c r="AG249" s="6">
        <v>780</v>
      </c>
      <c r="AM249" s="6">
        <v>7.97</v>
      </c>
      <c r="BA249" s="6">
        <v>9</v>
      </c>
      <c r="BO249" s="6">
        <v>7.0000000000000007E-2</v>
      </c>
    </row>
    <row r="250" spans="1:75" x14ac:dyDescent="0.2">
      <c r="A250" s="6" t="s">
        <v>2075</v>
      </c>
      <c r="B250" s="88">
        <v>36234.611111111109</v>
      </c>
      <c r="C250" s="88">
        <v>36235.864583333336</v>
      </c>
      <c r="D250" s="6" t="s">
        <v>2165</v>
      </c>
      <c r="E250" s="6" t="s">
        <v>2166</v>
      </c>
      <c r="G250" s="6">
        <v>50</v>
      </c>
      <c r="M250" s="6">
        <v>522.62</v>
      </c>
      <c r="N250" s="6" t="s">
        <v>1784</v>
      </c>
      <c r="O250" s="6">
        <v>600</v>
      </c>
      <c r="Q250" s="6">
        <v>870</v>
      </c>
      <c r="S250" s="6">
        <v>3.56</v>
      </c>
      <c r="U250" s="6">
        <v>8.8699999999999992</v>
      </c>
      <c r="AE250" s="6">
        <v>46</v>
      </c>
      <c r="AG250" s="6">
        <v>350</v>
      </c>
      <c r="AM250" s="6">
        <v>7.87</v>
      </c>
      <c r="BA250" s="6">
        <v>11</v>
      </c>
    </row>
    <row r="251" spans="1:75" x14ac:dyDescent="0.2">
      <c r="A251" s="6" t="s">
        <v>2075</v>
      </c>
      <c r="B251" s="88">
        <v>36243.415277777778</v>
      </c>
      <c r="C251" s="88"/>
      <c r="D251" s="6" t="s">
        <v>2167</v>
      </c>
      <c r="E251" s="6" t="s">
        <v>2168</v>
      </c>
      <c r="G251" s="6">
        <v>10</v>
      </c>
      <c r="K251" s="6">
        <v>0.65</v>
      </c>
      <c r="O251" s="6">
        <v>154</v>
      </c>
      <c r="Q251" s="6">
        <v>230</v>
      </c>
      <c r="S251" s="6">
        <v>2.5099999999999998</v>
      </c>
      <c r="U251" s="6">
        <v>4.3499999999999996</v>
      </c>
      <c r="AD251" s="6" t="s">
        <v>1784</v>
      </c>
      <c r="AE251" s="6">
        <v>18</v>
      </c>
      <c r="AG251" s="6">
        <v>36</v>
      </c>
      <c r="AM251" s="6">
        <v>7.85</v>
      </c>
    </row>
    <row r="252" spans="1:75" x14ac:dyDescent="0.2">
      <c r="A252" s="6" t="s">
        <v>2075</v>
      </c>
      <c r="B252" s="88">
        <v>36250.441666666666</v>
      </c>
      <c r="C252" s="88"/>
      <c r="D252" s="6" t="s">
        <v>2169</v>
      </c>
      <c r="E252" s="6" t="s">
        <v>2170</v>
      </c>
      <c r="G252" s="6">
        <v>10</v>
      </c>
      <c r="K252" s="6">
        <v>0.7</v>
      </c>
      <c r="O252" s="6">
        <v>141</v>
      </c>
      <c r="Q252" s="6">
        <v>220</v>
      </c>
      <c r="S252" s="6">
        <v>3.68</v>
      </c>
      <c r="U252" s="6">
        <v>4.75</v>
      </c>
      <c r="AD252" s="6" t="s">
        <v>1784</v>
      </c>
      <c r="AE252" s="6">
        <v>18</v>
      </c>
      <c r="AF252" s="6" t="s">
        <v>1784</v>
      </c>
      <c r="AG252" s="6">
        <v>18</v>
      </c>
      <c r="AM252" s="6">
        <v>8</v>
      </c>
    </row>
    <row r="253" spans="1:75" x14ac:dyDescent="0.2">
      <c r="A253" s="6" t="s">
        <v>2075</v>
      </c>
      <c r="B253" s="88">
        <v>36264.416666666664</v>
      </c>
      <c r="C253" s="88"/>
      <c r="D253" s="6" t="s">
        <v>2171</v>
      </c>
      <c r="E253" s="6" t="s">
        <v>2172</v>
      </c>
      <c r="G253" s="6">
        <v>10</v>
      </c>
      <c r="K253" s="6">
        <v>1.5</v>
      </c>
      <c r="O253" s="6">
        <v>80.099999999999994</v>
      </c>
      <c r="Q253" s="6">
        <v>190</v>
      </c>
      <c r="S253" s="6">
        <v>2.81</v>
      </c>
      <c r="U253" s="6">
        <v>4.1900000000000004</v>
      </c>
      <c r="AD253" s="6" t="s">
        <v>1784</v>
      </c>
      <c r="AE253" s="6">
        <v>18</v>
      </c>
      <c r="AF253" s="6" t="s">
        <v>1784</v>
      </c>
      <c r="AG253" s="6">
        <v>18</v>
      </c>
      <c r="AM253" s="6">
        <v>7.83</v>
      </c>
    </row>
    <row r="254" spans="1:75" x14ac:dyDescent="0.2">
      <c r="A254" s="6" t="s">
        <v>2075</v>
      </c>
      <c r="B254" s="88">
        <v>36291.479166666664</v>
      </c>
      <c r="C254" s="88"/>
      <c r="D254" s="6" t="s">
        <v>2173</v>
      </c>
      <c r="E254" s="6" t="s">
        <v>2174</v>
      </c>
      <c r="G254" s="6">
        <v>10</v>
      </c>
      <c r="K254" s="6">
        <v>0.65</v>
      </c>
      <c r="O254" s="6">
        <v>90.6</v>
      </c>
      <c r="Q254" s="6">
        <v>140</v>
      </c>
      <c r="S254" s="6">
        <v>1.97</v>
      </c>
      <c r="U254" s="6">
        <v>3.85</v>
      </c>
      <c r="AD254" s="6" t="s">
        <v>1784</v>
      </c>
      <c r="AE254" s="6">
        <v>18</v>
      </c>
      <c r="AF254" s="6" t="s">
        <v>1784</v>
      </c>
      <c r="AG254" s="6">
        <v>18</v>
      </c>
      <c r="AM254" s="6">
        <v>7.95</v>
      </c>
    </row>
    <row r="255" spans="1:75" x14ac:dyDescent="0.2">
      <c r="A255" s="6" t="s">
        <v>2075</v>
      </c>
      <c r="B255" s="88">
        <v>36320.345833333333</v>
      </c>
      <c r="C255" s="88"/>
      <c r="D255" s="6" t="s">
        <v>2175</v>
      </c>
      <c r="E255" s="6" t="s">
        <v>2176</v>
      </c>
      <c r="G255" s="6">
        <v>10</v>
      </c>
      <c r="K255" s="6">
        <v>0.82</v>
      </c>
      <c r="O255" s="6">
        <v>30</v>
      </c>
      <c r="Q255" s="6">
        <v>59</v>
      </c>
      <c r="S255" s="6">
        <v>1.46</v>
      </c>
      <c r="U255" s="6">
        <v>2.6</v>
      </c>
      <c r="AD255" s="6" t="s">
        <v>1784</v>
      </c>
      <c r="AE255" s="6">
        <v>18</v>
      </c>
      <c r="AF255" s="6" t="s">
        <v>1784</v>
      </c>
      <c r="AG255" s="6">
        <v>18</v>
      </c>
      <c r="AM255" s="6">
        <v>7.9399999999999995</v>
      </c>
    </row>
    <row r="256" spans="1:75" x14ac:dyDescent="0.2">
      <c r="A256" s="6" t="s">
        <v>2075</v>
      </c>
      <c r="B256" s="88">
        <v>36411.5625</v>
      </c>
      <c r="C256" s="88"/>
      <c r="D256" s="6" t="s">
        <v>2177</v>
      </c>
      <c r="E256" s="6" t="s">
        <v>2178</v>
      </c>
      <c r="G256" s="6">
        <v>70</v>
      </c>
      <c r="K256" s="6">
        <v>0.19</v>
      </c>
      <c r="N256" s="6" t="s">
        <v>1784</v>
      </c>
      <c r="O256" s="6">
        <v>2</v>
      </c>
      <c r="Q256" s="6">
        <v>22</v>
      </c>
      <c r="S256" s="6">
        <v>0.312</v>
      </c>
      <c r="U256" s="6">
        <v>1.05</v>
      </c>
      <c r="AD256" s="6" t="s">
        <v>1784</v>
      </c>
      <c r="AE256" s="6">
        <v>18</v>
      </c>
      <c r="AF256" s="6" t="s">
        <v>1784</v>
      </c>
      <c r="AG256" s="6">
        <v>18</v>
      </c>
      <c r="AM256" s="6">
        <v>8.15</v>
      </c>
      <c r="BA256" s="6">
        <v>5</v>
      </c>
      <c r="BC256" s="6">
        <v>130</v>
      </c>
      <c r="BE256" s="6">
        <v>0.06</v>
      </c>
      <c r="BG256" s="6">
        <v>2</v>
      </c>
      <c r="BI256" s="6">
        <v>58</v>
      </c>
      <c r="BJ256" s="6" t="s">
        <v>1784</v>
      </c>
      <c r="BK256" s="6">
        <v>0.8</v>
      </c>
      <c r="BM256" s="6">
        <v>19</v>
      </c>
      <c r="BO256" s="6">
        <v>8.6999999999999994E-2</v>
      </c>
      <c r="BU256" s="6">
        <v>560</v>
      </c>
      <c r="BW256" s="6">
        <v>3.8</v>
      </c>
    </row>
    <row r="257" spans="1:75" x14ac:dyDescent="0.2">
      <c r="A257" s="6" t="s">
        <v>2075</v>
      </c>
      <c r="B257" s="88">
        <v>36430.21875</v>
      </c>
      <c r="C257" s="88">
        <v>36430.420138888891</v>
      </c>
      <c r="D257" s="6" t="s">
        <v>2179</v>
      </c>
      <c r="E257" s="6" t="s">
        <v>2180</v>
      </c>
      <c r="G257" s="6">
        <v>50</v>
      </c>
      <c r="M257" s="6">
        <v>74.69</v>
      </c>
      <c r="O257" s="6">
        <v>15.9</v>
      </c>
      <c r="Q257" s="6">
        <v>32</v>
      </c>
      <c r="S257" s="6">
        <v>0.504</v>
      </c>
      <c r="U257" s="6">
        <v>1.2</v>
      </c>
      <c r="AD257" s="6" t="s">
        <v>1784</v>
      </c>
      <c r="AE257" s="6">
        <v>18</v>
      </c>
      <c r="AF257" s="6" t="s">
        <v>1784</v>
      </c>
      <c r="AG257" s="6">
        <v>18</v>
      </c>
      <c r="AM257" s="6">
        <v>7.88</v>
      </c>
      <c r="BA257" s="6">
        <v>12</v>
      </c>
      <c r="BC257" s="6">
        <v>36</v>
      </c>
      <c r="BE257" s="6">
        <v>0.54</v>
      </c>
      <c r="BG257" s="6">
        <v>12</v>
      </c>
      <c r="BI257" s="6">
        <v>11</v>
      </c>
      <c r="BK257" s="6">
        <v>3.7</v>
      </c>
      <c r="BM257" s="6">
        <v>66</v>
      </c>
      <c r="BO257" s="6">
        <v>0.13600000000000001</v>
      </c>
      <c r="BU257" s="6">
        <v>140</v>
      </c>
    </row>
    <row r="258" spans="1:75" x14ac:dyDescent="0.2">
      <c r="A258" s="6" t="s">
        <v>2075</v>
      </c>
      <c r="B258" s="88">
        <v>36430.23333333333</v>
      </c>
      <c r="C258" s="88"/>
      <c r="D258" s="6" t="s">
        <v>2181</v>
      </c>
      <c r="G258" s="6">
        <v>70</v>
      </c>
      <c r="K258" s="6">
        <v>13</v>
      </c>
      <c r="BW258" s="6">
        <v>5.0999999999999996</v>
      </c>
    </row>
    <row r="259" spans="1:75" x14ac:dyDescent="0.2">
      <c r="A259" s="6" t="s">
        <v>2075</v>
      </c>
      <c r="B259" s="88">
        <v>36517.416666666664</v>
      </c>
      <c r="C259" s="88"/>
      <c r="D259" s="6" t="s">
        <v>2182</v>
      </c>
      <c r="G259" s="6">
        <v>70</v>
      </c>
      <c r="K259" s="6">
        <v>0.22</v>
      </c>
      <c r="AD259" s="6" t="s">
        <v>1784</v>
      </c>
      <c r="AE259" s="6">
        <v>18</v>
      </c>
      <c r="AF259" s="6" t="s">
        <v>1784</v>
      </c>
      <c r="AG259" s="6">
        <v>18</v>
      </c>
    </row>
    <row r="260" spans="1:75" x14ac:dyDescent="0.2">
      <c r="A260" s="6" t="s">
        <v>2075</v>
      </c>
      <c r="B260" s="88">
        <v>36528.65625</v>
      </c>
      <c r="C260" s="88">
        <v>36529.465277777781</v>
      </c>
      <c r="D260" s="6" t="s">
        <v>2183</v>
      </c>
      <c r="E260" s="6" t="s">
        <v>2184</v>
      </c>
      <c r="G260" s="6">
        <v>50</v>
      </c>
      <c r="M260" s="6">
        <v>41.07</v>
      </c>
      <c r="O260" s="6">
        <v>3920</v>
      </c>
      <c r="Q260" s="6">
        <v>4200</v>
      </c>
      <c r="S260" s="6">
        <v>1.034</v>
      </c>
      <c r="U260" s="6">
        <v>5.1100000000000003</v>
      </c>
      <c r="AE260" s="6">
        <v>77</v>
      </c>
      <c r="AG260" s="6">
        <v>3000</v>
      </c>
      <c r="AM260" s="6">
        <v>7.85</v>
      </c>
      <c r="BA260" s="6">
        <v>14</v>
      </c>
      <c r="BC260" s="6">
        <v>170</v>
      </c>
      <c r="BE260" s="6">
        <v>1.1000000000000001</v>
      </c>
      <c r="BG260" s="6">
        <v>8</v>
      </c>
      <c r="BI260" s="6">
        <v>77</v>
      </c>
      <c r="BK260" s="6">
        <v>4.4000000000000004</v>
      </c>
      <c r="BM260" s="6">
        <v>110</v>
      </c>
      <c r="BO260" s="6">
        <v>3.3000000000000002E-2</v>
      </c>
      <c r="BU260" s="6">
        <v>750</v>
      </c>
    </row>
    <row r="261" spans="1:75" x14ac:dyDescent="0.2">
      <c r="A261" s="6" t="s">
        <v>2075</v>
      </c>
      <c r="B261" s="88">
        <v>36528.822916666664</v>
      </c>
      <c r="C261" s="88"/>
      <c r="D261" s="6" t="s">
        <v>2185</v>
      </c>
      <c r="G261" s="6">
        <v>70</v>
      </c>
      <c r="K261" s="6">
        <v>0.76</v>
      </c>
      <c r="BV261" s="6" t="s">
        <v>1784</v>
      </c>
      <c r="BW261" s="6">
        <v>1.4</v>
      </c>
    </row>
    <row r="262" spans="1:75" x14ac:dyDescent="0.2">
      <c r="A262" s="6" t="s">
        <v>2075</v>
      </c>
      <c r="B262" s="88">
        <v>36543.385416666664</v>
      </c>
      <c r="C262" s="88"/>
      <c r="D262" s="6" t="s">
        <v>2186</v>
      </c>
      <c r="E262" s="6" t="s">
        <v>2187</v>
      </c>
      <c r="G262" s="6">
        <v>70</v>
      </c>
      <c r="K262" s="6">
        <v>0.37</v>
      </c>
      <c r="N262" s="6" t="s">
        <v>1784</v>
      </c>
      <c r="O262" s="6">
        <v>200</v>
      </c>
      <c r="Q262" s="6">
        <v>200</v>
      </c>
      <c r="S262" s="6">
        <v>0.82499999999999996</v>
      </c>
      <c r="U262" s="6">
        <v>1.52</v>
      </c>
      <c r="AD262" s="6" t="s">
        <v>1784</v>
      </c>
      <c r="AE262" s="6">
        <v>18</v>
      </c>
      <c r="AG262" s="6">
        <v>25</v>
      </c>
      <c r="AM262" s="6">
        <v>7.53</v>
      </c>
      <c r="BA262" s="6">
        <v>9</v>
      </c>
      <c r="BC262" s="6">
        <v>200</v>
      </c>
      <c r="BF262" s="6" t="s">
        <v>1784</v>
      </c>
      <c r="BG262" s="6">
        <v>1</v>
      </c>
      <c r="BI262" s="6">
        <v>94</v>
      </c>
      <c r="BJ262" s="6" t="s">
        <v>1784</v>
      </c>
      <c r="BK262" s="6">
        <v>0.8</v>
      </c>
      <c r="BL262" s="6" t="s">
        <v>1784</v>
      </c>
      <c r="BM262" s="6">
        <v>19</v>
      </c>
      <c r="BO262" s="6">
        <v>2.5999999999999999E-2</v>
      </c>
      <c r="BU262" s="6">
        <v>880</v>
      </c>
      <c r="BW262" s="6">
        <v>2.7</v>
      </c>
    </row>
    <row r="263" spans="1:75" x14ac:dyDescent="0.2">
      <c r="A263" s="6" t="s">
        <v>2075</v>
      </c>
      <c r="B263" s="88">
        <v>36544.666666666664</v>
      </c>
      <c r="C263" s="88">
        <v>36544.993055555555</v>
      </c>
      <c r="D263" s="6" t="s">
        <v>2188</v>
      </c>
      <c r="E263" s="6" t="s">
        <v>2189</v>
      </c>
      <c r="G263" s="6">
        <v>50</v>
      </c>
      <c r="M263" s="6">
        <v>10.41</v>
      </c>
      <c r="O263" s="6">
        <v>572</v>
      </c>
      <c r="Q263" s="6">
        <v>880</v>
      </c>
      <c r="S263" s="6">
        <v>0.998</v>
      </c>
      <c r="U263" s="6">
        <v>2.89</v>
      </c>
      <c r="AD263" s="6" t="s">
        <v>1784</v>
      </c>
      <c r="AE263" s="6">
        <v>18</v>
      </c>
      <c r="AG263" s="6">
        <v>480</v>
      </c>
      <c r="AM263" s="6">
        <v>7.86</v>
      </c>
      <c r="BA263" s="6">
        <v>8</v>
      </c>
      <c r="BC263" s="6">
        <v>190</v>
      </c>
      <c r="BG263" s="6">
        <v>1</v>
      </c>
      <c r="BI263" s="6">
        <v>92</v>
      </c>
      <c r="BK263" s="6">
        <v>0.9</v>
      </c>
      <c r="BM263" s="6">
        <v>43</v>
      </c>
      <c r="BO263" s="6">
        <v>3.4000000000000002E-2</v>
      </c>
      <c r="BU263" s="6">
        <v>840</v>
      </c>
    </row>
    <row r="264" spans="1:75" x14ac:dyDescent="0.2">
      <c r="A264" s="6" t="s">
        <v>2075</v>
      </c>
      <c r="B264" s="88">
        <v>36544.795138888891</v>
      </c>
      <c r="C264" s="88"/>
      <c r="D264" s="6" t="s">
        <v>2190</v>
      </c>
      <c r="G264" s="6">
        <v>70</v>
      </c>
      <c r="K264" s="6">
        <v>0.37</v>
      </c>
      <c r="BV264" s="6" t="s">
        <v>1784</v>
      </c>
      <c r="BW264" s="6">
        <v>1.4</v>
      </c>
    </row>
    <row r="265" spans="1:75" x14ac:dyDescent="0.2">
      <c r="A265" s="6" t="s">
        <v>2075</v>
      </c>
      <c r="B265" s="88">
        <v>36569.267361111109</v>
      </c>
      <c r="C265" s="88">
        <v>36569.881944444445</v>
      </c>
      <c r="D265" s="6" t="s">
        <v>2191</v>
      </c>
      <c r="E265" s="6" t="s">
        <v>2192</v>
      </c>
      <c r="G265" s="6">
        <v>50</v>
      </c>
      <c r="M265" s="6">
        <v>45.98</v>
      </c>
      <c r="O265" s="6">
        <v>3990</v>
      </c>
      <c r="Q265" s="6">
        <v>8800</v>
      </c>
      <c r="S265" s="6">
        <v>1.05</v>
      </c>
      <c r="U265" s="6">
        <v>9.92</v>
      </c>
      <c r="AE265" s="6">
        <v>590</v>
      </c>
      <c r="AG265" s="6">
        <v>4200</v>
      </c>
      <c r="AM265" s="6">
        <v>7.8</v>
      </c>
      <c r="BA265" s="6">
        <v>21</v>
      </c>
      <c r="BC265" s="6">
        <v>180</v>
      </c>
      <c r="BG265" s="6">
        <v>9</v>
      </c>
      <c r="BI265" s="6">
        <v>65</v>
      </c>
      <c r="BK265" s="6">
        <v>8.1</v>
      </c>
      <c r="BM265" s="6">
        <v>130</v>
      </c>
      <c r="BO265" s="6">
        <v>0.25</v>
      </c>
      <c r="BU265" s="6">
        <v>710</v>
      </c>
    </row>
    <row r="266" spans="1:75" x14ac:dyDescent="0.2">
      <c r="A266" s="6" t="s">
        <v>2075</v>
      </c>
      <c r="B266" s="88">
        <v>36578.475694444445</v>
      </c>
      <c r="C266" s="88">
        <v>36580.583333333336</v>
      </c>
      <c r="D266" s="6" t="s">
        <v>2193</v>
      </c>
      <c r="E266" s="6" t="s">
        <v>2194</v>
      </c>
      <c r="G266" s="6">
        <v>50</v>
      </c>
      <c r="M266" s="6">
        <v>2654</v>
      </c>
      <c r="O266" s="6">
        <v>578</v>
      </c>
      <c r="Q266" s="6">
        <v>660</v>
      </c>
      <c r="S266" s="6">
        <v>0.35599999999999998</v>
      </c>
      <c r="U266" s="6">
        <v>3.43</v>
      </c>
      <c r="AE266" s="6">
        <v>39</v>
      </c>
      <c r="AG266" s="6">
        <v>340</v>
      </c>
      <c r="AM266" s="6">
        <v>7.59</v>
      </c>
      <c r="BA266" s="6">
        <v>67</v>
      </c>
      <c r="BC266" s="6">
        <v>42</v>
      </c>
      <c r="BG266" s="6">
        <v>21</v>
      </c>
      <c r="BI266" s="6">
        <v>12</v>
      </c>
      <c r="BK266" s="6">
        <v>12</v>
      </c>
      <c r="BM266" s="6">
        <v>140</v>
      </c>
      <c r="BO266" s="6">
        <v>0.22900000000000001</v>
      </c>
      <c r="BU266" s="6">
        <v>150</v>
      </c>
    </row>
    <row r="267" spans="1:75" x14ac:dyDescent="0.2">
      <c r="A267" s="6" t="s">
        <v>2075</v>
      </c>
      <c r="B267" s="88">
        <v>36579.645833333336</v>
      </c>
      <c r="C267" s="88"/>
      <c r="D267" s="6" t="s">
        <v>2195</v>
      </c>
      <c r="G267" s="6">
        <v>70</v>
      </c>
      <c r="K267" s="6">
        <v>12</v>
      </c>
      <c r="BW267" s="6">
        <v>3.01</v>
      </c>
    </row>
    <row r="268" spans="1:75" x14ac:dyDescent="0.2">
      <c r="A268" s="6" t="s">
        <v>2075</v>
      </c>
      <c r="B268" s="88">
        <v>36580.809027777781</v>
      </c>
      <c r="C268" s="88">
        <v>36583.583333333336</v>
      </c>
      <c r="D268" s="6" t="s">
        <v>2196</v>
      </c>
      <c r="E268" s="6" t="s">
        <v>2197</v>
      </c>
      <c r="G268" s="6">
        <v>50</v>
      </c>
      <c r="M268" s="6">
        <v>864.75</v>
      </c>
      <c r="O268" s="6">
        <v>257</v>
      </c>
      <c r="Q268" s="6">
        <v>430</v>
      </c>
      <c r="S268" s="6">
        <v>0.871</v>
      </c>
      <c r="U268" s="6">
        <v>2.33</v>
      </c>
      <c r="AE268" s="6">
        <v>25</v>
      </c>
      <c r="AG268" s="6">
        <v>170</v>
      </c>
      <c r="BA268" s="6">
        <v>5</v>
      </c>
    </row>
    <row r="269" spans="1:75" x14ac:dyDescent="0.2">
      <c r="A269" s="6" t="s">
        <v>2075</v>
      </c>
      <c r="B269" s="88">
        <v>36591.5</v>
      </c>
      <c r="C269" s="88"/>
      <c r="D269" s="6" t="s">
        <v>2198</v>
      </c>
      <c r="E269" s="6" t="s">
        <v>2199</v>
      </c>
      <c r="G269" s="6">
        <v>70</v>
      </c>
      <c r="K269" s="6">
        <v>0.65</v>
      </c>
      <c r="O269" s="6">
        <v>287</v>
      </c>
      <c r="Q269" s="6">
        <v>460</v>
      </c>
      <c r="S269" s="6">
        <v>1.81</v>
      </c>
      <c r="U269" s="6">
        <v>2.81</v>
      </c>
      <c r="AD269" s="6" t="s">
        <v>1784</v>
      </c>
      <c r="AE269" s="6">
        <v>18</v>
      </c>
      <c r="AG269" s="6">
        <v>200</v>
      </c>
      <c r="AM269" s="6">
        <v>7.91</v>
      </c>
      <c r="AZ269" s="6" t="s">
        <v>1784</v>
      </c>
      <c r="BA269" s="6">
        <v>5</v>
      </c>
      <c r="BC269" s="6">
        <v>120</v>
      </c>
      <c r="BG269" s="6">
        <v>2</v>
      </c>
      <c r="BI269" s="6">
        <v>46</v>
      </c>
      <c r="BJ269" s="6" t="s">
        <v>1784</v>
      </c>
      <c r="BK269" s="6">
        <v>0.8</v>
      </c>
      <c r="BM269" s="6">
        <v>56</v>
      </c>
      <c r="BO269" s="6">
        <v>2.5000000000000001E-2</v>
      </c>
      <c r="BU269" s="6">
        <v>500</v>
      </c>
      <c r="BW269" s="6">
        <v>5.22</v>
      </c>
    </row>
    <row r="270" spans="1:75" x14ac:dyDescent="0.2">
      <c r="A270" s="6" t="s">
        <v>2075</v>
      </c>
      <c r="B270" s="88">
        <v>36622.445833333331</v>
      </c>
      <c r="C270" s="88"/>
      <c r="D270" s="6" t="s">
        <v>2200</v>
      </c>
      <c r="G270" s="6">
        <v>70</v>
      </c>
      <c r="K270" s="6">
        <v>0.41</v>
      </c>
    </row>
    <row r="271" spans="1:75" x14ac:dyDescent="0.2">
      <c r="A271" s="6" t="s">
        <v>2075</v>
      </c>
      <c r="B271" s="88">
        <v>36623.524305555555</v>
      </c>
      <c r="C271" s="88">
        <v>36624.152777777781</v>
      </c>
      <c r="D271" s="6" t="s">
        <v>2201</v>
      </c>
      <c r="E271" s="6" t="s">
        <v>2202</v>
      </c>
      <c r="G271" s="6">
        <v>50</v>
      </c>
      <c r="M271" s="6">
        <v>462.76</v>
      </c>
      <c r="O271" s="6">
        <v>1610</v>
      </c>
      <c r="Q271" s="6">
        <v>3100</v>
      </c>
      <c r="S271" s="6">
        <v>0.74</v>
      </c>
      <c r="U271" s="6">
        <v>3.21</v>
      </c>
      <c r="AE271" s="6">
        <v>220</v>
      </c>
      <c r="AG271" s="6">
        <v>1300</v>
      </c>
      <c r="AM271" s="6">
        <v>7.85</v>
      </c>
      <c r="BA271" s="6">
        <v>30</v>
      </c>
      <c r="BC271" s="6">
        <v>43</v>
      </c>
      <c r="BG271" s="6">
        <v>13</v>
      </c>
      <c r="BI271" s="6">
        <v>13</v>
      </c>
      <c r="BK271" s="6">
        <v>7.7</v>
      </c>
      <c r="BM271" s="6">
        <v>160</v>
      </c>
      <c r="BO271" s="6">
        <v>9.6000000000000002E-2</v>
      </c>
      <c r="BU271" s="6">
        <v>160</v>
      </c>
    </row>
    <row r="272" spans="1:75" x14ac:dyDescent="0.2">
      <c r="A272" s="6" t="s">
        <v>2075</v>
      </c>
      <c r="B272" s="88">
        <v>36623.743055555555</v>
      </c>
      <c r="C272" s="88"/>
      <c r="D272" s="6" t="s">
        <v>2203</v>
      </c>
      <c r="G272" s="6">
        <v>70</v>
      </c>
      <c r="K272" s="6">
        <v>7.5</v>
      </c>
      <c r="BW272" s="6">
        <v>6.73</v>
      </c>
    </row>
    <row r="273" spans="1:75" x14ac:dyDescent="0.2">
      <c r="A273" s="6" t="s">
        <v>2075</v>
      </c>
      <c r="B273" s="88">
        <v>36671.452777777777</v>
      </c>
      <c r="C273" s="88"/>
      <c r="D273" s="6" t="s">
        <v>2204</v>
      </c>
      <c r="G273" s="6">
        <v>70</v>
      </c>
      <c r="K273" s="6">
        <v>1.4</v>
      </c>
    </row>
    <row r="274" spans="1:75" x14ac:dyDescent="0.2">
      <c r="A274" s="6" t="s">
        <v>2075</v>
      </c>
      <c r="B274" s="88">
        <v>36774.422222222223</v>
      </c>
      <c r="C274" s="88"/>
      <c r="D274" s="6" t="s">
        <v>2205</v>
      </c>
      <c r="E274" s="6" t="s">
        <v>2206</v>
      </c>
      <c r="G274" s="6">
        <v>70</v>
      </c>
      <c r="K274" s="6">
        <v>0.6</v>
      </c>
      <c r="O274" s="6">
        <v>3.1</v>
      </c>
      <c r="P274" s="6" t="s">
        <v>1784</v>
      </c>
      <c r="Q274" s="6">
        <v>9</v>
      </c>
      <c r="S274" s="6">
        <v>0.17899999999999999</v>
      </c>
      <c r="U274" s="6">
        <v>0.72</v>
      </c>
      <c r="AD274" s="6" t="s">
        <v>1784</v>
      </c>
      <c r="AE274" s="6">
        <v>18</v>
      </c>
      <c r="AF274" s="6" t="s">
        <v>1784</v>
      </c>
      <c r="AG274" s="6">
        <v>18</v>
      </c>
      <c r="AM274" s="6">
        <v>8.0500000000000007</v>
      </c>
      <c r="AZ274" s="6" t="s">
        <v>1784</v>
      </c>
      <c r="BA274" s="6">
        <v>5</v>
      </c>
      <c r="BC274" s="6">
        <v>92</v>
      </c>
      <c r="BG274" s="6">
        <v>3</v>
      </c>
      <c r="BI274" s="6">
        <v>31</v>
      </c>
      <c r="BK274" s="6">
        <v>1</v>
      </c>
      <c r="BM274" s="6">
        <v>23</v>
      </c>
      <c r="BO274" s="6">
        <v>3.9E-2</v>
      </c>
      <c r="BU274" s="6">
        <v>360</v>
      </c>
      <c r="BW274" s="6">
        <v>4.5</v>
      </c>
    </row>
    <row r="275" spans="1:75" x14ac:dyDescent="0.2">
      <c r="A275" s="6" t="s">
        <v>2075</v>
      </c>
      <c r="B275" s="88">
        <v>36791.520833333336</v>
      </c>
      <c r="C275" s="88">
        <v>36791.90625</v>
      </c>
      <c r="D275" s="6" t="s">
        <v>2207</v>
      </c>
      <c r="E275" s="6" t="s">
        <v>2208</v>
      </c>
      <c r="G275" s="6">
        <v>50</v>
      </c>
      <c r="M275" s="6">
        <v>1068.04</v>
      </c>
      <c r="Q275" s="6">
        <v>17</v>
      </c>
      <c r="S275" s="6">
        <v>0.156</v>
      </c>
      <c r="U275" s="6">
        <v>0.89</v>
      </c>
      <c r="AD275" s="6" t="s">
        <v>1784</v>
      </c>
      <c r="AE275" s="6">
        <v>18</v>
      </c>
      <c r="AF275" s="6" t="s">
        <v>1784</v>
      </c>
      <c r="AG275" s="6">
        <v>18</v>
      </c>
      <c r="AM275" s="6">
        <v>7.71</v>
      </c>
      <c r="BA275" s="6">
        <v>50</v>
      </c>
      <c r="BC275" s="6">
        <v>34</v>
      </c>
      <c r="BG275" s="6">
        <v>9</v>
      </c>
      <c r="BI275" s="6">
        <v>10</v>
      </c>
      <c r="BK275" s="6">
        <v>3.4</v>
      </c>
      <c r="BM275" s="6">
        <v>49</v>
      </c>
      <c r="BO275" s="6">
        <v>0.127</v>
      </c>
      <c r="BU275" s="6">
        <v>130</v>
      </c>
    </row>
    <row r="276" spans="1:75" x14ac:dyDescent="0.2">
      <c r="A276" s="6" t="s">
        <v>2075</v>
      </c>
      <c r="B276" s="88">
        <v>36791.663888888892</v>
      </c>
      <c r="C276" s="88"/>
      <c r="D276" s="6" t="s">
        <v>2209</v>
      </c>
      <c r="G276" s="6">
        <v>70</v>
      </c>
      <c r="K276" s="6">
        <v>41</v>
      </c>
      <c r="BV276" s="6" t="s">
        <v>1784</v>
      </c>
      <c r="BW276" s="6">
        <v>1</v>
      </c>
    </row>
    <row r="277" spans="1:75" x14ac:dyDescent="0.2">
      <c r="A277" s="6" t="s">
        <v>2075</v>
      </c>
      <c r="B277" s="88">
        <v>36871.305555555555</v>
      </c>
      <c r="C277" s="88">
        <v>36871.899305555555</v>
      </c>
      <c r="D277" s="6" t="s">
        <v>2210</v>
      </c>
      <c r="E277" s="6" t="s">
        <v>2211</v>
      </c>
      <c r="G277" s="6">
        <v>50</v>
      </c>
      <c r="M277" s="6">
        <v>20.92</v>
      </c>
      <c r="O277" s="6">
        <v>777</v>
      </c>
      <c r="Q277" s="6">
        <v>1920</v>
      </c>
      <c r="S277" s="6">
        <v>0.63800000000000001</v>
      </c>
      <c r="U277" s="6">
        <v>3</v>
      </c>
      <c r="W277" s="6">
        <v>8.3000000000000007</v>
      </c>
      <c r="AA277" s="6">
        <v>306</v>
      </c>
      <c r="AE277" s="6">
        <v>59</v>
      </c>
      <c r="AG277" s="6">
        <v>1000</v>
      </c>
      <c r="AM277" s="6">
        <v>8.0399999999999991</v>
      </c>
    </row>
    <row r="278" spans="1:75" x14ac:dyDescent="0.2">
      <c r="A278" s="6" t="s">
        <v>2075</v>
      </c>
      <c r="B278" s="88">
        <v>36876.263888888891</v>
      </c>
      <c r="C278" s="88">
        <v>36876.454861111109</v>
      </c>
      <c r="D278" s="6" t="s">
        <v>2212</v>
      </c>
      <c r="E278" s="6" t="s">
        <v>2213</v>
      </c>
      <c r="G278" s="6">
        <v>50</v>
      </c>
      <c r="M278" s="6">
        <v>16.66</v>
      </c>
      <c r="Q278" s="6">
        <v>9980</v>
      </c>
      <c r="S278" s="6">
        <v>4.1500000000000004</v>
      </c>
      <c r="U278" s="6">
        <v>13.9</v>
      </c>
      <c r="W278" s="6">
        <v>910</v>
      </c>
      <c r="AA278" s="6">
        <v>5580</v>
      </c>
      <c r="AE278" s="6">
        <v>300</v>
      </c>
      <c r="AG278" s="6">
        <v>6600</v>
      </c>
      <c r="AM278" s="6">
        <v>7.9</v>
      </c>
    </row>
    <row r="279" spans="1:75" x14ac:dyDescent="0.2">
      <c r="A279" s="6" t="s">
        <v>2075</v>
      </c>
      <c r="B279" s="88">
        <v>36894.605555555558</v>
      </c>
      <c r="C279" s="88"/>
      <c r="D279" s="6" t="s">
        <v>2214</v>
      </c>
      <c r="E279" s="6" t="s">
        <v>2215</v>
      </c>
      <c r="G279" s="6">
        <v>10</v>
      </c>
      <c r="K279" s="6">
        <v>0.19</v>
      </c>
      <c r="O279" s="6">
        <v>2180</v>
      </c>
      <c r="Q279" s="6">
        <v>4500</v>
      </c>
      <c r="S279" s="6">
        <v>0.67600000000000005</v>
      </c>
      <c r="U279" s="6">
        <v>3.44</v>
      </c>
      <c r="AE279" s="6">
        <v>150</v>
      </c>
      <c r="AG279" s="6">
        <v>2200</v>
      </c>
      <c r="AM279" s="6">
        <v>7.87</v>
      </c>
    </row>
    <row r="280" spans="1:75" x14ac:dyDescent="0.2">
      <c r="A280" s="6" t="s">
        <v>2075</v>
      </c>
      <c r="B280" s="88">
        <v>36905.277777777781</v>
      </c>
      <c r="C280" s="88">
        <v>36905.690972222219</v>
      </c>
      <c r="D280" s="6" t="s">
        <v>2216</v>
      </c>
      <c r="E280" s="6" t="s">
        <v>2217</v>
      </c>
      <c r="G280" s="6">
        <v>50</v>
      </c>
      <c r="M280" s="6">
        <v>121.49</v>
      </c>
      <c r="N280" s="6" t="s">
        <v>1934</v>
      </c>
      <c r="O280" s="6">
        <v>1081.5</v>
      </c>
      <c r="Q280" s="6">
        <v>3064</v>
      </c>
      <c r="S280" s="6">
        <v>0.54</v>
      </c>
      <c r="U280" s="6">
        <v>4.45</v>
      </c>
      <c r="W280" s="6">
        <v>82</v>
      </c>
      <c r="AA280" s="6">
        <v>701</v>
      </c>
      <c r="AC280" s="6">
        <v>2730</v>
      </c>
      <c r="AE280" s="6">
        <v>190</v>
      </c>
      <c r="AG280" s="6">
        <v>1600</v>
      </c>
      <c r="AM280" s="6">
        <v>7.67</v>
      </c>
      <c r="AO280" s="6">
        <v>269</v>
      </c>
      <c r="BA280" s="6">
        <v>55</v>
      </c>
      <c r="BC280" s="6">
        <v>67</v>
      </c>
      <c r="BG280" s="6">
        <v>27</v>
      </c>
      <c r="BI280" s="6">
        <v>18</v>
      </c>
      <c r="BK280" s="6">
        <v>27</v>
      </c>
      <c r="BM280" s="6">
        <v>220</v>
      </c>
      <c r="BU280" s="6">
        <v>240</v>
      </c>
    </row>
    <row r="281" spans="1:75" x14ac:dyDescent="0.2">
      <c r="A281" s="6" t="s">
        <v>2075</v>
      </c>
      <c r="B281" s="88">
        <v>36905.34375</v>
      </c>
      <c r="C281" s="88"/>
      <c r="D281" s="6" t="s">
        <v>2218</v>
      </c>
      <c r="G281" s="6">
        <v>70</v>
      </c>
      <c r="K281" s="6">
        <v>2</v>
      </c>
      <c r="BW281" s="6">
        <v>7.31</v>
      </c>
    </row>
    <row r="282" spans="1:75" x14ac:dyDescent="0.2">
      <c r="A282" s="6" t="s">
        <v>2075</v>
      </c>
      <c r="B282" s="88">
        <v>36910</v>
      </c>
      <c r="C282" s="88"/>
      <c r="D282" s="6" t="s">
        <v>2219</v>
      </c>
      <c r="Q282" s="6">
        <v>4700</v>
      </c>
    </row>
    <row r="283" spans="1:75" x14ac:dyDescent="0.2">
      <c r="A283" s="6" t="s">
        <v>2075</v>
      </c>
      <c r="B283" s="88">
        <v>36920.274305555555</v>
      </c>
      <c r="C283" s="88">
        <v>36920.572916666664</v>
      </c>
      <c r="D283" s="6" t="s">
        <v>2220</v>
      </c>
      <c r="E283" s="6" t="s">
        <v>2221</v>
      </c>
      <c r="G283" s="6">
        <v>50</v>
      </c>
      <c r="M283" s="6">
        <v>27.86</v>
      </c>
      <c r="N283" s="6" t="s">
        <v>1934</v>
      </c>
      <c r="O283" s="6">
        <v>1050</v>
      </c>
      <c r="Q283" s="6">
        <v>10000</v>
      </c>
      <c r="S283" s="6">
        <v>1.31</v>
      </c>
      <c r="U283" s="6">
        <v>22.6</v>
      </c>
      <c r="W283" s="6">
        <v>560</v>
      </c>
      <c r="AA283" s="6">
        <v>1120</v>
      </c>
      <c r="AC283" s="6">
        <v>7580</v>
      </c>
      <c r="AE283" s="6">
        <v>280</v>
      </c>
      <c r="AG283" s="6">
        <v>4400</v>
      </c>
      <c r="AM283" s="6">
        <v>7.78</v>
      </c>
      <c r="AO283" s="6">
        <v>1030</v>
      </c>
      <c r="BA283" s="6">
        <v>45</v>
      </c>
    </row>
    <row r="284" spans="1:75" x14ac:dyDescent="0.2">
      <c r="A284" s="6" t="s">
        <v>2075</v>
      </c>
      <c r="B284" s="88">
        <v>36946.260416666664</v>
      </c>
      <c r="C284" s="88">
        <v>36946.527777777781</v>
      </c>
      <c r="D284" s="6" t="s">
        <v>2222</v>
      </c>
      <c r="E284" s="6" t="s">
        <v>2223</v>
      </c>
      <c r="G284" s="6">
        <v>50</v>
      </c>
      <c r="M284" s="6">
        <v>158.16999999999999</v>
      </c>
      <c r="N284" s="6" t="s">
        <v>1934</v>
      </c>
      <c r="O284" s="6">
        <v>208</v>
      </c>
      <c r="Q284" s="6">
        <v>5000</v>
      </c>
      <c r="S284" s="6">
        <v>0.52300000000000002</v>
      </c>
      <c r="U284" s="6">
        <v>5.67</v>
      </c>
      <c r="W284" s="6">
        <v>630</v>
      </c>
      <c r="AA284" s="6">
        <v>918</v>
      </c>
      <c r="AC284" s="6">
        <v>5120</v>
      </c>
      <c r="AE284" s="6">
        <v>190</v>
      </c>
      <c r="AG284" s="6">
        <v>2100</v>
      </c>
      <c r="AM284" s="6">
        <v>7.78</v>
      </c>
      <c r="AO284" s="6">
        <v>655</v>
      </c>
    </row>
    <row r="285" spans="1:75" x14ac:dyDescent="0.2">
      <c r="A285" s="6" t="s">
        <v>2075</v>
      </c>
      <c r="B285" s="88">
        <v>36970.409722222219</v>
      </c>
      <c r="C285" s="88">
        <v>36975.104166666664</v>
      </c>
      <c r="D285" s="6" t="s">
        <v>2224</v>
      </c>
      <c r="E285" s="6" t="s">
        <v>2225</v>
      </c>
      <c r="G285" s="6">
        <v>50</v>
      </c>
      <c r="M285" s="6">
        <v>446.6</v>
      </c>
      <c r="O285" s="6">
        <v>229.8</v>
      </c>
      <c r="Q285" s="6">
        <v>380</v>
      </c>
      <c r="S285" s="6">
        <v>1.1599999999999999</v>
      </c>
      <c r="U285" s="6">
        <v>2.7</v>
      </c>
      <c r="W285" s="6">
        <v>27</v>
      </c>
      <c r="AA285" s="6">
        <v>128</v>
      </c>
      <c r="AC285" s="6">
        <v>1230</v>
      </c>
      <c r="AD285" s="6" t="s">
        <v>1784</v>
      </c>
      <c r="AE285" s="6">
        <v>18</v>
      </c>
      <c r="AG285" s="6">
        <v>46</v>
      </c>
      <c r="AM285" s="6">
        <v>8.31</v>
      </c>
      <c r="AO285" s="6">
        <v>365</v>
      </c>
      <c r="BA285" s="6">
        <v>8</v>
      </c>
    </row>
    <row r="286" spans="1:75" x14ac:dyDescent="0.2">
      <c r="A286" s="6" t="s">
        <v>2075</v>
      </c>
      <c r="B286" s="88">
        <v>36984.42083333333</v>
      </c>
      <c r="C286" s="88"/>
      <c r="D286" s="6" t="s">
        <v>2226</v>
      </c>
      <c r="E286" s="6" t="s">
        <v>2227</v>
      </c>
      <c r="G286" s="6">
        <v>10</v>
      </c>
      <c r="K286" s="6">
        <v>0.7</v>
      </c>
      <c r="N286" s="6" t="s">
        <v>1784</v>
      </c>
      <c r="O286" s="6">
        <v>200</v>
      </c>
      <c r="Q286" s="6">
        <v>290</v>
      </c>
      <c r="S286" s="6">
        <v>1.88</v>
      </c>
      <c r="U286" s="6">
        <v>2.86</v>
      </c>
      <c r="W286" s="6">
        <v>24</v>
      </c>
      <c r="AA286" s="6">
        <v>106</v>
      </c>
      <c r="AC286" s="6">
        <v>1200</v>
      </c>
      <c r="AD286" s="6" t="s">
        <v>1784</v>
      </c>
      <c r="AE286" s="6">
        <v>18</v>
      </c>
      <c r="AG286" s="6">
        <v>26</v>
      </c>
      <c r="AM286" s="6">
        <v>7.99</v>
      </c>
      <c r="AO286" s="6">
        <v>389</v>
      </c>
    </row>
    <row r="287" spans="1:75" x14ac:dyDescent="0.2">
      <c r="A287" s="6" t="s">
        <v>2075</v>
      </c>
      <c r="B287" s="88">
        <v>36999.433333333334</v>
      </c>
      <c r="C287" s="88"/>
      <c r="D287" s="6" t="s">
        <v>2228</v>
      </c>
      <c r="E287" s="6" t="s">
        <v>2229</v>
      </c>
      <c r="G287" s="6">
        <v>10</v>
      </c>
      <c r="K287" s="6">
        <v>1.1000000000000001</v>
      </c>
      <c r="N287" s="6" t="s">
        <v>1934</v>
      </c>
      <c r="O287" s="6">
        <v>9.6999999999999993</v>
      </c>
      <c r="Q287" s="6">
        <v>260</v>
      </c>
      <c r="S287" s="6">
        <v>1.5899999999999999</v>
      </c>
      <c r="AD287" s="6" t="s">
        <v>1784</v>
      </c>
      <c r="AE287" s="6">
        <v>18</v>
      </c>
      <c r="AG287" s="6">
        <v>34</v>
      </c>
    </row>
    <row r="288" spans="1:75" x14ac:dyDescent="0.2">
      <c r="A288" s="6" t="s">
        <v>2075</v>
      </c>
      <c r="B288" s="88">
        <v>37013.59375</v>
      </c>
      <c r="C288" s="88"/>
      <c r="D288" s="6" t="s">
        <v>2230</v>
      </c>
      <c r="E288" s="6" t="s">
        <v>2231</v>
      </c>
      <c r="G288" s="6">
        <v>10</v>
      </c>
      <c r="K288" s="6">
        <v>0.88</v>
      </c>
      <c r="O288" s="6">
        <v>113</v>
      </c>
      <c r="Q288" s="6">
        <v>120</v>
      </c>
      <c r="S288" s="6">
        <v>0.80300000000000005</v>
      </c>
      <c r="AD288" s="6" t="s">
        <v>1784</v>
      </c>
      <c r="AE288" s="6">
        <v>18</v>
      </c>
      <c r="AF288" s="6" t="s">
        <v>1784</v>
      </c>
      <c r="AG288" s="6">
        <v>18</v>
      </c>
    </row>
    <row r="289" spans="1:53" x14ac:dyDescent="0.2">
      <c r="A289" s="6" t="s">
        <v>2075</v>
      </c>
      <c r="B289" s="88">
        <v>37028.430555555555</v>
      </c>
      <c r="C289" s="88"/>
      <c r="D289" s="6" t="s">
        <v>2232</v>
      </c>
      <c r="E289" s="6" t="s">
        <v>2233</v>
      </c>
      <c r="G289" s="6">
        <v>10</v>
      </c>
      <c r="K289" s="6">
        <v>1.5</v>
      </c>
      <c r="O289" s="6">
        <v>65.7</v>
      </c>
      <c r="Q289" s="6">
        <v>140</v>
      </c>
      <c r="S289" s="6">
        <v>0.84499999999999997</v>
      </c>
    </row>
    <row r="290" spans="1:53" x14ac:dyDescent="0.2">
      <c r="A290" s="6" t="s">
        <v>2075</v>
      </c>
      <c r="B290" s="88">
        <v>37042.395833333336</v>
      </c>
      <c r="C290" s="88"/>
      <c r="D290" s="6" t="s">
        <v>2234</v>
      </c>
      <c r="E290" s="6" t="s">
        <v>2235</v>
      </c>
      <c r="G290" s="6">
        <v>10</v>
      </c>
      <c r="K290" s="6">
        <v>0.94</v>
      </c>
      <c r="N290" s="6" t="s">
        <v>1934</v>
      </c>
      <c r="O290" s="6">
        <v>66.3</v>
      </c>
      <c r="Q290" s="6">
        <v>150</v>
      </c>
      <c r="S290" s="6">
        <v>0.92800000000000005</v>
      </c>
    </row>
    <row r="291" spans="1:53" x14ac:dyDescent="0.2">
      <c r="A291" s="6" t="s">
        <v>2075</v>
      </c>
      <c r="B291" s="88">
        <v>37070.56527777778</v>
      </c>
      <c r="C291" s="88"/>
      <c r="D291" s="6" t="s">
        <v>2236</v>
      </c>
      <c r="E291" s="6" t="s">
        <v>2237</v>
      </c>
      <c r="G291" s="6">
        <v>10</v>
      </c>
      <c r="K291" s="6">
        <v>0.6</v>
      </c>
      <c r="O291" s="6">
        <v>44.8</v>
      </c>
      <c r="Q291" s="6">
        <v>96</v>
      </c>
      <c r="S291" s="6">
        <v>0.377</v>
      </c>
      <c r="U291" s="6">
        <v>1.17</v>
      </c>
      <c r="W291" s="6">
        <v>11</v>
      </c>
      <c r="AA291" s="6">
        <v>78</v>
      </c>
      <c r="AC291" s="6">
        <v>1090</v>
      </c>
      <c r="AD291" s="6" t="s">
        <v>1784</v>
      </c>
      <c r="AE291" s="6">
        <v>18</v>
      </c>
      <c r="AF291" s="6" t="s">
        <v>1784</v>
      </c>
      <c r="AG291" s="6">
        <v>18</v>
      </c>
      <c r="AM291" s="6">
        <v>8.1999999999999993</v>
      </c>
      <c r="AO291" s="6">
        <v>392</v>
      </c>
      <c r="BA291" s="6">
        <v>8</v>
      </c>
    </row>
    <row r="292" spans="1:53" x14ac:dyDescent="0.2">
      <c r="A292" s="6" t="s">
        <v>2075</v>
      </c>
      <c r="B292" s="88">
        <v>37111.5</v>
      </c>
      <c r="C292" s="88"/>
      <c r="D292" s="6" t="s">
        <v>2238</v>
      </c>
      <c r="E292" s="6" t="s">
        <v>2239</v>
      </c>
      <c r="G292" s="6">
        <v>10</v>
      </c>
      <c r="K292" s="6">
        <v>0.55000000000000004</v>
      </c>
      <c r="N292" s="6" t="s">
        <v>1934</v>
      </c>
      <c r="O292" s="6">
        <v>18.7</v>
      </c>
      <c r="Q292" s="6">
        <v>69</v>
      </c>
      <c r="S292" s="6">
        <v>5.2999999999999999E-2</v>
      </c>
      <c r="AC292" s="6">
        <v>1010</v>
      </c>
      <c r="AM292" s="6">
        <v>8.1199999999999992</v>
      </c>
      <c r="AO292" s="6">
        <v>349</v>
      </c>
    </row>
    <row r="293" spans="1:53" x14ac:dyDescent="0.2">
      <c r="A293" s="6" t="s">
        <v>2075</v>
      </c>
      <c r="B293" s="88">
        <v>37188.032638888886</v>
      </c>
      <c r="C293" s="88">
        <v>37188.097222222219</v>
      </c>
      <c r="D293" s="6" t="s">
        <v>2240</v>
      </c>
      <c r="E293" s="6" t="s">
        <v>2241</v>
      </c>
      <c r="G293" s="6">
        <v>50</v>
      </c>
      <c r="M293" s="6">
        <v>245.49</v>
      </c>
      <c r="O293" s="6">
        <v>8.6</v>
      </c>
      <c r="Q293" s="6">
        <v>46</v>
      </c>
      <c r="S293" s="6">
        <v>0.34899999999999998</v>
      </c>
      <c r="U293" s="6">
        <v>1.51</v>
      </c>
      <c r="AA293" s="6">
        <v>9.6</v>
      </c>
      <c r="AC293" s="6">
        <v>250</v>
      </c>
      <c r="AD293" s="6" t="s">
        <v>1784</v>
      </c>
      <c r="AE293" s="6">
        <v>18</v>
      </c>
      <c r="AF293" s="6" t="s">
        <v>1784</v>
      </c>
      <c r="AG293" s="6">
        <v>18</v>
      </c>
      <c r="AM293" s="6">
        <v>7.85</v>
      </c>
      <c r="AO293" s="6">
        <v>94</v>
      </c>
    </row>
    <row r="294" spans="1:53" x14ac:dyDescent="0.2">
      <c r="A294" s="6" t="s">
        <v>2075</v>
      </c>
      <c r="B294" s="88">
        <v>37238.518750000003</v>
      </c>
      <c r="C294" s="88">
        <v>37245.106249999997</v>
      </c>
      <c r="D294" s="6" t="s">
        <v>2242</v>
      </c>
      <c r="E294" s="6" t="s">
        <v>2243</v>
      </c>
      <c r="G294" s="6">
        <v>50</v>
      </c>
      <c r="M294" s="6">
        <v>749</v>
      </c>
      <c r="Q294" s="6">
        <v>184</v>
      </c>
    </row>
    <row r="295" spans="1:53" x14ac:dyDescent="0.2">
      <c r="A295" s="6" t="s">
        <v>2075</v>
      </c>
      <c r="B295" s="88">
        <v>37252.525000000001</v>
      </c>
      <c r="C295" s="88">
        <v>37259.340277777781</v>
      </c>
      <c r="D295" s="6" t="s">
        <v>2244</v>
      </c>
      <c r="E295" s="6" t="s">
        <v>2245</v>
      </c>
      <c r="G295" s="6">
        <v>50</v>
      </c>
      <c r="M295" s="6">
        <v>673.3</v>
      </c>
      <c r="Q295" s="6">
        <v>15</v>
      </c>
    </row>
    <row r="296" spans="1:53" x14ac:dyDescent="0.2">
      <c r="A296" s="6" t="s">
        <v>2075</v>
      </c>
      <c r="B296" s="88">
        <v>37259.631944444445</v>
      </c>
      <c r="C296" s="88">
        <v>37261.017361111109</v>
      </c>
      <c r="D296" s="6" t="s">
        <v>2246</v>
      </c>
      <c r="E296" s="6" t="s">
        <v>2247</v>
      </c>
      <c r="G296" s="6">
        <v>50</v>
      </c>
      <c r="M296" s="6">
        <v>127.6</v>
      </c>
      <c r="Q296" s="6">
        <v>14</v>
      </c>
    </row>
    <row r="297" spans="1:53" x14ac:dyDescent="0.2">
      <c r="A297" s="6" t="s">
        <v>2075</v>
      </c>
      <c r="B297" s="88">
        <v>37265.914583333331</v>
      </c>
      <c r="C297" s="88">
        <v>37273.083333333336</v>
      </c>
      <c r="D297" s="6" t="s">
        <v>2248</v>
      </c>
      <c r="E297" s="6" t="s">
        <v>2249</v>
      </c>
      <c r="G297" s="6">
        <v>50</v>
      </c>
      <c r="M297" s="6">
        <v>726.5</v>
      </c>
      <c r="Q297" s="6">
        <v>589</v>
      </c>
    </row>
    <row r="298" spans="1:53" x14ac:dyDescent="0.2">
      <c r="A298" s="6" t="s">
        <v>2075</v>
      </c>
      <c r="B298" s="88">
        <v>37270.361111111109</v>
      </c>
      <c r="C298" s="88">
        <v>37270.604166666664</v>
      </c>
      <c r="D298" s="6" t="s">
        <v>2250</v>
      </c>
      <c r="E298" s="6" t="s">
        <v>2251</v>
      </c>
      <c r="G298" s="6">
        <v>50</v>
      </c>
      <c r="M298" s="6">
        <v>29.48</v>
      </c>
      <c r="O298" s="6">
        <v>137</v>
      </c>
      <c r="Q298" s="6">
        <v>263</v>
      </c>
      <c r="S298" s="6">
        <v>0.23200000000000001</v>
      </c>
      <c r="U298" s="6">
        <v>1.34</v>
      </c>
      <c r="W298" s="6">
        <v>7</v>
      </c>
      <c r="AA298" s="6">
        <v>168</v>
      </c>
      <c r="AC298" s="6">
        <v>1460</v>
      </c>
      <c r="AD298" s="6" t="s">
        <v>1784</v>
      </c>
      <c r="AE298" s="6">
        <v>18</v>
      </c>
      <c r="AG298" s="6">
        <v>73</v>
      </c>
      <c r="AM298" s="6">
        <v>8.2200000000000006</v>
      </c>
      <c r="AO298" s="6">
        <v>312</v>
      </c>
    </row>
    <row r="299" spans="1:53" x14ac:dyDescent="0.2">
      <c r="A299" s="6" t="s">
        <v>2075</v>
      </c>
      <c r="B299" s="88">
        <v>37272.583333333336</v>
      </c>
      <c r="C299" s="88">
        <v>37273.194444444445</v>
      </c>
      <c r="D299" s="6" t="s">
        <v>2252</v>
      </c>
      <c r="E299" s="6" t="s">
        <v>2253</v>
      </c>
      <c r="G299" s="6">
        <v>50</v>
      </c>
      <c r="M299" s="6">
        <v>61.3</v>
      </c>
      <c r="N299" s="6" t="s">
        <v>1784</v>
      </c>
      <c r="O299" s="6">
        <v>120</v>
      </c>
      <c r="Q299" s="6">
        <v>175</v>
      </c>
      <c r="S299" s="6">
        <v>0.313</v>
      </c>
      <c r="U299" s="6">
        <v>0.8</v>
      </c>
      <c r="W299" s="6">
        <v>19</v>
      </c>
      <c r="AA299" s="6">
        <v>1240</v>
      </c>
      <c r="AC299" s="6">
        <v>4640</v>
      </c>
      <c r="AE299" s="6">
        <v>22</v>
      </c>
      <c r="AG299" s="6">
        <v>30</v>
      </c>
      <c r="AM299" s="6">
        <v>8.16</v>
      </c>
      <c r="AO299" s="6">
        <v>325</v>
      </c>
    </row>
    <row r="300" spans="1:53" x14ac:dyDescent="0.2">
      <c r="A300" s="6" t="s">
        <v>2075</v>
      </c>
      <c r="B300" s="88">
        <v>37273.436805555553</v>
      </c>
      <c r="C300" s="88">
        <v>37276.844444444447</v>
      </c>
      <c r="D300" s="6" t="s">
        <v>2254</v>
      </c>
      <c r="E300" s="6" t="s">
        <v>2255</v>
      </c>
      <c r="G300" s="6">
        <v>50</v>
      </c>
      <c r="M300" s="6">
        <v>289.79000000000002</v>
      </c>
      <c r="Q300" s="6">
        <v>537</v>
      </c>
    </row>
    <row r="301" spans="1:53" x14ac:dyDescent="0.2">
      <c r="A301" s="6" t="s">
        <v>2075</v>
      </c>
      <c r="B301" s="88">
        <v>37280.484027777777</v>
      </c>
      <c r="C301" s="88">
        <v>37287.510416666664</v>
      </c>
      <c r="D301" s="6" t="s">
        <v>2256</v>
      </c>
      <c r="E301" s="6" t="s">
        <v>2257</v>
      </c>
      <c r="G301" s="6">
        <v>50</v>
      </c>
      <c r="M301" s="6">
        <v>652.4</v>
      </c>
      <c r="Q301" s="6">
        <v>114</v>
      </c>
    </row>
    <row r="302" spans="1:53" x14ac:dyDescent="0.2">
      <c r="A302" s="6" t="s">
        <v>2075</v>
      </c>
      <c r="B302" s="88">
        <v>37287.229166666664</v>
      </c>
      <c r="C302" s="88">
        <v>37288.534722222219</v>
      </c>
      <c r="D302" s="6" t="s">
        <v>2258</v>
      </c>
      <c r="E302" s="6" t="s">
        <v>2259</v>
      </c>
      <c r="G302" s="6">
        <v>50</v>
      </c>
      <c r="M302" s="6">
        <v>323</v>
      </c>
      <c r="O302" s="6">
        <v>1690</v>
      </c>
      <c r="Q302" s="6">
        <v>3270</v>
      </c>
      <c r="S302" s="6">
        <v>0.64500000000000002</v>
      </c>
      <c r="U302" s="6">
        <v>3.06</v>
      </c>
      <c r="W302" s="6">
        <v>126</v>
      </c>
      <c r="AA302" s="6">
        <v>1160</v>
      </c>
      <c r="AC302" s="6">
        <v>4450</v>
      </c>
      <c r="AE302" s="6">
        <v>110</v>
      </c>
      <c r="AG302" s="6">
        <v>1400</v>
      </c>
      <c r="AM302" s="6">
        <v>7.62</v>
      </c>
      <c r="AO302" s="6">
        <v>327</v>
      </c>
    </row>
    <row r="303" spans="1:53" x14ac:dyDescent="0.2">
      <c r="A303" s="6" t="s">
        <v>2075</v>
      </c>
      <c r="B303" s="88">
        <v>37287.694444444445</v>
      </c>
      <c r="C303" s="88">
        <v>37292.207638888889</v>
      </c>
      <c r="D303" s="6" t="s">
        <v>2260</v>
      </c>
      <c r="E303" s="6" t="s">
        <v>2261</v>
      </c>
      <c r="G303" s="6">
        <v>50</v>
      </c>
      <c r="M303" s="6">
        <v>732</v>
      </c>
      <c r="Q303" s="6">
        <v>3610</v>
      </c>
    </row>
    <row r="304" spans="1:53" x14ac:dyDescent="0.2">
      <c r="A304" s="6" t="s">
        <v>2075</v>
      </c>
      <c r="B304" s="88">
        <v>37292.429166666669</v>
      </c>
      <c r="C304" s="88"/>
      <c r="D304" s="6" t="s">
        <v>2262</v>
      </c>
      <c r="E304" s="6" t="s">
        <v>2263</v>
      </c>
      <c r="G304" s="6">
        <v>10</v>
      </c>
      <c r="K304" s="6">
        <v>1</v>
      </c>
      <c r="O304" s="6">
        <v>166</v>
      </c>
      <c r="Q304" s="6">
        <v>350</v>
      </c>
      <c r="S304" s="6">
        <v>0.63600000000000001</v>
      </c>
      <c r="U304" s="6">
        <v>1.17</v>
      </c>
      <c r="W304" s="6">
        <v>36</v>
      </c>
      <c r="AA304" s="6">
        <v>90.1</v>
      </c>
      <c r="AC304" s="6">
        <v>1380</v>
      </c>
      <c r="AD304" s="6" t="s">
        <v>1784</v>
      </c>
      <c r="AE304" s="6">
        <v>18</v>
      </c>
      <c r="AG304" s="6">
        <v>51</v>
      </c>
      <c r="AM304" s="6">
        <v>8.18</v>
      </c>
      <c r="AO304" s="6">
        <v>392</v>
      </c>
    </row>
    <row r="305" spans="1:53" x14ac:dyDescent="0.2">
      <c r="A305" s="6" t="s">
        <v>2075</v>
      </c>
      <c r="B305" s="88">
        <v>37294.572222222225</v>
      </c>
      <c r="C305" s="88">
        <v>37300.453472222223</v>
      </c>
      <c r="D305" s="6" t="s">
        <v>2264</v>
      </c>
      <c r="E305" s="6" t="s">
        <v>2265</v>
      </c>
      <c r="G305" s="6">
        <v>50</v>
      </c>
      <c r="M305" s="6">
        <v>1766</v>
      </c>
      <c r="Q305" s="6">
        <v>331</v>
      </c>
    </row>
    <row r="306" spans="1:53" x14ac:dyDescent="0.2">
      <c r="A306" s="6" t="s">
        <v>2075</v>
      </c>
      <c r="B306" s="88">
        <v>37300.688194444447</v>
      </c>
      <c r="C306" s="88">
        <v>37307.743055555555</v>
      </c>
      <c r="D306" s="6" t="s">
        <v>2266</v>
      </c>
      <c r="E306" s="6" t="s">
        <v>2267</v>
      </c>
      <c r="G306" s="6">
        <v>50</v>
      </c>
      <c r="M306" s="6">
        <v>1742</v>
      </c>
      <c r="Q306" s="6">
        <v>278</v>
      </c>
    </row>
    <row r="307" spans="1:53" x14ac:dyDescent="0.2">
      <c r="A307" s="6" t="s">
        <v>2075</v>
      </c>
      <c r="B307" s="88">
        <v>37307.863194444442</v>
      </c>
      <c r="C307" s="88">
        <v>37315.170138888891</v>
      </c>
      <c r="D307" s="6" t="s">
        <v>2268</v>
      </c>
      <c r="E307" s="6" t="s">
        <v>2269</v>
      </c>
      <c r="G307" s="6">
        <v>50</v>
      </c>
      <c r="M307" s="6">
        <v>1203</v>
      </c>
      <c r="Q307" s="6">
        <v>398</v>
      </c>
    </row>
    <row r="308" spans="1:53" x14ac:dyDescent="0.2">
      <c r="A308" s="6" t="s">
        <v>2075</v>
      </c>
      <c r="B308" s="88">
        <v>37308.222222222219</v>
      </c>
      <c r="C308" s="88">
        <v>37308.534722222219</v>
      </c>
      <c r="D308" s="6" t="s">
        <v>2270</v>
      </c>
      <c r="E308" s="6" t="s">
        <v>2271</v>
      </c>
      <c r="G308" s="6">
        <v>50</v>
      </c>
      <c r="M308" s="6">
        <v>93.85</v>
      </c>
      <c r="O308" s="6">
        <v>202</v>
      </c>
      <c r="Q308" s="6">
        <v>313</v>
      </c>
      <c r="S308" s="6">
        <v>1.02</v>
      </c>
      <c r="U308" s="6">
        <v>2.06</v>
      </c>
      <c r="W308" s="6">
        <v>47</v>
      </c>
      <c r="AA308" s="6">
        <v>328</v>
      </c>
      <c r="AC308" s="6">
        <v>1780</v>
      </c>
      <c r="AD308" s="6" t="s">
        <v>1784</v>
      </c>
      <c r="AE308" s="6">
        <v>18</v>
      </c>
      <c r="AG308" s="6">
        <v>180</v>
      </c>
      <c r="AM308" s="6">
        <v>8.02</v>
      </c>
      <c r="AO308" s="6">
        <v>298</v>
      </c>
    </row>
    <row r="309" spans="1:53" x14ac:dyDescent="0.2">
      <c r="A309" s="6" t="s">
        <v>2075</v>
      </c>
      <c r="B309" s="88">
        <v>37315.552083333336</v>
      </c>
      <c r="C309" s="88">
        <v>37318.62222222222</v>
      </c>
      <c r="D309" s="6" t="s">
        <v>2272</v>
      </c>
      <c r="E309" s="6" t="s">
        <v>2273</v>
      </c>
      <c r="G309" s="6">
        <v>50</v>
      </c>
      <c r="M309" s="6">
        <v>371</v>
      </c>
      <c r="Q309" s="6">
        <v>2320</v>
      </c>
    </row>
    <row r="310" spans="1:53" x14ac:dyDescent="0.2">
      <c r="A310" s="6" t="s">
        <v>2075</v>
      </c>
      <c r="B310" s="88">
        <v>37316.90625</v>
      </c>
      <c r="C310" s="88">
        <v>37317.975694444445</v>
      </c>
      <c r="D310" s="6" t="s">
        <v>2274</v>
      </c>
      <c r="E310" s="6" t="s">
        <v>2275</v>
      </c>
      <c r="G310" s="6">
        <v>50</v>
      </c>
      <c r="M310" s="6">
        <v>161.30000000000001</v>
      </c>
      <c r="O310" s="6">
        <v>1770</v>
      </c>
      <c r="Q310" s="6">
        <v>3430</v>
      </c>
      <c r="S310" s="6">
        <v>0.99</v>
      </c>
      <c r="U310" s="6">
        <v>3.69</v>
      </c>
      <c r="W310" s="6">
        <v>52</v>
      </c>
      <c r="AA310" s="6">
        <v>1210</v>
      </c>
      <c r="AC310" s="6">
        <v>4480</v>
      </c>
      <c r="AE310" s="6">
        <v>220</v>
      </c>
      <c r="AG310" s="6">
        <v>1500</v>
      </c>
      <c r="AM310" s="6">
        <v>7.77</v>
      </c>
      <c r="AO310" s="6">
        <v>319</v>
      </c>
    </row>
    <row r="311" spans="1:53" x14ac:dyDescent="0.2">
      <c r="A311" s="6" t="s">
        <v>2075</v>
      </c>
      <c r="B311" s="88">
        <v>37322.447916666664</v>
      </c>
      <c r="C311" s="88">
        <v>37322.663194444445</v>
      </c>
      <c r="D311" s="6" t="s">
        <v>2276</v>
      </c>
      <c r="E311" s="6" t="s">
        <v>2277</v>
      </c>
      <c r="G311" s="6">
        <v>50</v>
      </c>
      <c r="M311" s="6">
        <v>19.940000000000001</v>
      </c>
      <c r="Q311" s="6">
        <v>2260</v>
      </c>
    </row>
    <row r="312" spans="1:53" x14ac:dyDescent="0.2">
      <c r="A312" s="6" t="s">
        <v>2075</v>
      </c>
      <c r="B312" s="88">
        <v>37322.934027777781</v>
      </c>
      <c r="C312" s="88">
        <v>37324.472222222219</v>
      </c>
      <c r="D312" s="6" t="s">
        <v>2278</v>
      </c>
      <c r="E312" s="6" t="s">
        <v>2279</v>
      </c>
      <c r="G312" s="6">
        <v>50</v>
      </c>
      <c r="M312" s="6">
        <v>2113.84</v>
      </c>
      <c r="Q312" s="6">
        <v>588</v>
      </c>
    </row>
    <row r="313" spans="1:53" x14ac:dyDescent="0.2">
      <c r="A313" s="6" t="s">
        <v>2075</v>
      </c>
      <c r="B313" s="88">
        <v>37324.479166666664</v>
      </c>
      <c r="C313" s="88">
        <v>37328.444444444445</v>
      </c>
      <c r="D313" s="6" t="s">
        <v>2280</v>
      </c>
      <c r="E313" s="6" t="s">
        <v>2281</v>
      </c>
      <c r="G313" s="6">
        <v>50</v>
      </c>
      <c r="M313" s="6">
        <v>955.5</v>
      </c>
      <c r="Q313" s="6">
        <v>206</v>
      </c>
    </row>
    <row r="314" spans="1:53" x14ac:dyDescent="0.2">
      <c r="A314" s="6" t="s">
        <v>2075</v>
      </c>
      <c r="B314" s="88">
        <v>37328.582638888889</v>
      </c>
      <c r="C314" s="88">
        <v>37336.265972222223</v>
      </c>
      <c r="D314" s="6" t="s">
        <v>2282</v>
      </c>
      <c r="E314" s="6" t="s">
        <v>2283</v>
      </c>
      <c r="G314" s="6">
        <v>50</v>
      </c>
      <c r="M314" s="6">
        <v>1004</v>
      </c>
      <c r="Q314" s="6">
        <v>184</v>
      </c>
    </row>
    <row r="315" spans="1:53" x14ac:dyDescent="0.2">
      <c r="A315" s="6" t="s">
        <v>2075</v>
      </c>
      <c r="B315" s="88">
        <v>37336.46597222222</v>
      </c>
      <c r="C315" s="88">
        <v>37343.364583333336</v>
      </c>
      <c r="D315" s="6" t="s">
        <v>2284</v>
      </c>
      <c r="E315" s="6" t="s">
        <v>2285</v>
      </c>
      <c r="G315" s="6">
        <v>50</v>
      </c>
      <c r="M315" s="6">
        <v>751</v>
      </c>
      <c r="Q315" s="6">
        <v>182</v>
      </c>
    </row>
    <row r="316" spans="1:53" x14ac:dyDescent="0.2">
      <c r="A316" s="6" t="s">
        <v>2075</v>
      </c>
      <c r="B316" s="88">
        <v>37343.587500000001</v>
      </c>
      <c r="C316" s="88">
        <v>37350.25</v>
      </c>
      <c r="D316" s="6" t="s">
        <v>2286</v>
      </c>
      <c r="E316" s="6" t="s">
        <v>2287</v>
      </c>
      <c r="G316" s="6">
        <v>50</v>
      </c>
      <c r="M316" s="6">
        <v>1330.56</v>
      </c>
      <c r="Q316" s="6">
        <v>778</v>
      </c>
    </row>
    <row r="317" spans="1:53" x14ac:dyDescent="0.2">
      <c r="A317" s="6" t="s">
        <v>2075</v>
      </c>
      <c r="B317" s="88">
        <v>37350.35</v>
      </c>
      <c r="C317" s="88"/>
      <c r="D317" s="6" t="s">
        <v>2288</v>
      </c>
      <c r="E317" s="6" t="s">
        <v>2289</v>
      </c>
      <c r="G317" s="6">
        <v>10</v>
      </c>
      <c r="K317" s="6">
        <v>1.4</v>
      </c>
      <c r="O317" s="6">
        <v>136</v>
      </c>
      <c r="Q317" s="6">
        <v>209</v>
      </c>
      <c r="S317" s="6">
        <v>0.88200000000000001</v>
      </c>
      <c r="U317" s="6">
        <v>1.4</v>
      </c>
      <c r="W317" s="6">
        <v>35</v>
      </c>
      <c r="AA317" s="6">
        <v>102</v>
      </c>
      <c r="AC317" s="6">
        <v>1320</v>
      </c>
      <c r="AD317" s="6" t="s">
        <v>1784</v>
      </c>
      <c r="AE317" s="6">
        <v>18</v>
      </c>
      <c r="AF317" s="6" t="s">
        <v>1784</v>
      </c>
      <c r="AG317" s="6">
        <v>18</v>
      </c>
      <c r="AM317" s="6">
        <v>8.1300000000000008</v>
      </c>
      <c r="AO317" s="6">
        <v>391</v>
      </c>
      <c r="BA317" s="6">
        <v>4</v>
      </c>
    </row>
    <row r="318" spans="1:53" x14ac:dyDescent="0.2">
      <c r="A318" s="6" t="s">
        <v>2075</v>
      </c>
      <c r="B318" s="88">
        <v>37350.457638888889</v>
      </c>
      <c r="C318" s="88">
        <v>37354.481944444444</v>
      </c>
      <c r="D318" s="6" t="s">
        <v>2290</v>
      </c>
      <c r="E318" s="6" t="s">
        <v>2291</v>
      </c>
      <c r="G318" s="6">
        <v>50</v>
      </c>
      <c r="M318" s="6">
        <v>1508</v>
      </c>
      <c r="Q318" s="6">
        <v>153</v>
      </c>
    </row>
    <row r="319" spans="1:53" x14ac:dyDescent="0.2">
      <c r="A319" s="6" t="s">
        <v>2075</v>
      </c>
      <c r="B319" s="88">
        <v>37356.779166666667</v>
      </c>
      <c r="C319" s="88">
        <v>37364.32708333333</v>
      </c>
      <c r="D319" s="6" t="s">
        <v>2292</v>
      </c>
      <c r="E319" s="6" t="s">
        <v>2293</v>
      </c>
      <c r="G319" s="6">
        <v>50</v>
      </c>
      <c r="Q319" s="6">
        <v>106</v>
      </c>
    </row>
    <row r="320" spans="1:53" x14ac:dyDescent="0.2">
      <c r="A320" s="6" t="s">
        <v>2075</v>
      </c>
      <c r="B320" s="88">
        <v>37364.575694444444</v>
      </c>
      <c r="C320" s="88">
        <v>37370.201388888891</v>
      </c>
      <c r="D320" s="6" t="s">
        <v>2294</v>
      </c>
      <c r="E320" s="6" t="s">
        <v>2295</v>
      </c>
      <c r="G320" s="6">
        <v>50</v>
      </c>
      <c r="M320" s="6">
        <v>1580</v>
      </c>
      <c r="Q320" s="6">
        <v>206</v>
      </c>
    </row>
    <row r="321" spans="1:89" x14ac:dyDescent="0.2">
      <c r="A321" s="6" t="s">
        <v>2075</v>
      </c>
      <c r="B321" s="88">
        <v>37370.45208333333</v>
      </c>
      <c r="C321" s="88">
        <v>37377.367361111108</v>
      </c>
      <c r="D321" s="6" t="s">
        <v>2296</v>
      </c>
      <c r="E321" s="6" t="s">
        <v>2297</v>
      </c>
      <c r="G321" s="6">
        <v>50</v>
      </c>
      <c r="M321" s="6">
        <v>1752</v>
      </c>
      <c r="Q321" s="6">
        <v>110</v>
      </c>
    </row>
    <row r="322" spans="1:89" x14ac:dyDescent="0.2">
      <c r="A322" s="6" t="s">
        <v>2075</v>
      </c>
      <c r="B322" s="88">
        <v>37377.731249999997</v>
      </c>
      <c r="C322" s="88">
        <v>37385.456250000003</v>
      </c>
      <c r="D322" s="6" t="s">
        <v>2298</v>
      </c>
      <c r="E322" s="6" t="s">
        <v>2299</v>
      </c>
      <c r="G322" s="6">
        <v>50</v>
      </c>
      <c r="M322" s="6">
        <v>2256</v>
      </c>
      <c r="Q322" s="6">
        <v>75</v>
      </c>
    </row>
    <row r="323" spans="1:89" x14ac:dyDescent="0.2">
      <c r="A323" s="6" t="s">
        <v>2075</v>
      </c>
      <c r="B323" s="88">
        <v>37531.107638888891</v>
      </c>
      <c r="C323" s="88">
        <v>37531.451388888891</v>
      </c>
      <c r="D323" s="6" t="s">
        <v>2300</v>
      </c>
      <c r="E323" s="6" t="s">
        <v>2301</v>
      </c>
      <c r="G323" s="6">
        <v>50</v>
      </c>
      <c r="M323" s="6">
        <v>304.7</v>
      </c>
      <c r="O323" s="6">
        <v>3.4</v>
      </c>
      <c r="Q323" s="6">
        <v>25</v>
      </c>
      <c r="AD323" s="6" t="s">
        <v>1784</v>
      </c>
      <c r="AE323" s="6">
        <v>18</v>
      </c>
      <c r="AF323" s="6" t="s">
        <v>1784</v>
      </c>
      <c r="AG323" s="6">
        <v>18</v>
      </c>
      <c r="AM323" s="6">
        <v>7.75</v>
      </c>
      <c r="BA323" s="6">
        <v>31</v>
      </c>
    </row>
    <row r="324" spans="1:89" x14ac:dyDescent="0.2">
      <c r="A324" s="6" t="s">
        <v>2075</v>
      </c>
      <c r="B324" s="88">
        <v>37550.479166666664</v>
      </c>
      <c r="C324" s="88"/>
      <c r="D324" s="6" t="s">
        <v>2302</v>
      </c>
      <c r="E324" s="6" t="s">
        <v>2303</v>
      </c>
      <c r="G324" s="6">
        <v>10</v>
      </c>
      <c r="K324" s="6">
        <v>0.16</v>
      </c>
      <c r="N324" s="6" t="s">
        <v>1934</v>
      </c>
      <c r="O324" s="6">
        <v>25</v>
      </c>
      <c r="Q324" s="6">
        <v>543</v>
      </c>
      <c r="AD324" s="6" t="s">
        <v>1784</v>
      </c>
      <c r="AE324" s="6">
        <v>18</v>
      </c>
      <c r="AG324" s="6">
        <v>120</v>
      </c>
    </row>
    <row r="325" spans="1:89" x14ac:dyDescent="0.2">
      <c r="A325" s="6" t="s">
        <v>2075</v>
      </c>
      <c r="B325" s="88">
        <v>37592.523611111108</v>
      </c>
      <c r="C325" s="88">
        <v>37601.447916666664</v>
      </c>
      <c r="D325" s="6" t="s">
        <v>2304</v>
      </c>
      <c r="E325" s="6" t="s">
        <v>2305</v>
      </c>
      <c r="G325" s="6">
        <v>50</v>
      </c>
      <c r="M325" s="6">
        <v>82.2</v>
      </c>
      <c r="Q325" s="6">
        <v>1290</v>
      </c>
    </row>
    <row r="326" spans="1:89" x14ac:dyDescent="0.2">
      <c r="A326" s="6" t="s">
        <v>2075</v>
      </c>
      <c r="B326" s="88">
        <v>37601.813888888886</v>
      </c>
      <c r="C326" s="88">
        <v>37609.383333333331</v>
      </c>
      <c r="D326" s="6" t="s">
        <v>2306</v>
      </c>
      <c r="E326" s="6" t="s">
        <v>2307</v>
      </c>
      <c r="G326" s="6">
        <v>50</v>
      </c>
      <c r="M326" s="6">
        <v>688</v>
      </c>
      <c r="Q326" s="6">
        <v>327</v>
      </c>
    </row>
    <row r="327" spans="1:89" x14ac:dyDescent="0.2">
      <c r="A327" s="6" t="s">
        <v>2075</v>
      </c>
      <c r="B327" s="88">
        <v>37610.557638888888</v>
      </c>
      <c r="C327" s="88">
        <v>37617.352777777778</v>
      </c>
      <c r="D327" s="6" t="s">
        <v>2308</v>
      </c>
      <c r="E327" s="6" t="s">
        <v>2309</v>
      </c>
      <c r="G327" s="6">
        <v>50</v>
      </c>
      <c r="M327" s="6">
        <v>117.9</v>
      </c>
      <c r="Q327" s="6">
        <v>343</v>
      </c>
    </row>
    <row r="328" spans="1:89" x14ac:dyDescent="0.2">
      <c r="A328" s="6" t="s">
        <v>2075</v>
      </c>
      <c r="B328" s="88">
        <v>37617.642361111109</v>
      </c>
      <c r="C328" s="88">
        <v>37624.15347222222</v>
      </c>
      <c r="D328" s="6" t="s">
        <v>2310</v>
      </c>
      <c r="E328" s="6" t="s">
        <v>2311</v>
      </c>
      <c r="G328" s="6">
        <v>50</v>
      </c>
      <c r="M328" s="6">
        <v>51.55</v>
      </c>
      <c r="Q328" s="6">
        <v>187</v>
      </c>
    </row>
    <row r="329" spans="1:89" x14ac:dyDescent="0.2">
      <c r="A329" s="6" t="s">
        <v>2075</v>
      </c>
      <c r="B329" s="88">
        <v>37624.492361111108</v>
      </c>
      <c r="C329" s="88">
        <v>37631.265972222223</v>
      </c>
      <c r="D329" s="6" t="s">
        <v>2312</v>
      </c>
      <c r="E329" s="6" t="s">
        <v>2313</v>
      </c>
      <c r="G329" s="6">
        <v>50</v>
      </c>
      <c r="M329" s="6">
        <v>74.33</v>
      </c>
      <c r="Q329" s="6">
        <v>2920</v>
      </c>
    </row>
    <row r="330" spans="1:89" x14ac:dyDescent="0.2">
      <c r="A330" s="6" t="s">
        <v>2075</v>
      </c>
      <c r="B330" s="88">
        <v>37631.540277777778</v>
      </c>
      <c r="C330" s="88">
        <v>37638.010416666664</v>
      </c>
      <c r="D330" s="6" t="s">
        <v>2314</v>
      </c>
      <c r="E330" s="6" t="s">
        <v>2315</v>
      </c>
      <c r="G330" s="6">
        <v>50</v>
      </c>
      <c r="M330" s="6">
        <v>25.68</v>
      </c>
      <c r="Q330" s="6">
        <v>2970</v>
      </c>
    </row>
    <row r="331" spans="1:89" x14ac:dyDescent="0.2">
      <c r="A331" s="6" t="s">
        <v>2075</v>
      </c>
      <c r="B331" s="88">
        <v>37638.718055555553</v>
      </c>
      <c r="C331" s="88">
        <v>37643.313888888886</v>
      </c>
      <c r="D331" s="6" t="s">
        <v>2316</v>
      </c>
      <c r="E331" s="6" t="s">
        <v>2317</v>
      </c>
      <c r="G331" s="6">
        <v>50</v>
      </c>
      <c r="M331" s="6">
        <v>7.1</v>
      </c>
      <c r="Q331" s="6">
        <v>623</v>
      </c>
    </row>
    <row r="332" spans="1:89" x14ac:dyDescent="0.2">
      <c r="A332" s="6" t="s">
        <v>2075</v>
      </c>
      <c r="B332" s="88">
        <v>37646.717361111114</v>
      </c>
      <c r="C332" s="88">
        <v>37650.121527777781</v>
      </c>
      <c r="D332" s="6" t="s">
        <v>2318</v>
      </c>
      <c r="E332" s="6" t="s">
        <v>2319</v>
      </c>
      <c r="G332" s="6">
        <v>50</v>
      </c>
      <c r="M332" s="6">
        <v>277.2</v>
      </c>
      <c r="Q332" s="6">
        <v>116</v>
      </c>
    </row>
    <row r="333" spans="1:89" x14ac:dyDescent="0.2">
      <c r="A333" s="6" t="s">
        <v>2075</v>
      </c>
      <c r="B333" s="88">
        <v>37652.336805555555</v>
      </c>
      <c r="C333" s="88">
        <v>37652.736111111109</v>
      </c>
      <c r="D333" s="6" t="s">
        <v>2320</v>
      </c>
      <c r="E333" s="6" t="s">
        <v>2321</v>
      </c>
      <c r="G333" s="6">
        <v>50</v>
      </c>
      <c r="M333" s="6">
        <v>111.7</v>
      </c>
      <c r="O333" s="6">
        <v>2900</v>
      </c>
      <c r="Q333" s="6">
        <v>4440</v>
      </c>
      <c r="S333" s="6">
        <v>6.74</v>
      </c>
      <c r="U333" s="6">
        <v>16.8</v>
      </c>
      <c r="AD333" s="6" t="s">
        <v>1784</v>
      </c>
      <c r="AE333" s="6">
        <v>18</v>
      </c>
      <c r="AG333" s="6">
        <v>2300</v>
      </c>
      <c r="CK333" s="6">
        <v>14270</v>
      </c>
    </row>
    <row r="334" spans="1:89" x14ac:dyDescent="0.2">
      <c r="A334" s="6" t="s">
        <v>2075</v>
      </c>
      <c r="B334" s="88">
        <v>37652.84097222222</v>
      </c>
      <c r="C334" s="88">
        <v>37657.333333333336</v>
      </c>
      <c r="D334" s="6" t="s">
        <v>2322</v>
      </c>
      <c r="E334" s="6" t="s">
        <v>2323</v>
      </c>
      <c r="G334" s="6">
        <v>50</v>
      </c>
      <c r="M334" s="6">
        <v>450</v>
      </c>
      <c r="Q334" s="6">
        <v>7470</v>
      </c>
    </row>
    <row r="335" spans="1:89" x14ac:dyDescent="0.2">
      <c r="A335" s="6" t="s">
        <v>2075</v>
      </c>
      <c r="B335" s="88">
        <v>37667.435416666667</v>
      </c>
      <c r="C335" s="88">
        <v>37672.757638888892</v>
      </c>
      <c r="D335" s="6" t="s">
        <v>2324</v>
      </c>
      <c r="E335" s="6" t="s">
        <v>2325</v>
      </c>
      <c r="G335" s="6">
        <v>50</v>
      </c>
      <c r="M335" s="6">
        <v>150.30000000000001</v>
      </c>
      <c r="Q335" s="6">
        <v>1900</v>
      </c>
    </row>
    <row r="336" spans="1:89" x14ac:dyDescent="0.2">
      <c r="A336" s="6" t="s">
        <v>2075</v>
      </c>
      <c r="B336" s="88">
        <v>37673.645833333336</v>
      </c>
      <c r="C336" s="88"/>
      <c r="D336" s="6" t="s">
        <v>2326</v>
      </c>
      <c r="E336" s="6" t="s">
        <v>2327</v>
      </c>
      <c r="G336" s="6">
        <v>50</v>
      </c>
      <c r="K336" s="6">
        <v>0.28999999999999998</v>
      </c>
      <c r="Q336" s="6">
        <v>811</v>
      </c>
    </row>
    <row r="337" spans="1:75" x14ac:dyDescent="0.2">
      <c r="A337" s="6" t="s">
        <v>2075</v>
      </c>
      <c r="B337" s="88">
        <v>37681.15902777778</v>
      </c>
      <c r="C337" s="88">
        <v>37687.07916666667</v>
      </c>
      <c r="D337" s="6" t="s">
        <v>2328</v>
      </c>
      <c r="E337" s="6" t="s">
        <v>2329</v>
      </c>
      <c r="G337" s="6">
        <v>50</v>
      </c>
      <c r="M337" s="6">
        <v>47.86</v>
      </c>
      <c r="Q337" s="6">
        <v>3720</v>
      </c>
    </row>
    <row r="338" spans="1:75" x14ac:dyDescent="0.2">
      <c r="A338" s="6" t="s">
        <v>2075</v>
      </c>
      <c r="B338" s="88">
        <v>37684.680555555555</v>
      </c>
      <c r="C338" s="88">
        <v>37688.496527777781</v>
      </c>
      <c r="D338" s="6" t="s">
        <v>2330</v>
      </c>
      <c r="E338" s="6" t="s">
        <v>2331</v>
      </c>
      <c r="G338" s="6">
        <v>50</v>
      </c>
      <c r="M338" s="6">
        <v>62.7</v>
      </c>
      <c r="Q338" s="6">
        <v>5610</v>
      </c>
      <c r="S338" s="6">
        <v>1.5</v>
      </c>
      <c r="U338" s="6">
        <v>7.76</v>
      </c>
      <c r="AE338" s="6">
        <v>48</v>
      </c>
      <c r="AG338" s="6">
        <v>1900</v>
      </c>
    </row>
    <row r="339" spans="1:75" x14ac:dyDescent="0.2">
      <c r="A339" s="6" t="s">
        <v>2075</v>
      </c>
      <c r="B339" s="88">
        <v>37687.666666666664</v>
      </c>
      <c r="C339" s="88">
        <v>37689.379166666666</v>
      </c>
      <c r="D339" s="6" t="s">
        <v>2332</v>
      </c>
      <c r="E339" s="6" t="s">
        <v>2333</v>
      </c>
      <c r="G339" s="6">
        <v>50</v>
      </c>
      <c r="M339" s="6">
        <v>26.8</v>
      </c>
      <c r="Q339" s="6">
        <v>9640</v>
      </c>
    </row>
    <row r="340" spans="1:75" x14ac:dyDescent="0.2">
      <c r="A340" s="6" t="s">
        <v>2075</v>
      </c>
      <c r="B340" s="88">
        <v>37692.656944444447</v>
      </c>
      <c r="C340" s="88">
        <v>37694.382638888892</v>
      </c>
      <c r="D340" s="6" t="s">
        <v>2334</v>
      </c>
      <c r="E340" s="6" t="s">
        <v>2335</v>
      </c>
      <c r="G340" s="6">
        <v>50</v>
      </c>
      <c r="M340" s="6">
        <v>95.3</v>
      </c>
      <c r="Q340" s="6">
        <v>7520</v>
      </c>
    </row>
    <row r="341" spans="1:75" x14ac:dyDescent="0.2">
      <c r="A341" s="6" t="s">
        <v>2075</v>
      </c>
      <c r="B341" s="88">
        <v>37694.569444444445</v>
      </c>
      <c r="C341" s="88">
        <v>37696.798611111109</v>
      </c>
      <c r="D341" s="6" t="s">
        <v>2336</v>
      </c>
      <c r="E341" s="6" t="s">
        <v>2337</v>
      </c>
      <c r="G341" s="6">
        <v>50</v>
      </c>
      <c r="M341" s="6">
        <v>1172</v>
      </c>
      <c r="O341" s="6">
        <v>738</v>
      </c>
      <c r="Q341" s="6">
        <v>1340</v>
      </c>
      <c r="S341" s="6">
        <v>0.223</v>
      </c>
      <c r="U341" s="6">
        <v>4.8</v>
      </c>
      <c r="AC341" s="6">
        <v>2430</v>
      </c>
      <c r="AE341" s="6">
        <v>32</v>
      </c>
      <c r="AG341" s="6">
        <v>410</v>
      </c>
      <c r="AM341" s="6">
        <v>7.41</v>
      </c>
      <c r="AO341" s="6">
        <v>351</v>
      </c>
      <c r="BA341" s="6">
        <v>96</v>
      </c>
    </row>
    <row r="342" spans="1:75" x14ac:dyDescent="0.2">
      <c r="A342" s="6" t="s">
        <v>2075</v>
      </c>
      <c r="B342" s="88">
        <v>37694.582638888889</v>
      </c>
      <c r="C342" s="88">
        <v>37695.563194444447</v>
      </c>
      <c r="D342" s="6" t="s">
        <v>2338</v>
      </c>
      <c r="E342" s="6" t="s">
        <v>2339</v>
      </c>
      <c r="G342" s="6">
        <v>50</v>
      </c>
      <c r="M342" s="6">
        <v>480</v>
      </c>
      <c r="Q342" s="6">
        <v>2020</v>
      </c>
    </row>
    <row r="343" spans="1:75" x14ac:dyDescent="0.2">
      <c r="A343" s="6" t="s">
        <v>2075</v>
      </c>
      <c r="B343" s="88">
        <v>37696.583333333336</v>
      </c>
      <c r="C343" s="88"/>
      <c r="D343" s="6" t="s">
        <v>2340</v>
      </c>
      <c r="E343" s="6" t="s">
        <v>524</v>
      </c>
      <c r="G343" s="6">
        <v>70</v>
      </c>
      <c r="K343" s="6">
        <v>6.7</v>
      </c>
      <c r="BW343" s="6">
        <v>1.9100000000000001</v>
      </c>
    </row>
    <row r="344" spans="1:75" x14ac:dyDescent="0.2">
      <c r="A344" s="6" t="s">
        <v>2075</v>
      </c>
      <c r="B344" s="88">
        <v>37696.588888888888</v>
      </c>
      <c r="C344" s="88">
        <v>37697.432638888888</v>
      </c>
      <c r="D344" s="6" t="s">
        <v>2341</v>
      </c>
      <c r="E344" s="6" t="s">
        <v>2342</v>
      </c>
      <c r="G344" s="6">
        <v>50</v>
      </c>
      <c r="M344" s="6">
        <v>187.2</v>
      </c>
      <c r="Q344" s="6">
        <v>1020</v>
      </c>
    </row>
    <row r="345" spans="1:75" x14ac:dyDescent="0.2">
      <c r="A345" s="6" t="s">
        <v>2075</v>
      </c>
      <c r="B345" s="88">
        <v>37698.84097222222</v>
      </c>
      <c r="C345" s="88">
        <v>37701.138194444444</v>
      </c>
      <c r="D345" s="6" t="s">
        <v>2343</v>
      </c>
      <c r="E345" s="6" t="s">
        <v>2344</v>
      </c>
      <c r="G345" s="6">
        <v>50</v>
      </c>
      <c r="M345" s="6">
        <v>766</v>
      </c>
      <c r="Q345" s="6">
        <v>722</v>
      </c>
    </row>
    <row r="346" spans="1:75" x14ac:dyDescent="0.2">
      <c r="A346" s="6" t="s">
        <v>2075</v>
      </c>
      <c r="B346" s="88">
        <v>37701.536111111112</v>
      </c>
      <c r="C346" s="88">
        <v>37708.556944444441</v>
      </c>
      <c r="D346" s="6" t="s">
        <v>2345</v>
      </c>
      <c r="E346" s="6" t="s">
        <v>2346</v>
      </c>
      <c r="G346" s="6">
        <v>50</v>
      </c>
      <c r="M346" s="6">
        <v>581</v>
      </c>
      <c r="Q346" s="6">
        <v>935</v>
      </c>
    </row>
    <row r="347" spans="1:75" x14ac:dyDescent="0.2">
      <c r="A347" s="6" t="s">
        <v>2075</v>
      </c>
      <c r="B347" s="88">
        <v>37706.510416666664</v>
      </c>
      <c r="C347" s="88"/>
      <c r="D347" s="6" t="s">
        <v>2347</v>
      </c>
      <c r="E347" s="6" t="s">
        <v>2348</v>
      </c>
      <c r="G347" s="6">
        <v>10</v>
      </c>
      <c r="K347" s="6">
        <v>0.5</v>
      </c>
      <c r="O347" s="6">
        <v>746</v>
      </c>
      <c r="Q347" s="6">
        <v>1710</v>
      </c>
      <c r="S347" s="6">
        <v>7.89</v>
      </c>
      <c r="U347" s="6">
        <v>9.1</v>
      </c>
      <c r="AC347" s="6">
        <v>2890</v>
      </c>
      <c r="AD347" s="6" t="s">
        <v>1784</v>
      </c>
      <c r="AE347" s="6">
        <v>18</v>
      </c>
      <c r="AG347" s="6">
        <v>200</v>
      </c>
      <c r="AM347" s="6">
        <v>8.02</v>
      </c>
      <c r="AO347" s="6">
        <v>652</v>
      </c>
    </row>
    <row r="348" spans="1:75" x14ac:dyDescent="0.2">
      <c r="A348" s="6" t="s">
        <v>2075</v>
      </c>
      <c r="B348" s="88">
        <v>37708.581250000003</v>
      </c>
      <c r="C348" s="88">
        <v>37715.393750000003</v>
      </c>
      <c r="D348" s="6" t="s">
        <v>2349</v>
      </c>
      <c r="E348" s="6" t="s">
        <v>2350</v>
      </c>
      <c r="G348" s="6">
        <v>50</v>
      </c>
      <c r="M348" s="6">
        <v>758</v>
      </c>
      <c r="Q348" s="6">
        <v>358</v>
      </c>
    </row>
    <row r="349" spans="1:75" x14ac:dyDescent="0.2">
      <c r="A349" s="6" t="s">
        <v>2075</v>
      </c>
      <c r="B349" s="88">
        <v>37715.470138888886</v>
      </c>
      <c r="C349" s="88">
        <v>37720.682638888888</v>
      </c>
      <c r="D349" s="6" t="s">
        <v>2351</v>
      </c>
      <c r="E349" s="6" t="s">
        <v>2352</v>
      </c>
      <c r="G349" s="6">
        <v>50</v>
      </c>
      <c r="M349" s="6">
        <v>1549.557</v>
      </c>
      <c r="Q349" s="6">
        <v>1340</v>
      </c>
    </row>
    <row r="350" spans="1:75" x14ac:dyDescent="0.2">
      <c r="A350" s="6" t="s">
        <v>2075</v>
      </c>
      <c r="B350" s="88">
        <v>37715.690972222219</v>
      </c>
      <c r="C350" s="88">
        <v>37716.079861111109</v>
      </c>
      <c r="D350" s="6" t="s">
        <v>2353</v>
      </c>
      <c r="E350" s="6" t="s">
        <v>2354</v>
      </c>
      <c r="G350" s="6">
        <v>50</v>
      </c>
      <c r="M350" s="6">
        <v>608</v>
      </c>
      <c r="O350" s="6">
        <v>552</v>
      </c>
      <c r="Q350" s="6">
        <v>954</v>
      </c>
      <c r="S350" s="6">
        <v>0.54700000000000004</v>
      </c>
      <c r="U350" s="6">
        <v>2.2800000000000002</v>
      </c>
      <c r="AC350" s="6">
        <v>1070</v>
      </c>
      <c r="AD350" s="6" t="s">
        <v>1784</v>
      </c>
      <c r="AE350" s="6">
        <v>18</v>
      </c>
      <c r="AG350" s="6">
        <v>470</v>
      </c>
      <c r="AM350" s="6">
        <v>7.53</v>
      </c>
      <c r="AO350" s="6">
        <v>178</v>
      </c>
    </row>
    <row r="351" spans="1:75" x14ac:dyDescent="0.2">
      <c r="A351" s="6" t="s">
        <v>2075</v>
      </c>
      <c r="B351" s="88">
        <v>37722.67291666667</v>
      </c>
      <c r="C351" s="88">
        <v>37729.001388888886</v>
      </c>
      <c r="D351" s="6" t="s">
        <v>2355</v>
      </c>
      <c r="E351" s="6" t="s">
        <v>2356</v>
      </c>
      <c r="G351" s="6">
        <v>50</v>
      </c>
      <c r="M351" s="6">
        <v>378</v>
      </c>
      <c r="Q351" s="6">
        <v>617</v>
      </c>
    </row>
    <row r="352" spans="1:75" x14ac:dyDescent="0.2">
      <c r="A352" s="6" t="s">
        <v>2075</v>
      </c>
      <c r="B352" s="88">
        <v>37730.011805555558</v>
      </c>
      <c r="C352" s="88">
        <v>37735.794444444444</v>
      </c>
      <c r="D352" s="6" t="s">
        <v>2357</v>
      </c>
      <c r="E352" s="6" t="s">
        <v>2358</v>
      </c>
      <c r="G352" s="6">
        <v>50</v>
      </c>
      <c r="M352" s="6">
        <v>1096</v>
      </c>
      <c r="Q352" s="6">
        <v>284</v>
      </c>
    </row>
    <row r="353" spans="1:41" x14ac:dyDescent="0.2">
      <c r="A353" s="6" t="s">
        <v>2075</v>
      </c>
      <c r="B353" s="88">
        <v>37736.254861111112</v>
      </c>
      <c r="C353" s="88">
        <v>37742.082638888889</v>
      </c>
      <c r="D353" s="6" t="s">
        <v>2359</v>
      </c>
      <c r="E353" s="6" t="s">
        <v>2360</v>
      </c>
      <c r="G353" s="6">
        <v>50</v>
      </c>
      <c r="M353" s="6">
        <v>1224</v>
      </c>
      <c r="Q353" s="6">
        <v>120</v>
      </c>
    </row>
    <row r="354" spans="1:41" x14ac:dyDescent="0.2">
      <c r="A354" s="6" t="s">
        <v>2075</v>
      </c>
      <c r="B354" s="88">
        <v>37867.513888888891</v>
      </c>
      <c r="C354" s="88"/>
      <c r="D354" s="6" t="s">
        <v>2361</v>
      </c>
      <c r="E354" s="6" t="s">
        <v>2362</v>
      </c>
      <c r="G354" s="6">
        <v>10</v>
      </c>
      <c r="J354" s="6" t="s">
        <v>1784</v>
      </c>
      <c r="K354" s="6">
        <v>0.01</v>
      </c>
      <c r="O354" s="6">
        <v>3.4</v>
      </c>
      <c r="Q354" s="6">
        <v>43</v>
      </c>
      <c r="S354" s="6">
        <v>8.7999999999999995E-2</v>
      </c>
      <c r="U354" s="6">
        <v>0.99</v>
      </c>
      <c r="AC354" s="6">
        <v>1250</v>
      </c>
      <c r="AD354" s="6" t="s">
        <v>1784</v>
      </c>
      <c r="AE354" s="6">
        <v>18</v>
      </c>
      <c r="AF354" s="6" t="s">
        <v>1784</v>
      </c>
      <c r="AG354" s="6">
        <v>18</v>
      </c>
      <c r="AM354" s="6">
        <v>9.01</v>
      </c>
      <c r="AO354" s="6">
        <v>344</v>
      </c>
    </row>
    <row r="355" spans="1:41" x14ac:dyDescent="0.2">
      <c r="A355" s="6" t="s">
        <v>2075</v>
      </c>
      <c r="B355" s="88">
        <v>37965.6875</v>
      </c>
      <c r="C355" s="88">
        <v>37966.347222222219</v>
      </c>
      <c r="D355" s="6" t="s">
        <v>2363</v>
      </c>
      <c r="E355" s="6" t="s">
        <v>2364</v>
      </c>
      <c r="G355" s="6">
        <v>50</v>
      </c>
      <c r="M355" s="6">
        <v>298.60000000000002</v>
      </c>
      <c r="Q355" s="6">
        <v>60</v>
      </c>
    </row>
    <row r="356" spans="1:41" x14ac:dyDescent="0.2">
      <c r="A356" s="6" t="s">
        <v>2075</v>
      </c>
      <c r="B356" s="88">
        <v>37966.43472222222</v>
      </c>
      <c r="C356" s="88">
        <v>37973.12222222222</v>
      </c>
      <c r="D356" s="6" t="s">
        <v>2365</v>
      </c>
      <c r="E356" s="6" t="s">
        <v>2366</v>
      </c>
      <c r="G356" s="6">
        <v>50</v>
      </c>
      <c r="M356" s="6">
        <v>545.6</v>
      </c>
      <c r="Q356" s="6">
        <v>460</v>
      </c>
    </row>
    <row r="357" spans="1:41" x14ac:dyDescent="0.2">
      <c r="A357" s="6" t="s">
        <v>2075</v>
      </c>
      <c r="B357" s="88">
        <v>37978.831944444442</v>
      </c>
      <c r="C357" s="88">
        <v>37985.325694444444</v>
      </c>
      <c r="D357" s="6" t="s">
        <v>2367</v>
      </c>
      <c r="E357" s="6" t="s">
        <v>2368</v>
      </c>
      <c r="G357" s="6">
        <v>50</v>
      </c>
      <c r="M357" s="6">
        <v>406.4</v>
      </c>
      <c r="Q357" s="6">
        <v>757</v>
      </c>
    </row>
    <row r="358" spans="1:41" x14ac:dyDescent="0.2">
      <c r="A358" s="6" t="s">
        <v>2075</v>
      </c>
      <c r="B358" s="88">
        <v>37986.143750000003</v>
      </c>
      <c r="C358" s="88">
        <v>37989.71597222222</v>
      </c>
      <c r="D358" s="6" t="s">
        <v>2369</v>
      </c>
      <c r="E358" s="6" t="s">
        <v>2370</v>
      </c>
      <c r="G358" s="6">
        <v>50</v>
      </c>
      <c r="M358" s="6">
        <v>226</v>
      </c>
      <c r="Q358" s="6">
        <v>343</v>
      </c>
    </row>
    <row r="359" spans="1:41" x14ac:dyDescent="0.2">
      <c r="A359" s="6" t="s">
        <v>2075</v>
      </c>
      <c r="B359" s="88">
        <v>37990.103472222225</v>
      </c>
      <c r="C359" s="88">
        <v>37991.505555555559</v>
      </c>
      <c r="D359" s="6" t="s">
        <v>2371</v>
      </c>
      <c r="E359" s="6" t="s">
        <v>2372</v>
      </c>
      <c r="G359" s="6">
        <v>50</v>
      </c>
      <c r="M359" s="6">
        <v>57.3</v>
      </c>
      <c r="Q359" s="6">
        <v>301</v>
      </c>
    </row>
    <row r="360" spans="1:41" x14ac:dyDescent="0.2">
      <c r="A360" s="6" t="s">
        <v>2075</v>
      </c>
      <c r="B360" s="88">
        <v>37990.677083333336</v>
      </c>
      <c r="C360" s="88">
        <v>37991.177083333336</v>
      </c>
      <c r="D360" s="6" t="s">
        <v>2373</v>
      </c>
      <c r="E360" s="6" t="s">
        <v>2374</v>
      </c>
      <c r="G360" s="6">
        <v>50</v>
      </c>
      <c r="M360" s="6">
        <v>19.899999999999999</v>
      </c>
      <c r="O360" s="6">
        <v>108</v>
      </c>
      <c r="Q360" s="6">
        <v>224</v>
      </c>
      <c r="S360" s="6">
        <v>1.27</v>
      </c>
      <c r="U360" s="6">
        <v>1.81</v>
      </c>
      <c r="AA360" s="6">
        <v>384</v>
      </c>
      <c r="AC360" s="6">
        <v>1920</v>
      </c>
      <c r="AD360" s="6" t="s">
        <v>1784</v>
      </c>
      <c r="AE360" s="6">
        <v>18</v>
      </c>
      <c r="AG360" s="6">
        <v>52</v>
      </c>
      <c r="AM360" s="6">
        <v>7.95</v>
      </c>
      <c r="AO360" s="6">
        <v>339</v>
      </c>
    </row>
    <row r="361" spans="1:41" x14ac:dyDescent="0.2">
      <c r="A361" s="6" t="s">
        <v>2075</v>
      </c>
      <c r="B361" s="88">
        <v>37992.005555555559</v>
      </c>
      <c r="C361" s="88">
        <v>37992.77847222222</v>
      </c>
      <c r="D361" s="6" t="s">
        <v>2375</v>
      </c>
      <c r="E361" s="6" t="s">
        <v>2372</v>
      </c>
      <c r="G361" s="6">
        <v>50</v>
      </c>
      <c r="M361" s="6">
        <v>24.4</v>
      </c>
      <c r="Q361" s="6">
        <v>636</v>
      </c>
    </row>
    <row r="362" spans="1:41" x14ac:dyDescent="0.2">
      <c r="A362" s="6" t="s">
        <v>2075</v>
      </c>
      <c r="B362" s="88">
        <v>37996.28402777778</v>
      </c>
      <c r="C362" s="88">
        <v>37997.967361111114</v>
      </c>
      <c r="D362" s="6" t="s">
        <v>2376</v>
      </c>
      <c r="E362" s="6" t="s">
        <v>2377</v>
      </c>
      <c r="G362" s="6">
        <v>50</v>
      </c>
      <c r="M362" s="6">
        <v>45.4</v>
      </c>
      <c r="Q362" s="6">
        <v>1520</v>
      </c>
    </row>
    <row r="363" spans="1:41" x14ac:dyDescent="0.2">
      <c r="A363" s="6" t="s">
        <v>2075</v>
      </c>
      <c r="B363" s="88">
        <v>37998.745138888888</v>
      </c>
      <c r="C363" s="88">
        <v>37999.504861111112</v>
      </c>
      <c r="D363" s="6" t="s">
        <v>2378</v>
      </c>
      <c r="E363" s="6" t="s">
        <v>2379</v>
      </c>
      <c r="G363" s="6">
        <v>50</v>
      </c>
      <c r="M363" s="6">
        <v>24.95</v>
      </c>
      <c r="Q363" s="6">
        <v>1860</v>
      </c>
    </row>
    <row r="364" spans="1:41" x14ac:dyDescent="0.2">
      <c r="A364" s="6" t="s">
        <v>2075</v>
      </c>
      <c r="B364" s="88">
        <v>38000.336111111108</v>
      </c>
      <c r="C364" s="88">
        <v>38002.461111111108</v>
      </c>
      <c r="D364" s="6" t="s">
        <v>2380</v>
      </c>
      <c r="E364" s="6" t="s">
        <v>2381</v>
      </c>
      <c r="G364" s="6">
        <v>50</v>
      </c>
      <c r="M364" s="6">
        <v>54.36</v>
      </c>
      <c r="Q364" s="6">
        <v>1580</v>
      </c>
    </row>
    <row r="365" spans="1:41" x14ac:dyDescent="0.2">
      <c r="A365" s="6" t="s">
        <v>2075</v>
      </c>
      <c r="B365" s="88">
        <v>38002.78402777778</v>
      </c>
      <c r="C365" s="88">
        <v>38005.201388888891</v>
      </c>
      <c r="D365" s="6" t="s">
        <v>2382</v>
      </c>
      <c r="E365" s="6" t="s">
        <v>2383</v>
      </c>
      <c r="G365" s="6">
        <v>50</v>
      </c>
      <c r="M365" s="6">
        <v>77</v>
      </c>
      <c r="Q365" s="6">
        <v>12900</v>
      </c>
    </row>
    <row r="366" spans="1:41" x14ac:dyDescent="0.2">
      <c r="A366" s="6" t="s">
        <v>2075</v>
      </c>
      <c r="B366" s="88">
        <v>38003.236111111109</v>
      </c>
      <c r="C366" s="88">
        <v>38004.208333333336</v>
      </c>
      <c r="D366" s="6" t="s">
        <v>2384</v>
      </c>
      <c r="E366" s="6" t="s">
        <v>2385</v>
      </c>
      <c r="G366" s="6">
        <v>50</v>
      </c>
      <c r="M366" s="6">
        <v>44.9</v>
      </c>
      <c r="O366" s="6">
        <v>8520</v>
      </c>
      <c r="Q366" s="6">
        <v>17000</v>
      </c>
      <c r="S366" s="6">
        <v>0.68200000000000005</v>
      </c>
      <c r="U366" s="6">
        <v>9.2799999999999994</v>
      </c>
      <c r="AA366" s="6">
        <v>3480</v>
      </c>
      <c r="AC366" s="6">
        <v>10500</v>
      </c>
      <c r="AD366" s="6" t="s">
        <v>1784</v>
      </c>
      <c r="AE366" s="6">
        <v>18</v>
      </c>
      <c r="AG366" s="6">
        <v>13000</v>
      </c>
      <c r="AM366" s="6">
        <v>7.89</v>
      </c>
      <c r="AO366" s="6">
        <v>433</v>
      </c>
    </row>
    <row r="367" spans="1:41" x14ac:dyDescent="0.2">
      <c r="A367" s="6" t="s">
        <v>2075</v>
      </c>
      <c r="B367" s="88">
        <v>38014.711805555555</v>
      </c>
      <c r="C367" s="88"/>
      <c r="D367" s="6" t="s">
        <v>2386</v>
      </c>
      <c r="E367" s="6" t="s">
        <v>2387</v>
      </c>
      <c r="G367" s="6">
        <v>70</v>
      </c>
      <c r="K367" s="6">
        <v>0.16</v>
      </c>
      <c r="Q367" s="6">
        <v>698</v>
      </c>
    </row>
    <row r="368" spans="1:41" x14ac:dyDescent="0.2">
      <c r="A368" s="6" t="s">
        <v>2075</v>
      </c>
      <c r="B368" s="88">
        <v>38015.438888888886</v>
      </c>
      <c r="C368" s="88"/>
      <c r="D368" s="6" t="s">
        <v>2388</v>
      </c>
      <c r="E368" s="6" t="s">
        <v>2389</v>
      </c>
      <c r="G368" s="6">
        <v>10</v>
      </c>
      <c r="K368" s="6">
        <v>0.13</v>
      </c>
      <c r="N368" s="6" t="s">
        <v>1784</v>
      </c>
      <c r="O368" s="6">
        <v>2000</v>
      </c>
      <c r="Q368" s="6">
        <v>1900</v>
      </c>
      <c r="S368" s="6">
        <v>0.23699999999999999</v>
      </c>
      <c r="U368" s="6">
        <v>1.72</v>
      </c>
      <c r="AA368" s="6">
        <v>785</v>
      </c>
      <c r="AC368" s="6">
        <v>3110</v>
      </c>
      <c r="AD368" s="6" t="s">
        <v>1784</v>
      </c>
      <c r="AE368" s="6">
        <v>18</v>
      </c>
      <c r="AG368" s="6">
        <v>800</v>
      </c>
      <c r="AM368" s="6">
        <v>7.6</v>
      </c>
      <c r="AO368" s="6">
        <v>337</v>
      </c>
    </row>
    <row r="369" spans="1:41" x14ac:dyDescent="0.2">
      <c r="A369" s="6" t="s">
        <v>2075</v>
      </c>
      <c r="B369" s="88">
        <v>38015.918749999997</v>
      </c>
      <c r="C369" s="88">
        <v>38017.163888888892</v>
      </c>
      <c r="D369" s="6" t="s">
        <v>2390</v>
      </c>
      <c r="E369" s="6" t="s">
        <v>2391</v>
      </c>
      <c r="G369" s="6">
        <v>50</v>
      </c>
      <c r="M369" s="6">
        <v>16.8</v>
      </c>
      <c r="Q369" s="6">
        <v>2970</v>
      </c>
    </row>
    <row r="370" spans="1:41" x14ac:dyDescent="0.2">
      <c r="A370" s="6" t="s">
        <v>2075</v>
      </c>
      <c r="B370" s="88">
        <v>38017.384027777778</v>
      </c>
      <c r="C370" s="88">
        <v>38018.009722222225</v>
      </c>
      <c r="D370" s="6" t="s">
        <v>2392</v>
      </c>
      <c r="E370" s="6" t="s">
        <v>2393</v>
      </c>
      <c r="G370" s="6">
        <v>50</v>
      </c>
      <c r="M370" s="6">
        <v>26.45</v>
      </c>
      <c r="Q370" s="6">
        <v>1630</v>
      </c>
    </row>
    <row r="371" spans="1:41" x14ac:dyDescent="0.2">
      <c r="A371" s="6" t="s">
        <v>2075</v>
      </c>
      <c r="B371" s="88">
        <v>38018.556944444441</v>
      </c>
      <c r="C371" s="88">
        <v>38020.068749999999</v>
      </c>
      <c r="D371" s="6" t="s">
        <v>2394</v>
      </c>
      <c r="E371" s="6" t="s">
        <v>2395</v>
      </c>
      <c r="G371" s="6">
        <v>50</v>
      </c>
      <c r="M371" s="6">
        <v>13</v>
      </c>
      <c r="Q371" s="6">
        <v>350</v>
      </c>
    </row>
    <row r="372" spans="1:41" x14ac:dyDescent="0.2">
      <c r="A372" s="6" t="s">
        <v>2075</v>
      </c>
      <c r="B372" s="88">
        <v>38020.417361111111</v>
      </c>
      <c r="C372" s="88">
        <v>38021.027777777781</v>
      </c>
      <c r="D372" s="6" t="s">
        <v>2396</v>
      </c>
      <c r="E372" s="6" t="s">
        <v>2397</v>
      </c>
      <c r="G372" s="6">
        <v>50</v>
      </c>
      <c r="M372" s="6">
        <v>24</v>
      </c>
      <c r="Q372" s="6">
        <v>19500</v>
      </c>
    </row>
    <row r="373" spans="1:41" x14ac:dyDescent="0.2">
      <c r="A373" s="6" t="s">
        <v>2075</v>
      </c>
      <c r="B373" s="88">
        <v>38021.459027777775</v>
      </c>
      <c r="C373" s="88">
        <v>38022.414583333331</v>
      </c>
      <c r="D373" s="6" t="s">
        <v>2398</v>
      </c>
      <c r="E373" s="6" t="s">
        <v>2399</v>
      </c>
      <c r="G373" s="6">
        <v>50</v>
      </c>
      <c r="M373" s="6">
        <v>9.1479999999999997</v>
      </c>
      <c r="Q373" s="6">
        <v>11100</v>
      </c>
    </row>
    <row r="374" spans="1:41" x14ac:dyDescent="0.2">
      <c r="A374" s="6" t="s">
        <v>2075</v>
      </c>
      <c r="B374" s="88">
        <v>38022.788194444445</v>
      </c>
      <c r="C374" s="88">
        <v>38023.434027777781</v>
      </c>
      <c r="D374" s="6" t="s">
        <v>2400</v>
      </c>
      <c r="E374" s="6" t="s">
        <v>2401</v>
      </c>
      <c r="G374" s="6">
        <v>50</v>
      </c>
      <c r="M374" s="6">
        <v>6.06</v>
      </c>
      <c r="Q374" s="6">
        <v>3860</v>
      </c>
    </row>
    <row r="375" spans="1:41" x14ac:dyDescent="0.2">
      <c r="A375" s="6" t="s">
        <v>2075</v>
      </c>
      <c r="B375" s="88">
        <v>38022.928472222222</v>
      </c>
      <c r="C375" s="88">
        <v>38023.405555555553</v>
      </c>
      <c r="D375" s="6" t="s">
        <v>2402</v>
      </c>
      <c r="E375" s="6" t="s">
        <v>2403</v>
      </c>
      <c r="G375" s="6">
        <v>50</v>
      </c>
      <c r="M375" s="6">
        <v>4.5199999999999996</v>
      </c>
      <c r="Q375" s="6">
        <v>5040</v>
      </c>
    </row>
    <row r="376" spans="1:41" x14ac:dyDescent="0.2">
      <c r="A376" s="6" t="s">
        <v>2075</v>
      </c>
      <c r="B376" s="88">
        <v>38030</v>
      </c>
      <c r="C376" s="88">
        <v>38033.67083333333</v>
      </c>
      <c r="D376" s="6" t="s">
        <v>2404</v>
      </c>
      <c r="E376" s="6" t="s">
        <v>2405</v>
      </c>
      <c r="G376" s="6">
        <v>50</v>
      </c>
      <c r="M376" s="6">
        <v>24.56</v>
      </c>
      <c r="Q376" s="6">
        <v>871</v>
      </c>
    </row>
    <row r="377" spans="1:41" x14ac:dyDescent="0.2">
      <c r="A377" s="6" t="s">
        <v>2075</v>
      </c>
      <c r="B377" s="88">
        <v>38034.301388888889</v>
      </c>
      <c r="C377" s="88">
        <v>38036.709722222222</v>
      </c>
      <c r="D377" s="6" t="s">
        <v>2406</v>
      </c>
      <c r="E377" s="6" t="s">
        <v>2407</v>
      </c>
      <c r="G377" s="6">
        <v>50</v>
      </c>
      <c r="M377" s="6">
        <v>24.32</v>
      </c>
      <c r="Q377" s="6">
        <v>776</v>
      </c>
    </row>
    <row r="378" spans="1:41" x14ac:dyDescent="0.2">
      <c r="A378" s="6" t="s">
        <v>2075</v>
      </c>
      <c r="B378" s="88">
        <v>38036.753472222219</v>
      </c>
      <c r="C378" s="88">
        <v>38039.340277777781</v>
      </c>
      <c r="D378" s="6" t="s">
        <v>2408</v>
      </c>
      <c r="E378" s="6" t="s">
        <v>2409</v>
      </c>
      <c r="G378" s="6">
        <v>50</v>
      </c>
      <c r="M378" s="6">
        <v>441.2</v>
      </c>
      <c r="O378" s="6">
        <v>2030</v>
      </c>
      <c r="Q378" s="6">
        <v>3820</v>
      </c>
      <c r="S378" s="6">
        <v>0.13500000000000001</v>
      </c>
      <c r="U378" s="6">
        <v>3.49</v>
      </c>
      <c r="AA378" s="6">
        <v>1070</v>
      </c>
      <c r="AC378" s="6">
        <v>4170</v>
      </c>
      <c r="AD378" s="6" t="s">
        <v>1784</v>
      </c>
      <c r="AE378" s="6">
        <v>18</v>
      </c>
      <c r="AG378" s="6">
        <v>1900</v>
      </c>
      <c r="AM378" s="6">
        <v>7.5600000000000005</v>
      </c>
      <c r="AO378" s="6">
        <v>362</v>
      </c>
    </row>
    <row r="379" spans="1:41" x14ac:dyDescent="0.2">
      <c r="A379" s="6" t="s">
        <v>2075</v>
      </c>
      <c r="B379" s="88">
        <v>38036.956944444442</v>
      </c>
      <c r="C379" s="88">
        <v>38037.450694444444</v>
      </c>
      <c r="D379" s="6" t="s">
        <v>2410</v>
      </c>
      <c r="E379" s="6" t="s">
        <v>2411</v>
      </c>
      <c r="G379" s="6">
        <v>50</v>
      </c>
      <c r="M379" s="6">
        <v>23.46</v>
      </c>
      <c r="Q379" s="6">
        <v>1570</v>
      </c>
    </row>
    <row r="380" spans="1:41" x14ac:dyDescent="0.2">
      <c r="A380" s="6" t="s">
        <v>2075</v>
      </c>
      <c r="B380" s="88">
        <v>38037.477777777778</v>
      </c>
      <c r="C380" s="88">
        <v>38037.566666666666</v>
      </c>
      <c r="D380" s="6" t="s">
        <v>2412</v>
      </c>
      <c r="E380" s="6" t="s">
        <v>2413</v>
      </c>
      <c r="G380" s="6">
        <v>50</v>
      </c>
      <c r="M380" s="6">
        <v>24.43</v>
      </c>
      <c r="Q380" s="6">
        <v>4440</v>
      </c>
    </row>
    <row r="381" spans="1:41" x14ac:dyDescent="0.2">
      <c r="A381" s="6" t="s">
        <v>2075</v>
      </c>
      <c r="B381" s="88">
        <v>38037.579861111109</v>
      </c>
      <c r="C381" s="88">
        <v>38037.972222222219</v>
      </c>
      <c r="D381" s="6" t="s">
        <v>2414</v>
      </c>
      <c r="E381" s="6" t="s">
        <v>2415</v>
      </c>
      <c r="G381" s="6">
        <v>50</v>
      </c>
      <c r="M381" s="6">
        <v>151.6</v>
      </c>
      <c r="Q381" s="6">
        <v>2020</v>
      </c>
    </row>
    <row r="382" spans="1:41" x14ac:dyDescent="0.2">
      <c r="A382" s="6" t="s">
        <v>2075</v>
      </c>
      <c r="B382" s="88">
        <v>38038.001388888886</v>
      </c>
      <c r="C382" s="88">
        <v>38038.488888888889</v>
      </c>
      <c r="D382" s="6" t="s">
        <v>2416</v>
      </c>
      <c r="E382" s="6" t="s">
        <v>2417</v>
      </c>
      <c r="G382" s="6">
        <v>50</v>
      </c>
      <c r="M382" s="6">
        <v>61.3</v>
      </c>
      <c r="Q382" s="6">
        <v>6430</v>
      </c>
    </row>
    <row r="383" spans="1:41" x14ac:dyDescent="0.2">
      <c r="A383" s="6" t="s">
        <v>2075</v>
      </c>
      <c r="B383" s="88">
        <v>38038.504861111112</v>
      </c>
      <c r="C383" s="88">
        <v>38038.972222222219</v>
      </c>
      <c r="D383" s="6" t="s">
        <v>2418</v>
      </c>
      <c r="E383" s="6" t="s">
        <v>2419</v>
      </c>
      <c r="G383" s="6">
        <v>50</v>
      </c>
      <c r="M383" s="6">
        <v>102.6</v>
      </c>
      <c r="Q383" s="6">
        <v>5040</v>
      </c>
    </row>
    <row r="384" spans="1:41" x14ac:dyDescent="0.2">
      <c r="A384" s="6" t="s">
        <v>2075</v>
      </c>
      <c r="B384" s="88">
        <v>38039.003472222219</v>
      </c>
      <c r="C384" s="88">
        <v>38039.323611111111</v>
      </c>
      <c r="D384" s="6" t="s">
        <v>2420</v>
      </c>
      <c r="E384" s="6" t="s">
        <v>2421</v>
      </c>
      <c r="G384" s="6">
        <v>50</v>
      </c>
      <c r="M384" s="6">
        <v>40.93</v>
      </c>
      <c r="Q384" s="6">
        <v>2540</v>
      </c>
    </row>
    <row r="385" spans="1:43" x14ac:dyDescent="0.2">
      <c r="A385" s="6" t="s">
        <v>2075</v>
      </c>
      <c r="B385" s="88">
        <v>38039.39166666667</v>
      </c>
      <c r="C385" s="88">
        <v>38039.754861111112</v>
      </c>
      <c r="D385" s="6" t="s">
        <v>2422</v>
      </c>
      <c r="E385" s="6" t="s">
        <v>2423</v>
      </c>
      <c r="G385" s="6">
        <v>50</v>
      </c>
      <c r="M385" s="6">
        <v>69.58</v>
      </c>
      <c r="Q385" s="6">
        <v>2690</v>
      </c>
    </row>
    <row r="386" spans="1:43" x14ac:dyDescent="0.2">
      <c r="A386" s="6" t="s">
        <v>2075</v>
      </c>
      <c r="B386" s="88">
        <v>38039.941666666666</v>
      </c>
      <c r="C386" s="88">
        <v>38040.191666666666</v>
      </c>
      <c r="D386" s="6" t="s">
        <v>2424</v>
      </c>
      <c r="E386" s="6" t="s">
        <v>2425</v>
      </c>
      <c r="G386" s="6">
        <v>50</v>
      </c>
      <c r="M386" s="6">
        <v>152</v>
      </c>
      <c r="Q386" s="6">
        <v>467</v>
      </c>
    </row>
    <row r="387" spans="1:43" x14ac:dyDescent="0.2">
      <c r="A387" s="6" t="s">
        <v>2075</v>
      </c>
      <c r="B387" s="88">
        <v>38040.229166666664</v>
      </c>
      <c r="C387" s="88">
        <v>38040.611111111109</v>
      </c>
      <c r="D387" s="6" t="s">
        <v>2426</v>
      </c>
      <c r="E387" s="6" t="s">
        <v>2427</v>
      </c>
      <c r="G387" s="6">
        <v>50</v>
      </c>
      <c r="M387" s="6">
        <v>135.4</v>
      </c>
      <c r="Q387" s="6">
        <v>1540</v>
      </c>
    </row>
    <row r="388" spans="1:43" x14ac:dyDescent="0.2">
      <c r="A388" s="6" t="s">
        <v>2075</v>
      </c>
      <c r="B388" s="88">
        <v>38040.663194444445</v>
      </c>
      <c r="C388" s="88">
        <v>38043.77847222222</v>
      </c>
      <c r="D388" s="6" t="s">
        <v>2428</v>
      </c>
      <c r="E388" s="6" t="s">
        <v>2429</v>
      </c>
      <c r="G388" s="6">
        <v>50</v>
      </c>
      <c r="M388" s="6">
        <v>643.4</v>
      </c>
      <c r="Q388" s="6">
        <v>1440</v>
      </c>
    </row>
    <row r="389" spans="1:43" x14ac:dyDescent="0.2">
      <c r="A389" s="6" t="s">
        <v>2075</v>
      </c>
      <c r="B389" s="88">
        <v>38043.867361111108</v>
      </c>
      <c r="C389" s="88">
        <v>38049.704861111109</v>
      </c>
      <c r="D389" s="6" t="s">
        <v>2430</v>
      </c>
      <c r="E389" s="6" t="s">
        <v>2431</v>
      </c>
      <c r="G389" s="6">
        <v>50</v>
      </c>
      <c r="M389" s="6">
        <v>1293</v>
      </c>
      <c r="Q389" s="6">
        <v>844</v>
      </c>
    </row>
    <row r="390" spans="1:43" x14ac:dyDescent="0.2">
      <c r="A390" s="6" t="s">
        <v>2075</v>
      </c>
      <c r="B390" s="88">
        <v>38050.068055555559</v>
      </c>
      <c r="C390" s="88">
        <v>38050.800694444442</v>
      </c>
      <c r="D390" s="6" t="s">
        <v>2432</v>
      </c>
      <c r="E390" s="6" t="s">
        <v>2433</v>
      </c>
      <c r="G390" s="6">
        <v>50</v>
      </c>
      <c r="M390" s="6">
        <v>114</v>
      </c>
      <c r="Q390" s="6">
        <v>573</v>
      </c>
    </row>
    <row r="391" spans="1:43" x14ac:dyDescent="0.2">
      <c r="A391" s="6" t="s">
        <v>2075</v>
      </c>
      <c r="B391" s="88">
        <v>38050.821527777778</v>
      </c>
      <c r="C391" s="88">
        <v>38051.166666666664</v>
      </c>
      <c r="D391" s="6" t="s">
        <v>2434</v>
      </c>
      <c r="E391" s="6" t="s">
        <v>2435</v>
      </c>
      <c r="G391" s="6">
        <v>50</v>
      </c>
      <c r="M391" s="6">
        <v>1930</v>
      </c>
      <c r="Q391" s="6">
        <v>108</v>
      </c>
    </row>
    <row r="392" spans="1:43" x14ac:dyDescent="0.2">
      <c r="A392" s="6" t="s">
        <v>2075</v>
      </c>
      <c r="B392" s="88">
        <v>38051.172222222223</v>
      </c>
      <c r="C392" s="88">
        <v>38051.313194444447</v>
      </c>
      <c r="D392" s="6" t="s">
        <v>2436</v>
      </c>
      <c r="E392" s="6" t="s">
        <v>2437</v>
      </c>
      <c r="G392" s="6">
        <v>50</v>
      </c>
      <c r="M392" s="6">
        <v>1027</v>
      </c>
      <c r="Q392" s="6">
        <v>70</v>
      </c>
    </row>
    <row r="393" spans="1:43" x14ac:dyDescent="0.2">
      <c r="A393" s="6" t="s">
        <v>2075</v>
      </c>
      <c r="B393" s="88">
        <v>38053.585416666669</v>
      </c>
      <c r="C393" s="88"/>
      <c r="D393" s="6" t="s">
        <v>2438</v>
      </c>
      <c r="E393" s="6" t="s">
        <v>2439</v>
      </c>
      <c r="G393" s="6">
        <v>50</v>
      </c>
      <c r="K393" s="6">
        <v>2.6</v>
      </c>
      <c r="Q393" s="6">
        <v>253</v>
      </c>
    </row>
    <row r="394" spans="1:43" x14ac:dyDescent="0.2">
      <c r="A394" s="6" t="s">
        <v>2075</v>
      </c>
      <c r="B394" s="88">
        <v>38060.030555555553</v>
      </c>
      <c r="C394" s="88">
        <v>38061.206250000003</v>
      </c>
      <c r="D394" s="6" t="s">
        <v>2440</v>
      </c>
      <c r="E394" s="6" t="s">
        <v>2441</v>
      </c>
      <c r="G394" s="6">
        <v>50</v>
      </c>
      <c r="M394" s="6">
        <v>252</v>
      </c>
      <c r="Q394" s="6">
        <v>433</v>
      </c>
    </row>
    <row r="395" spans="1:43" x14ac:dyDescent="0.2">
      <c r="A395" s="6" t="s">
        <v>2075</v>
      </c>
      <c r="B395" s="88">
        <v>38061.810416666667</v>
      </c>
      <c r="C395" s="88">
        <v>38070.545138888891</v>
      </c>
      <c r="D395" s="6" t="s">
        <v>2442</v>
      </c>
      <c r="E395" s="6" t="s">
        <v>2443</v>
      </c>
      <c r="G395" s="6">
        <v>50</v>
      </c>
      <c r="M395" s="6">
        <v>976.8</v>
      </c>
      <c r="Q395" s="6">
        <v>1510</v>
      </c>
    </row>
    <row r="396" spans="1:43" x14ac:dyDescent="0.2">
      <c r="A396" s="6" t="s">
        <v>2075</v>
      </c>
      <c r="B396" s="88">
        <v>38069.451388888891</v>
      </c>
      <c r="C396" s="88"/>
      <c r="D396" s="6" t="s">
        <v>2444</v>
      </c>
      <c r="E396" s="6" t="s">
        <v>2445</v>
      </c>
      <c r="G396" s="6">
        <v>10</v>
      </c>
      <c r="K396" s="6">
        <v>0.82</v>
      </c>
      <c r="O396" s="6">
        <v>245</v>
      </c>
      <c r="Q396" s="6">
        <v>436</v>
      </c>
      <c r="S396" s="6">
        <v>1.8199999999999998</v>
      </c>
      <c r="U396" s="6">
        <v>2.57</v>
      </c>
      <c r="AA396" s="6">
        <v>210</v>
      </c>
      <c r="AC396" s="6">
        <v>1570</v>
      </c>
      <c r="AD396" s="6" t="s">
        <v>1784</v>
      </c>
      <c r="AE396" s="6">
        <v>18</v>
      </c>
      <c r="AG396" s="6">
        <v>76</v>
      </c>
      <c r="AM396" s="6">
        <v>7.93</v>
      </c>
      <c r="AO396" s="6">
        <v>392</v>
      </c>
      <c r="AQ396" s="6">
        <v>180</v>
      </c>
    </row>
    <row r="397" spans="1:43" x14ac:dyDescent="0.2">
      <c r="A397" s="6" t="s">
        <v>2075</v>
      </c>
      <c r="B397" s="88">
        <v>38071.240972222222</v>
      </c>
      <c r="C397" s="88">
        <v>38072.468055555553</v>
      </c>
      <c r="D397" s="6" t="s">
        <v>2446</v>
      </c>
      <c r="E397" s="6" t="s">
        <v>2447</v>
      </c>
      <c r="G397" s="6">
        <v>50</v>
      </c>
      <c r="M397" s="6">
        <v>1279</v>
      </c>
      <c r="Q397" s="6">
        <v>165</v>
      </c>
    </row>
    <row r="398" spans="1:43" x14ac:dyDescent="0.2">
      <c r="A398" s="6" t="s">
        <v>2075</v>
      </c>
      <c r="B398" s="88">
        <v>38072.730555555558</v>
      </c>
      <c r="C398" s="88">
        <v>38080.490972222222</v>
      </c>
      <c r="D398" s="6" t="s">
        <v>2448</v>
      </c>
      <c r="E398" s="6" t="s">
        <v>2449</v>
      </c>
      <c r="G398" s="6">
        <v>50</v>
      </c>
      <c r="M398" s="6">
        <v>3245</v>
      </c>
      <c r="Q398" s="6">
        <v>124</v>
      </c>
    </row>
    <row r="399" spans="1:43" x14ac:dyDescent="0.2">
      <c r="A399" s="6" t="s">
        <v>2075</v>
      </c>
      <c r="B399" s="88">
        <v>38082.092361111114</v>
      </c>
      <c r="C399" s="88">
        <v>38087.263888888891</v>
      </c>
      <c r="D399" s="6" t="s">
        <v>2450</v>
      </c>
      <c r="E399" s="6" t="s">
        <v>2451</v>
      </c>
      <c r="G399" s="6">
        <v>50</v>
      </c>
      <c r="M399" s="6">
        <v>421</v>
      </c>
      <c r="Q399" s="6">
        <v>248</v>
      </c>
    </row>
    <row r="400" spans="1:43" x14ac:dyDescent="0.2">
      <c r="A400" s="6" t="s">
        <v>2075</v>
      </c>
      <c r="B400" s="88">
        <v>38094.131249999999</v>
      </c>
      <c r="C400" s="88">
        <v>38094.413888888892</v>
      </c>
      <c r="D400" s="6" t="s">
        <v>2452</v>
      </c>
      <c r="E400" s="6" t="s">
        <v>2453</v>
      </c>
      <c r="G400" s="6">
        <v>50</v>
      </c>
      <c r="M400" s="6">
        <v>273</v>
      </c>
      <c r="Q400" s="6">
        <v>182</v>
      </c>
    </row>
    <row r="401" spans="1:79" x14ac:dyDescent="0.2">
      <c r="A401" s="6" t="s">
        <v>2075</v>
      </c>
      <c r="B401" s="88">
        <v>38097.291666666664</v>
      </c>
      <c r="C401" s="88">
        <v>38098.334027777775</v>
      </c>
      <c r="D401" s="6" t="s">
        <v>2454</v>
      </c>
      <c r="E401" s="6" t="s">
        <v>2455</v>
      </c>
      <c r="G401" s="6">
        <v>50</v>
      </c>
      <c r="M401" s="6">
        <v>1360</v>
      </c>
      <c r="Q401" s="6">
        <v>76</v>
      </c>
    </row>
    <row r="402" spans="1:79" x14ac:dyDescent="0.2">
      <c r="A402" s="6" t="s">
        <v>2075</v>
      </c>
      <c r="B402" s="88">
        <v>38101.930555555555</v>
      </c>
      <c r="C402" s="88">
        <v>38102.842361111114</v>
      </c>
      <c r="D402" s="6" t="s">
        <v>2456</v>
      </c>
      <c r="E402" s="6" t="s">
        <v>2457</v>
      </c>
      <c r="G402" s="6">
        <v>50</v>
      </c>
      <c r="M402" s="6">
        <v>536</v>
      </c>
      <c r="Q402" s="6">
        <v>94</v>
      </c>
    </row>
    <row r="403" spans="1:79" x14ac:dyDescent="0.2">
      <c r="A403" s="6" t="s">
        <v>2075</v>
      </c>
      <c r="B403" s="88">
        <v>38115.90347222222</v>
      </c>
      <c r="C403" s="88">
        <v>38120.504166666666</v>
      </c>
      <c r="D403" s="6" t="s">
        <v>2458</v>
      </c>
      <c r="E403" s="6" t="s">
        <v>2459</v>
      </c>
      <c r="G403" s="6">
        <v>50</v>
      </c>
      <c r="M403" s="6">
        <v>3485</v>
      </c>
      <c r="Q403" s="6">
        <v>72</v>
      </c>
    </row>
    <row r="404" spans="1:79" x14ac:dyDescent="0.2">
      <c r="A404" s="6" t="s">
        <v>2075</v>
      </c>
      <c r="B404" s="88">
        <v>38134.719444444447</v>
      </c>
      <c r="C404" s="88"/>
      <c r="D404" s="6" t="s">
        <v>2460</v>
      </c>
      <c r="E404" s="6" t="s">
        <v>2461</v>
      </c>
      <c r="G404" s="6">
        <v>70</v>
      </c>
      <c r="K404" s="6">
        <v>1.7</v>
      </c>
      <c r="Q404" s="6">
        <v>58</v>
      </c>
    </row>
    <row r="405" spans="1:79" x14ac:dyDescent="0.2">
      <c r="A405" s="6" t="s">
        <v>2075</v>
      </c>
      <c r="B405" s="88">
        <v>38252.413888888892</v>
      </c>
      <c r="C405" s="88"/>
      <c r="D405" s="6" t="s">
        <v>2462</v>
      </c>
      <c r="E405" s="6" t="s">
        <v>2463</v>
      </c>
      <c r="G405" s="6">
        <v>10</v>
      </c>
      <c r="K405" s="6">
        <v>0.16</v>
      </c>
      <c r="N405" s="6" t="s">
        <v>1784</v>
      </c>
      <c r="O405" s="6">
        <v>2</v>
      </c>
      <c r="Q405" s="6">
        <v>42</v>
      </c>
      <c r="R405" s="6" t="s">
        <v>1784</v>
      </c>
      <c r="S405" s="6">
        <v>1.4999999999999999E-2</v>
      </c>
      <c r="U405" s="6">
        <v>0.59</v>
      </c>
      <c r="AA405" s="6">
        <v>65.400000000000006</v>
      </c>
      <c r="AC405" s="6">
        <v>908</v>
      </c>
      <c r="AD405" s="6" t="s">
        <v>1784</v>
      </c>
      <c r="AE405" s="6">
        <v>18</v>
      </c>
      <c r="AF405" s="6" t="s">
        <v>1784</v>
      </c>
      <c r="AG405" s="6">
        <v>18</v>
      </c>
      <c r="AM405" s="6">
        <v>8.5500000000000007</v>
      </c>
      <c r="AO405" s="6">
        <v>318</v>
      </c>
    </row>
    <row r="406" spans="1:79" x14ac:dyDescent="0.2">
      <c r="A406" s="6" t="s">
        <v>2075</v>
      </c>
      <c r="B406" s="88">
        <v>38315.329861111109</v>
      </c>
      <c r="C406" s="88">
        <v>38318.3125</v>
      </c>
      <c r="D406" s="6" t="s">
        <v>2464</v>
      </c>
      <c r="E406" s="6" t="s">
        <v>2465</v>
      </c>
      <c r="G406" s="6">
        <v>50</v>
      </c>
      <c r="M406" s="6">
        <v>194.4</v>
      </c>
      <c r="Q406" s="6">
        <v>97</v>
      </c>
    </row>
    <row r="407" spans="1:79" x14ac:dyDescent="0.2">
      <c r="A407" s="6" t="s">
        <v>2075</v>
      </c>
      <c r="B407" s="88">
        <v>38323.626388888886</v>
      </c>
      <c r="C407" s="88">
        <v>38327.447222222225</v>
      </c>
      <c r="D407" s="6" t="s">
        <v>2466</v>
      </c>
      <c r="E407" s="6" t="s">
        <v>2467</v>
      </c>
      <c r="G407" s="6">
        <v>50</v>
      </c>
      <c r="M407" s="6">
        <v>479.8</v>
      </c>
      <c r="Q407" s="6">
        <v>714</v>
      </c>
    </row>
    <row r="408" spans="1:79" x14ac:dyDescent="0.2">
      <c r="A408" s="6" t="s">
        <v>2075</v>
      </c>
      <c r="B408" s="88">
        <v>38330.587500000001</v>
      </c>
      <c r="C408" s="88">
        <v>38331.728472222225</v>
      </c>
      <c r="D408" s="6" t="s">
        <v>2468</v>
      </c>
      <c r="E408" s="6" t="s">
        <v>2469</v>
      </c>
      <c r="G408" s="6">
        <v>50</v>
      </c>
      <c r="M408" s="6">
        <v>376</v>
      </c>
      <c r="Q408" s="6">
        <v>160</v>
      </c>
    </row>
    <row r="409" spans="1:79" x14ac:dyDescent="0.2">
      <c r="A409" s="6" t="s">
        <v>2075</v>
      </c>
      <c r="B409" s="88">
        <v>38337.810416666667</v>
      </c>
      <c r="C409" s="88">
        <v>38342.506249999999</v>
      </c>
      <c r="D409" s="6" t="s">
        <v>2470</v>
      </c>
      <c r="E409" s="6" t="s">
        <v>2471</v>
      </c>
      <c r="G409" s="6">
        <v>50</v>
      </c>
      <c r="M409" s="6">
        <v>142.6</v>
      </c>
      <c r="Q409" s="6">
        <v>150</v>
      </c>
    </row>
    <row r="410" spans="1:79" x14ac:dyDescent="0.2">
      <c r="A410" s="6" t="s">
        <v>2075</v>
      </c>
      <c r="B410" s="88">
        <v>38342.993055555555</v>
      </c>
      <c r="C410" s="88">
        <v>38345.134027777778</v>
      </c>
      <c r="D410" s="6" t="s">
        <v>2472</v>
      </c>
      <c r="E410" s="6" t="s">
        <v>2473</v>
      </c>
      <c r="G410" s="6">
        <v>50</v>
      </c>
      <c r="M410" s="6">
        <v>45.8</v>
      </c>
      <c r="Q410" s="6">
        <v>393</v>
      </c>
    </row>
    <row r="411" spans="1:79" x14ac:dyDescent="0.2">
      <c r="A411" s="6" t="s">
        <v>2075</v>
      </c>
      <c r="B411" s="88">
        <v>38353.704861111109</v>
      </c>
      <c r="C411" s="88">
        <v>38354.003472222219</v>
      </c>
      <c r="D411" s="6" t="s">
        <v>2474</v>
      </c>
      <c r="E411" s="6" t="s">
        <v>2475</v>
      </c>
      <c r="G411" s="6">
        <v>50</v>
      </c>
      <c r="M411" s="6">
        <v>157.93</v>
      </c>
      <c r="Q411" s="6">
        <v>1470</v>
      </c>
      <c r="W411" s="6">
        <v>22</v>
      </c>
      <c r="Y411" s="6">
        <v>391</v>
      </c>
      <c r="AI411" s="6">
        <v>11</v>
      </c>
      <c r="AJ411" s="6" t="s">
        <v>1784</v>
      </c>
      <c r="AK411" s="6">
        <v>2.5</v>
      </c>
    </row>
    <row r="412" spans="1:79" x14ac:dyDescent="0.2">
      <c r="A412" s="6" t="s">
        <v>2075</v>
      </c>
      <c r="B412" s="88">
        <v>38354.972222222219</v>
      </c>
      <c r="C412" s="88">
        <v>38356.359722222223</v>
      </c>
      <c r="D412" s="6" t="s">
        <v>2476</v>
      </c>
      <c r="E412" s="6" t="s">
        <v>2477</v>
      </c>
      <c r="G412" s="6">
        <v>50</v>
      </c>
      <c r="M412" s="6">
        <v>155.495</v>
      </c>
      <c r="Q412" s="6">
        <v>3950</v>
      </c>
    </row>
    <row r="413" spans="1:79" x14ac:dyDescent="0.2">
      <c r="A413" s="6" t="s">
        <v>2075</v>
      </c>
      <c r="B413" s="88">
        <v>38355.5625</v>
      </c>
      <c r="C413" s="88">
        <v>38356.003472222219</v>
      </c>
      <c r="D413" s="6" t="s">
        <v>2478</v>
      </c>
      <c r="E413" s="6" t="s">
        <v>2479</v>
      </c>
      <c r="G413" s="6">
        <v>50</v>
      </c>
      <c r="M413" s="6">
        <v>52.04</v>
      </c>
      <c r="O413" s="6">
        <v>2970</v>
      </c>
      <c r="Q413" s="6">
        <v>4430</v>
      </c>
      <c r="S413" s="6">
        <v>0.374</v>
      </c>
      <c r="U413" s="6">
        <v>3.06</v>
      </c>
      <c r="W413" s="6">
        <v>370</v>
      </c>
      <c r="Y413" s="6">
        <v>604</v>
      </c>
      <c r="AA413" s="6">
        <v>987</v>
      </c>
      <c r="AC413" s="6">
        <v>4220</v>
      </c>
      <c r="AD413" s="6" t="s">
        <v>1784</v>
      </c>
      <c r="AE413" s="6">
        <v>18</v>
      </c>
      <c r="AG413" s="6">
        <v>1400</v>
      </c>
      <c r="AI413" s="6">
        <v>600</v>
      </c>
      <c r="AK413" s="6">
        <v>7.3</v>
      </c>
      <c r="AM413" s="6">
        <v>7.79</v>
      </c>
      <c r="AO413" s="6">
        <v>495</v>
      </c>
      <c r="AQ413" s="6">
        <v>510</v>
      </c>
      <c r="CA413" s="6">
        <v>340</v>
      </c>
    </row>
    <row r="414" spans="1:79" x14ac:dyDescent="0.2">
      <c r="A414" s="6" t="s">
        <v>2075</v>
      </c>
      <c r="B414" s="88">
        <v>38356.568055555559</v>
      </c>
      <c r="C414" s="88">
        <v>38358.476388888892</v>
      </c>
      <c r="D414" s="6" t="s">
        <v>2480</v>
      </c>
      <c r="E414" s="6" t="s">
        <v>2481</v>
      </c>
      <c r="G414" s="6">
        <v>50</v>
      </c>
      <c r="M414" s="6">
        <v>134.12</v>
      </c>
      <c r="Q414" s="6">
        <v>2530</v>
      </c>
    </row>
    <row r="415" spans="1:79" x14ac:dyDescent="0.2">
      <c r="A415" s="6" t="s">
        <v>2075</v>
      </c>
      <c r="B415" s="88">
        <v>38356.947916666664</v>
      </c>
      <c r="C415" s="88">
        <v>38358.423611111109</v>
      </c>
      <c r="D415" s="6" t="s">
        <v>2482</v>
      </c>
      <c r="E415" s="6" t="s">
        <v>2483</v>
      </c>
      <c r="G415" s="6">
        <v>50</v>
      </c>
      <c r="M415" s="6">
        <v>97.66</v>
      </c>
      <c r="O415" s="6">
        <v>1040</v>
      </c>
      <c r="Q415" s="6">
        <v>2180</v>
      </c>
      <c r="S415" s="6">
        <v>0.61799999999999999</v>
      </c>
      <c r="U415" s="6">
        <v>2.09</v>
      </c>
      <c r="W415" s="6">
        <v>207</v>
      </c>
      <c r="Y415" s="6">
        <v>707</v>
      </c>
      <c r="AA415" s="6">
        <v>1150</v>
      </c>
      <c r="AC415" s="6">
        <v>4530</v>
      </c>
      <c r="AD415" s="6" t="s">
        <v>1784</v>
      </c>
      <c r="AE415" s="6">
        <v>18</v>
      </c>
      <c r="AG415" s="6">
        <v>610</v>
      </c>
      <c r="AI415" s="6">
        <v>400</v>
      </c>
      <c r="AK415" s="6">
        <v>11</v>
      </c>
      <c r="AM415" s="6">
        <v>7.6</v>
      </c>
      <c r="AO415" s="6">
        <v>476</v>
      </c>
      <c r="AQ415" s="6">
        <v>130</v>
      </c>
      <c r="CA415" s="6">
        <v>140</v>
      </c>
    </row>
    <row r="416" spans="1:79" x14ac:dyDescent="0.2">
      <c r="A416" s="6" t="s">
        <v>2075</v>
      </c>
      <c r="B416" s="88">
        <v>38358.620138888888</v>
      </c>
      <c r="C416" s="88">
        <v>38363.46875</v>
      </c>
      <c r="D416" s="6" t="s">
        <v>2484</v>
      </c>
      <c r="E416" s="6" t="s">
        <v>2485</v>
      </c>
      <c r="G416" s="6">
        <v>50</v>
      </c>
      <c r="M416" s="6">
        <v>229.58</v>
      </c>
      <c r="Q416" s="6">
        <v>1990</v>
      </c>
    </row>
    <row r="417" spans="1:79" x14ac:dyDescent="0.2">
      <c r="A417" s="6" t="s">
        <v>2075</v>
      </c>
      <c r="B417" s="88">
        <v>38363.604861111111</v>
      </c>
      <c r="C417" s="88">
        <v>38363.974999999999</v>
      </c>
      <c r="D417" s="6" t="s">
        <v>2486</v>
      </c>
      <c r="E417" s="6" t="s">
        <v>2487</v>
      </c>
      <c r="G417" s="6">
        <v>50</v>
      </c>
      <c r="M417" s="6">
        <v>34.06</v>
      </c>
      <c r="Q417" s="6">
        <v>3680</v>
      </c>
    </row>
    <row r="418" spans="1:79" x14ac:dyDescent="0.2">
      <c r="A418" s="6" t="s">
        <v>2075</v>
      </c>
      <c r="B418" s="88">
        <v>38363.940972222219</v>
      </c>
      <c r="C418" s="88">
        <v>38365.333333333336</v>
      </c>
      <c r="D418" s="6" t="s">
        <v>2488</v>
      </c>
      <c r="E418" s="6" t="s">
        <v>2489</v>
      </c>
      <c r="G418" s="6">
        <v>50</v>
      </c>
      <c r="M418" s="6">
        <v>3192.93</v>
      </c>
      <c r="O418" s="6">
        <v>283</v>
      </c>
      <c r="Q418" s="6">
        <v>617</v>
      </c>
      <c r="S418" s="6">
        <v>0.35099999999999998</v>
      </c>
      <c r="U418" s="6">
        <v>2.74</v>
      </c>
      <c r="W418" s="6">
        <v>41</v>
      </c>
      <c r="Y418" s="6">
        <v>85.5</v>
      </c>
      <c r="AA418" s="6">
        <v>128</v>
      </c>
      <c r="AC418" s="6">
        <v>729</v>
      </c>
      <c r="AD418" s="6" t="s">
        <v>1784</v>
      </c>
      <c r="AE418" s="6">
        <v>18</v>
      </c>
      <c r="AG418" s="6">
        <v>200</v>
      </c>
      <c r="AI418" s="6">
        <v>73</v>
      </c>
      <c r="AK418" s="6">
        <v>23</v>
      </c>
      <c r="AM418" s="6">
        <v>7.54</v>
      </c>
      <c r="AO418" s="6">
        <v>119</v>
      </c>
      <c r="AP418" s="6" t="s">
        <v>1784</v>
      </c>
      <c r="AQ418" s="6">
        <v>40</v>
      </c>
      <c r="BA418" s="6">
        <v>38</v>
      </c>
      <c r="BC418" s="6">
        <v>27.8</v>
      </c>
      <c r="BG418" s="6">
        <v>12</v>
      </c>
      <c r="BI418" s="6">
        <v>7.6</v>
      </c>
      <c r="BK418" s="6">
        <v>6.6</v>
      </c>
      <c r="BM418" s="6">
        <v>96</v>
      </c>
      <c r="BU418" s="6">
        <v>100</v>
      </c>
      <c r="BZ418" s="6" t="s">
        <v>1784</v>
      </c>
      <c r="CA418" s="6">
        <v>40</v>
      </c>
    </row>
    <row r="419" spans="1:79" x14ac:dyDescent="0.2">
      <c r="A419" s="6" t="s">
        <v>2075</v>
      </c>
      <c r="B419" s="88">
        <v>38364.061805555553</v>
      </c>
      <c r="C419" s="88">
        <v>38364.169444444444</v>
      </c>
      <c r="D419" s="6" t="s">
        <v>2490</v>
      </c>
      <c r="E419" s="6" t="s">
        <v>2491</v>
      </c>
      <c r="G419" s="6">
        <v>50</v>
      </c>
      <c r="M419" s="6">
        <v>23.09</v>
      </c>
      <c r="Q419" s="6">
        <v>2500</v>
      </c>
    </row>
    <row r="420" spans="1:79" x14ac:dyDescent="0.2">
      <c r="A420" s="6" t="s">
        <v>2075</v>
      </c>
      <c r="B420" s="88">
        <v>38364.177777777775</v>
      </c>
      <c r="C420" s="88">
        <v>38364.616666666669</v>
      </c>
      <c r="D420" s="6" t="s">
        <v>2492</v>
      </c>
      <c r="E420" s="6" t="s">
        <v>2493</v>
      </c>
      <c r="G420" s="6">
        <v>50</v>
      </c>
      <c r="M420" s="6">
        <v>246.16</v>
      </c>
      <c r="Q420" s="6">
        <v>1220</v>
      </c>
    </row>
    <row r="421" spans="1:79" x14ac:dyDescent="0.2">
      <c r="A421" s="6" t="s">
        <v>2075</v>
      </c>
      <c r="B421" s="88">
        <v>38364.664583333331</v>
      </c>
      <c r="C421" s="88">
        <v>38364.780555555553</v>
      </c>
      <c r="D421" s="6" t="s">
        <v>2494</v>
      </c>
      <c r="E421" s="6" t="s">
        <v>2495</v>
      </c>
      <c r="G421" s="6">
        <v>50</v>
      </c>
      <c r="M421" s="6">
        <v>373.15</v>
      </c>
      <c r="Q421" s="6">
        <v>44</v>
      </c>
    </row>
    <row r="422" spans="1:79" x14ac:dyDescent="0.2">
      <c r="A422" s="6" t="s">
        <v>2075</v>
      </c>
      <c r="B422" s="88">
        <v>38364.834027777775</v>
      </c>
      <c r="C422" s="88">
        <v>38364.942361111112</v>
      </c>
      <c r="D422" s="6" t="s">
        <v>2496</v>
      </c>
      <c r="E422" s="6" t="s">
        <v>2497</v>
      </c>
      <c r="G422" s="6">
        <v>50</v>
      </c>
      <c r="M422" s="6">
        <v>969.6</v>
      </c>
      <c r="Q422" s="6">
        <v>451</v>
      </c>
    </row>
    <row r="423" spans="1:79" x14ac:dyDescent="0.2">
      <c r="A423" s="6" t="s">
        <v>2075</v>
      </c>
      <c r="B423" s="88">
        <v>38364.963194444441</v>
      </c>
      <c r="C423" s="88">
        <v>38365.570833333331</v>
      </c>
      <c r="D423" s="6" t="s">
        <v>2498</v>
      </c>
      <c r="E423" s="6" t="s">
        <v>2499</v>
      </c>
      <c r="G423" s="6">
        <v>50</v>
      </c>
      <c r="M423" s="6">
        <v>1279.8399999999999</v>
      </c>
      <c r="Q423" s="6">
        <v>841</v>
      </c>
    </row>
    <row r="424" spans="1:79" x14ac:dyDescent="0.2">
      <c r="A424" s="6" t="s">
        <v>2075</v>
      </c>
      <c r="B424" s="88">
        <v>38365.851388888892</v>
      </c>
      <c r="C424" s="88">
        <v>38368.213888888888</v>
      </c>
      <c r="D424" s="6" t="s">
        <v>2500</v>
      </c>
      <c r="E424" s="6" t="s">
        <v>2501</v>
      </c>
      <c r="G424" s="6">
        <v>50</v>
      </c>
      <c r="M424" s="6">
        <v>357.34</v>
      </c>
      <c r="Q424" s="6">
        <v>857</v>
      </c>
    </row>
    <row r="425" spans="1:79" x14ac:dyDescent="0.2">
      <c r="A425" s="6" t="s">
        <v>2075</v>
      </c>
      <c r="B425" s="88">
        <v>38372.711111111108</v>
      </c>
      <c r="C425" s="88">
        <v>38373.255555555559</v>
      </c>
      <c r="D425" s="6" t="s">
        <v>2502</v>
      </c>
      <c r="E425" s="6" t="s">
        <v>2503</v>
      </c>
      <c r="G425" s="6">
        <v>50</v>
      </c>
      <c r="M425" s="6">
        <v>30.76</v>
      </c>
      <c r="Q425" s="6">
        <v>5760</v>
      </c>
    </row>
    <row r="426" spans="1:79" x14ac:dyDescent="0.2">
      <c r="A426" s="6" t="s">
        <v>2075</v>
      </c>
      <c r="B426" s="88">
        <v>38373.455555555556</v>
      </c>
      <c r="C426" s="88">
        <v>38374.050694444442</v>
      </c>
      <c r="D426" s="6" t="s">
        <v>2504</v>
      </c>
      <c r="E426" s="6" t="s">
        <v>2505</v>
      </c>
      <c r="G426" s="6">
        <v>50</v>
      </c>
      <c r="M426" s="6">
        <v>30.4</v>
      </c>
      <c r="Q426" s="6">
        <v>1530</v>
      </c>
    </row>
    <row r="427" spans="1:79" x14ac:dyDescent="0.2">
      <c r="A427" s="6" t="s">
        <v>2075</v>
      </c>
      <c r="B427" s="88">
        <v>38374.249305555553</v>
      </c>
      <c r="C427" s="88">
        <v>38374.63958333333</v>
      </c>
      <c r="D427" s="6" t="s">
        <v>2506</v>
      </c>
      <c r="E427" s="6" t="s">
        <v>2507</v>
      </c>
      <c r="G427" s="6">
        <v>50</v>
      </c>
      <c r="M427" s="6">
        <v>20.45</v>
      </c>
      <c r="Q427" s="6">
        <v>1890</v>
      </c>
    </row>
    <row r="428" spans="1:79" x14ac:dyDescent="0.2">
      <c r="A428" s="6" t="s">
        <v>2075</v>
      </c>
      <c r="B428" s="88">
        <v>38374.838194444441</v>
      </c>
      <c r="C428" s="88">
        <v>38376.564583333333</v>
      </c>
      <c r="D428" s="6" t="s">
        <v>2508</v>
      </c>
      <c r="E428" s="6" t="s">
        <v>2509</v>
      </c>
      <c r="G428" s="6">
        <v>50</v>
      </c>
      <c r="M428" s="6">
        <v>79.180000000000007</v>
      </c>
      <c r="Q428" s="6">
        <v>3130</v>
      </c>
    </row>
    <row r="429" spans="1:79" x14ac:dyDescent="0.2">
      <c r="A429" s="6" t="s">
        <v>2075</v>
      </c>
      <c r="B429" s="88">
        <v>38376.745833333334</v>
      </c>
      <c r="C429" s="88">
        <v>38378.873611111114</v>
      </c>
      <c r="D429" s="6" t="s">
        <v>2510</v>
      </c>
      <c r="E429" s="6" t="s">
        <v>2511</v>
      </c>
      <c r="G429" s="6">
        <v>50</v>
      </c>
      <c r="M429" s="6">
        <v>115.19</v>
      </c>
      <c r="Q429" s="6">
        <v>5000</v>
      </c>
    </row>
    <row r="430" spans="1:79" x14ac:dyDescent="0.2">
      <c r="A430" s="6" t="s">
        <v>2075</v>
      </c>
      <c r="B430" s="88">
        <v>38379.136805555558</v>
      </c>
      <c r="C430" s="88">
        <v>38384.59652777778</v>
      </c>
      <c r="D430" s="6" t="s">
        <v>2512</v>
      </c>
      <c r="E430" s="6" t="s">
        <v>2513</v>
      </c>
      <c r="G430" s="6">
        <v>50</v>
      </c>
      <c r="M430" s="6">
        <v>230.41</v>
      </c>
      <c r="Q430" s="6">
        <v>4830</v>
      </c>
    </row>
    <row r="431" spans="1:79" x14ac:dyDescent="0.2">
      <c r="A431" s="6" t="s">
        <v>2075</v>
      </c>
      <c r="B431" s="88">
        <v>38384.864583333336</v>
      </c>
      <c r="C431" s="88">
        <v>38386.696527777778</v>
      </c>
      <c r="D431" s="6" t="s">
        <v>2514</v>
      </c>
      <c r="E431" s="6" t="s">
        <v>2515</v>
      </c>
      <c r="G431" s="6">
        <v>50</v>
      </c>
      <c r="M431" s="6">
        <v>76.33</v>
      </c>
      <c r="Q431" s="6">
        <v>1940</v>
      </c>
    </row>
    <row r="432" spans="1:79" x14ac:dyDescent="0.2">
      <c r="A432" s="6" t="s">
        <v>2075</v>
      </c>
      <c r="B432" s="88">
        <v>38386.493055555555</v>
      </c>
      <c r="C432" s="88"/>
      <c r="D432" s="6" t="s">
        <v>2516</v>
      </c>
      <c r="E432" s="6" t="s">
        <v>2517</v>
      </c>
      <c r="G432" s="6">
        <v>10</v>
      </c>
      <c r="K432" s="6">
        <v>0.45</v>
      </c>
      <c r="O432" s="6">
        <v>1310</v>
      </c>
      <c r="Q432" s="6">
        <v>2310</v>
      </c>
      <c r="S432" s="6">
        <v>1.48</v>
      </c>
      <c r="U432" s="6">
        <v>3.4699999999999998</v>
      </c>
      <c r="W432" s="6">
        <v>38</v>
      </c>
      <c r="Y432" s="6">
        <v>1230</v>
      </c>
      <c r="AA432" s="6">
        <v>1950</v>
      </c>
      <c r="AC432" s="6">
        <v>6210</v>
      </c>
      <c r="AD432" s="6" t="s">
        <v>1784</v>
      </c>
      <c r="AE432" s="6">
        <v>18</v>
      </c>
      <c r="AG432" s="6">
        <v>870</v>
      </c>
      <c r="AI432" s="6">
        <v>64</v>
      </c>
      <c r="AJ432" s="6" t="s">
        <v>1784</v>
      </c>
      <c r="AK432" s="6">
        <v>2.5</v>
      </c>
      <c r="AM432" s="6">
        <v>7.47</v>
      </c>
      <c r="AO432" s="6">
        <v>364</v>
      </c>
      <c r="AQ432" s="6">
        <v>140</v>
      </c>
      <c r="CA432" s="6">
        <v>110</v>
      </c>
    </row>
    <row r="433" spans="1:79" x14ac:dyDescent="0.2">
      <c r="A433" s="6" t="s">
        <v>2075</v>
      </c>
      <c r="B433" s="88">
        <v>38386.802083333336</v>
      </c>
      <c r="C433" s="88">
        <v>38388.397222222222</v>
      </c>
      <c r="D433" s="6" t="s">
        <v>2518</v>
      </c>
      <c r="E433" s="6" t="s">
        <v>2519</v>
      </c>
      <c r="G433" s="6">
        <v>50</v>
      </c>
      <c r="M433" s="6">
        <v>152.35</v>
      </c>
      <c r="Q433" s="6">
        <v>2420</v>
      </c>
    </row>
    <row r="434" spans="1:79" x14ac:dyDescent="0.2">
      <c r="A434" s="6" t="s">
        <v>2075</v>
      </c>
      <c r="B434" s="88">
        <v>38388.463888888888</v>
      </c>
      <c r="C434" s="88">
        <v>38389.260416666664</v>
      </c>
      <c r="D434" s="6" t="s">
        <v>2520</v>
      </c>
      <c r="E434" s="6" t="s">
        <v>2521</v>
      </c>
      <c r="G434" s="6">
        <v>50</v>
      </c>
      <c r="M434" s="6">
        <v>316.35000000000002</v>
      </c>
      <c r="Q434" s="6">
        <v>1900</v>
      </c>
    </row>
    <row r="435" spans="1:79" x14ac:dyDescent="0.2">
      <c r="A435" s="6" t="s">
        <v>2075</v>
      </c>
      <c r="B435" s="88">
        <v>38389.302083333336</v>
      </c>
      <c r="C435" s="88">
        <v>38389.763194444444</v>
      </c>
      <c r="D435" s="6" t="s">
        <v>2522</v>
      </c>
      <c r="E435" s="6" t="s">
        <v>2523</v>
      </c>
      <c r="G435" s="6">
        <v>50</v>
      </c>
      <c r="M435" s="6">
        <v>148.01</v>
      </c>
      <c r="Q435" s="6">
        <v>1900</v>
      </c>
    </row>
    <row r="436" spans="1:79" x14ac:dyDescent="0.2">
      <c r="A436" s="6" t="s">
        <v>2075</v>
      </c>
      <c r="B436" s="88">
        <v>38389.813888888886</v>
      </c>
      <c r="C436" s="88">
        <v>38391.986111111109</v>
      </c>
      <c r="D436" s="6" t="s">
        <v>2524</v>
      </c>
      <c r="E436" s="6" t="s">
        <v>2525</v>
      </c>
      <c r="G436" s="6">
        <v>50</v>
      </c>
      <c r="M436" s="6">
        <v>1800.9</v>
      </c>
      <c r="Q436" s="6">
        <v>867</v>
      </c>
    </row>
    <row r="437" spans="1:79" x14ac:dyDescent="0.2">
      <c r="A437" s="6" t="s">
        <v>2075</v>
      </c>
      <c r="B437" s="88">
        <v>38392.505555555559</v>
      </c>
      <c r="C437" s="88">
        <v>38394.818749999999</v>
      </c>
      <c r="D437" s="6" t="s">
        <v>2526</v>
      </c>
      <c r="E437" s="6" t="s">
        <v>2527</v>
      </c>
      <c r="G437" s="6">
        <v>50</v>
      </c>
      <c r="M437" s="6">
        <v>250.5</v>
      </c>
      <c r="Q437" s="6">
        <v>3280</v>
      </c>
    </row>
    <row r="438" spans="1:79" x14ac:dyDescent="0.2">
      <c r="A438" s="6" t="s">
        <v>2075</v>
      </c>
      <c r="B438" s="88">
        <v>38395.614583333336</v>
      </c>
      <c r="C438" s="88">
        <v>38396.125</v>
      </c>
      <c r="D438" s="6" t="s">
        <v>2528</v>
      </c>
      <c r="E438" s="6" t="s">
        <v>2529</v>
      </c>
      <c r="G438" s="6">
        <v>50</v>
      </c>
      <c r="M438" s="6">
        <v>177.44</v>
      </c>
      <c r="Q438" s="6">
        <v>1110</v>
      </c>
    </row>
    <row r="439" spans="1:79" x14ac:dyDescent="0.2">
      <c r="A439" s="6" t="s">
        <v>2075</v>
      </c>
      <c r="B439" s="88">
        <v>38396.57916666667</v>
      </c>
      <c r="C439" s="88">
        <v>38397.888194444444</v>
      </c>
      <c r="D439" s="6" t="s">
        <v>2530</v>
      </c>
      <c r="E439" s="6" t="s">
        <v>2531</v>
      </c>
      <c r="G439" s="6">
        <v>50</v>
      </c>
      <c r="M439" s="6">
        <v>3313.26</v>
      </c>
      <c r="Q439" s="6">
        <v>652</v>
      </c>
    </row>
    <row r="440" spans="1:79" x14ac:dyDescent="0.2">
      <c r="A440" s="6" t="s">
        <v>2075</v>
      </c>
      <c r="B440" s="88">
        <v>38398.074305555558</v>
      </c>
      <c r="C440" s="88">
        <v>38401.510416666664</v>
      </c>
      <c r="D440" s="6" t="s">
        <v>2532</v>
      </c>
      <c r="E440" s="6" t="s">
        <v>2533</v>
      </c>
      <c r="G440" s="6">
        <v>50</v>
      </c>
      <c r="M440" s="6">
        <v>868.75</v>
      </c>
      <c r="Q440" s="6">
        <v>588</v>
      </c>
    </row>
    <row r="441" spans="1:79" x14ac:dyDescent="0.2">
      <c r="A441" s="6" t="s">
        <v>2075</v>
      </c>
      <c r="B441" s="88">
        <v>38402.982638888891</v>
      </c>
      <c r="C441" s="88">
        <v>38404.006944444445</v>
      </c>
      <c r="D441" s="6" t="s">
        <v>2534</v>
      </c>
      <c r="E441" s="6" t="s">
        <v>2535</v>
      </c>
      <c r="G441" s="6">
        <v>50</v>
      </c>
      <c r="M441" s="6">
        <v>167.1</v>
      </c>
      <c r="O441" s="6">
        <v>5850</v>
      </c>
      <c r="Q441" s="6">
        <v>9320</v>
      </c>
      <c r="S441" s="6">
        <v>0.78</v>
      </c>
      <c r="U441" s="6">
        <v>5.29</v>
      </c>
      <c r="W441" s="6">
        <v>89</v>
      </c>
      <c r="Y441" s="6">
        <v>907</v>
      </c>
      <c r="AA441" s="6">
        <v>1400</v>
      </c>
      <c r="AC441" s="6">
        <v>4770</v>
      </c>
      <c r="AD441" s="6" t="s">
        <v>1784</v>
      </c>
      <c r="AE441" s="6">
        <v>18</v>
      </c>
      <c r="AG441" s="6">
        <v>5200</v>
      </c>
      <c r="AI441" s="6">
        <v>140</v>
      </c>
      <c r="AK441" s="6">
        <v>29</v>
      </c>
      <c r="AM441" s="6">
        <v>7.39</v>
      </c>
      <c r="AO441" s="6">
        <v>332</v>
      </c>
      <c r="AQ441" s="6">
        <v>1100</v>
      </c>
      <c r="CA441" s="6">
        <v>670</v>
      </c>
    </row>
    <row r="442" spans="1:79" x14ac:dyDescent="0.2">
      <c r="A442" s="6" t="s">
        <v>2075</v>
      </c>
      <c r="B442" s="88">
        <v>38403.375694444447</v>
      </c>
      <c r="C442" s="88">
        <v>38405.041666666664</v>
      </c>
      <c r="D442" s="6" t="s">
        <v>2536</v>
      </c>
      <c r="E442" s="6" t="s">
        <v>2537</v>
      </c>
      <c r="G442" s="6">
        <v>50</v>
      </c>
      <c r="M442" s="6">
        <v>416</v>
      </c>
      <c r="Q442" s="6">
        <v>4100</v>
      </c>
    </row>
    <row r="443" spans="1:79" x14ac:dyDescent="0.2">
      <c r="A443" s="6" t="s">
        <v>2075</v>
      </c>
      <c r="B443" s="88">
        <v>38405.578472222223</v>
      </c>
      <c r="C443" s="88">
        <v>38407.81527777778</v>
      </c>
      <c r="D443" s="6" t="s">
        <v>2538</v>
      </c>
      <c r="E443" s="6" t="s">
        <v>2539</v>
      </c>
      <c r="G443" s="6">
        <v>50</v>
      </c>
      <c r="M443" s="6">
        <v>244.15</v>
      </c>
      <c r="Q443" s="6">
        <v>1760</v>
      </c>
    </row>
    <row r="444" spans="1:79" x14ac:dyDescent="0.2">
      <c r="A444" s="6" t="s">
        <v>2075</v>
      </c>
      <c r="B444" s="88">
        <v>38408.938888888886</v>
      </c>
      <c r="C444" s="88">
        <v>38411.048611111109</v>
      </c>
      <c r="D444" s="6" t="s">
        <v>2540</v>
      </c>
      <c r="E444" s="6" t="s">
        <v>2541</v>
      </c>
      <c r="G444" s="6">
        <v>50</v>
      </c>
      <c r="M444" s="6">
        <v>152.66999999999999</v>
      </c>
      <c r="Q444" s="6">
        <v>1840</v>
      </c>
    </row>
    <row r="445" spans="1:79" x14ac:dyDescent="0.2">
      <c r="A445" s="6" t="s">
        <v>2075</v>
      </c>
      <c r="B445" s="88">
        <v>38411.148611111108</v>
      </c>
      <c r="C445" s="88">
        <v>38411.713888888888</v>
      </c>
      <c r="D445" s="6" t="s">
        <v>2542</v>
      </c>
      <c r="E445" s="6" t="s">
        <v>2543</v>
      </c>
      <c r="G445" s="6">
        <v>50</v>
      </c>
      <c r="M445" s="6">
        <v>80.11</v>
      </c>
      <c r="Q445" s="6">
        <v>7140</v>
      </c>
    </row>
    <row r="446" spans="1:79" x14ac:dyDescent="0.2">
      <c r="A446" s="6" t="s">
        <v>2075</v>
      </c>
      <c r="B446" s="88">
        <v>38411.792361111111</v>
      </c>
      <c r="C446" s="88">
        <v>38415.67083333333</v>
      </c>
      <c r="D446" s="6" t="s">
        <v>2544</v>
      </c>
      <c r="E446" s="6" t="s">
        <v>2545</v>
      </c>
      <c r="G446" s="6">
        <v>50</v>
      </c>
      <c r="M446" s="6">
        <v>288.64</v>
      </c>
      <c r="Q446" s="6">
        <v>1750</v>
      </c>
    </row>
    <row r="447" spans="1:79" x14ac:dyDescent="0.2">
      <c r="A447" s="6" t="s">
        <v>2075</v>
      </c>
      <c r="B447" s="88">
        <v>38415.814583333333</v>
      </c>
      <c r="C447" s="88">
        <v>38416.481944444444</v>
      </c>
      <c r="D447" s="6" t="s">
        <v>2546</v>
      </c>
      <c r="E447" s="6" t="s">
        <v>2547</v>
      </c>
      <c r="G447" s="6">
        <v>50</v>
      </c>
      <c r="M447" s="6">
        <v>50.88</v>
      </c>
      <c r="Q447" s="6">
        <v>1220</v>
      </c>
    </row>
    <row r="448" spans="1:79" x14ac:dyDescent="0.2">
      <c r="A448" s="6" t="s">
        <v>2075</v>
      </c>
      <c r="B448" s="88">
        <v>38416.574999999997</v>
      </c>
      <c r="C448" s="88">
        <v>38416.669444444444</v>
      </c>
      <c r="D448" s="6" t="s">
        <v>2548</v>
      </c>
      <c r="E448" s="6" t="s">
        <v>2549</v>
      </c>
      <c r="G448" s="6">
        <v>50</v>
      </c>
      <c r="M448" s="6">
        <v>92.7</v>
      </c>
      <c r="Q448" s="6">
        <v>767</v>
      </c>
    </row>
    <row r="449" spans="1:91" x14ac:dyDescent="0.2">
      <c r="A449" s="6" t="s">
        <v>2075</v>
      </c>
      <c r="B449" s="88">
        <v>38416.675694444442</v>
      </c>
      <c r="C449" s="88">
        <v>38417.176388888889</v>
      </c>
      <c r="D449" s="6" t="s">
        <v>2550</v>
      </c>
      <c r="E449" s="6" t="s">
        <v>2551</v>
      </c>
      <c r="G449" s="6">
        <v>50</v>
      </c>
      <c r="M449" s="6">
        <v>282.47000000000003</v>
      </c>
      <c r="Q449" s="6">
        <v>524</v>
      </c>
    </row>
    <row r="450" spans="1:91" x14ac:dyDescent="0.2">
      <c r="A450" s="6" t="s">
        <v>2075</v>
      </c>
      <c r="B450" s="88">
        <v>38417.239583333336</v>
      </c>
      <c r="C450" s="88">
        <v>38417.56527777778</v>
      </c>
      <c r="D450" s="6" t="s">
        <v>2552</v>
      </c>
      <c r="E450" s="6" t="s">
        <v>2553</v>
      </c>
      <c r="G450" s="6">
        <v>50</v>
      </c>
      <c r="M450" s="6">
        <v>200.51</v>
      </c>
      <c r="Q450" s="6">
        <v>387</v>
      </c>
    </row>
    <row r="451" spans="1:91" x14ac:dyDescent="0.2">
      <c r="A451" s="6" t="s">
        <v>2075</v>
      </c>
      <c r="B451" s="88">
        <v>38417.569444444445</v>
      </c>
      <c r="C451" s="88">
        <v>38417.597916666666</v>
      </c>
      <c r="D451" s="6" t="s">
        <v>2554</v>
      </c>
      <c r="E451" s="6" t="s">
        <v>2555</v>
      </c>
      <c r="G451" s="6">
        <v>50</v>
      </c>
      <c r="M451" s="6">
        <v>59.94</v>
      </c>
      <c r="Q451" s="6">
        <v>190</v>
      </c>
    </row>
    <row r="452" spans="1:91" x14ac:dyDescent="0.2">
      <c r="A452" s="6" t="s">
        <v>2075</v>
      </c>
      <c r="B452" s="88">
        <v>38417.602083333331</v>
      </c>
      <c r="C452" s="88">
        <v>38417.668055555558</v>
      </c>
      <c r="D452" s="6" t="s">
        <v>2556</v>
      </c>
      <c r="E452" s="6" t="s">
        <v>2557</v>
      </c>
      <c r="G452" s="6">
        <v>50</v>
      </c>
      <c r="M452" s="6">
        <v>125.27</v>
      </c>
      <c r="Q452" s="6">
        <v>358</v>
      </c>
    </row>
    <row r="453" spans="1:91" x14ac:dyDescent="0.2">
      <c r="A453" s="6" t="s">
        <v>2075</v>
      </c>
      <c r="B453" s="88">
        <v>38421.795138888891</v>
      </c>
      <c r="C453" s="88">
        <v>38422.502083333333</v>
      </c>
      <c r="D453" s="6" t="s">
        <v>2558</v>
      </c>
      <c r="E453" s="6" t="s">
        <v>2559</v>
      </c>
      <c r="G453" s="6">
        <v>50</v>
      </c>
      <c r="M453" s="6">
        <v>82.23</v>
      </c>
      <c r="Q453" s="6">
        <v>2130</v>
      </c>
    </row>
    <row r="454" spans="1:91" x14ac:dyDescent="0.2">
      <c r="A454" s="6" t="s">
        <v>2075</v>
      </c>
      <c r="B454" s="88">
        <v>38422.713194444441</v>
      </c>
      <c r="C454" s="88">
        <v>38425.824999999997</v>
      </c>
      <c r="D454" s="6" t="s">
        <v>2560</v>
      </c>
      <c r="E454" s="6" t="s">
        <v>2561</v>
      </c>
      <c r="G454" s="6">
        <v>50</v>
      </c>
      <c r="M454" s="6">
        <v>296</v>
      </c>
      <c r="Q454" s="6">
        <v>2400</v>
      </c>
    </row>
    <row r="455" spans="1:91" x14ac:dyDescent="0.2">
      <c r="A455" s="6" t="s">
        <v>2075</v>
      </c>
      <c r="B455" s="88">
        <v>38426.185416666667</v>
      </c>
      <c r="C455" s="88">
        <v>38427.731249999997</v>
      </c>
      <c r="D455" s="6" t="s">
        <v>2562</v>
      </c>
      <c r="E455" s="6" t="s">
        <v>2563</v>
      </c>
      <c r="G455" s="6">
        <v>50</v>
      </c>
      <c r="M455" s="6">
        <v>129.91999999999999</v>
      </c>
      <c r="Q455" s="6">
        <v>1140</v>
      </c>
    </row>
    <row r="456" spans="1:91" x14ac:dyDescent="0.2">
      <c r="A456" s="6" t="s">
        <v>2075</v>
      </c>
      <c r="B456" s="88">
        <v>38427.859722222223</v>
      </c>
      <c r="C456" s="88">
        <v>38428.679166666669</v>
      </c>
      <c r="D456" s="6" t="s">
        <v>2564</v>
      </c>
      <c r="E456" s="6" t="s">
        <v>2565</v>
      </c>
      <c r="G456" s="6">
        <v>50</v>
      </c>
      <c r="M456" s="6">
        <v>75.2</v>
      </c>
      <c r="Q456" s="6">
        <v>864</v>
      </c>
    </row>
    <row r="457" spans="1:91" x14ac:dyDescent="0.2">
      <c r="A457" s="6" t="s">
        <v>2075</v>
      </c>
      <c r="B457" s="88">
        <v>38428.680555555555</v>
      </c>
      <c r="C457" s="88">
        <v>38429.447916666664</v>
      </c>
      <c r="D457" s="6" t="s">
        <v>2566</v>
      </c>
      <c r="E457" s="6" t="s">
        <v>2567</v>
      </c>
      <c r="G457" s="6">
        <v>50</v>
      </c>
      <c r="M457" s="6">
        <v>78.19</v>
      </c>
      <c r="O457" s="6">
        <v>1410</v>
      </c>
      <c r="Q457" s="6">
        <v>3080</v>
      </c>
      <c r="S457" s="6">
        <v>0.86399999999999999</v>
      </c>
      <c r="U457" s="6">
        <v>2.52</v>
      </c>
      <c r="W457" s="6">
        <v>59</v>
      </c>
      <c r="Y457" s="6">
        <v>2570</v>
      </c>
      <c r="AA457" s="6">
        <v>4260</v>
      </c>
      <c r="AC457" s="6">
        <v>12400</v>
      </c>
      <c r="AD457" s="6" t="s">
        <v>1784</v>
      </c>
      <c r="AE457" s="6">
        <v>18</v>
      </c>
      <c r="AG457" s="6">
        <v>900</v>
      </c>
      <c r="AI457" s="6">
        <v>48</v>
      </c>
      <c r="AJ457" s="6" t="s">
        <v>1784</v>
      </c>
      <c r="AK457" s="6">
        <v>2.5</v>
      </c>
      <c r="AM457" s="6">
        <v>7.52</v>
      </c>
      <c r="AO457" s="6">
        <v>352</v>
      </c>
      <c r="AQ457" s="6">
        <v>190</v>
      </c>
      <c r="CA457" s="6">
        <v>130</v>
      </c>
    </row>
    <row r="458" spans="1:91" x14ac:dyDescent="0.2">
      <c r="A458" s="6" t="s">
        <v>2075</v>
      </c>
      <c r="B458" s="88">
        <v>38428.975694444445</v>
      </c>
      <c r="C458" s="88">
        <v>38429.541666666664</v>
      </c>
      <c r="D458" s="6" t="s">
        <v>2568</v>
      </c>
      <c r="E458" s="6" t="s">
        <v>2569</v>
      </c>
      <c r="G458" s="6">
        <v>50</v>
      </c>
      <c r="M458" s="6">
        <v>65.63</v>
      </c>
      <c r="Q458" s="6">
        <v>4660</v>
      </c>
    </row>
    <row r="459" spans="1:91" x14ac:dyDescent="0.2">
      <c r="A459" s="6" t="s">
        <v>2075</v>
      </c>
      <c r="B459" s="88">
        <v>38429.496527777781</v>
      </c>
      <c r="C459" s="88">
        <v>38430.84375</v>
      </c>
      <c r="D459" s="6" t="s">
        <v>2570</v>
      </c>
      <c r="E459" s="6" t="s">
        <v>2571</v>
      </c>
      <c r="G459" s="6">
        <v>50</v>
      </c>
      <c r="M459" s="6">
        <v>907.06</v>
      </c>
      <c r="O459" s="6">
        <v>600</v>
      </c>
      <c r="Q459" s="6">
        <v>1090</v>
      </c>
      <c r="S459" s="6">
        <v>0.58599999999999997</v>
      </c>
      <c r="U459" s="6">
        <v>2.74</v>
      </c>
      <c r="W459" s="6">
        <v>96</v>
      </c>
      <c r="Y459" s="6">
        <v>221</v>
      </c>
      <c r="AA459" s="6">
        <v>343</v>
      </c>
      <c r="AC459" s="6">
        <v>1650</v>
      </c>
      <c r="AD459" s="6" t="s">
        <v>1784</v>
      </c>
      <c r="AE459" s="6">
        <v>18</v>
      </c>
      <c r="AG459" s="6">
        <v>440</v>
      </c>
      <c r="AI459" s="6">
        <v>130</v>
      </c>
      <c r="AK459" s="6">
        <v>22</v>
      </c>
      <c r="AM459" s="6">
        <v>7.29</v>
      </c>
      <c r="AO459" s="6">
        <v>227</v>
      </c>
      <c r="AQ459" s="6">
        <v>120</v>
      </c>
      <c r="CA459" s="6">
        <v>67</v>
      </c>
    </row>
    <row r="460" spans="1:91" x14ac:dyDescent="0.2">
      <c r="A460" s="6" t="s">
        <v>2075</v>
      </c>
      <c r="B460" s="88">
        <v>38429.660416666666</v>
      </c>
      <c r="C460" s="88">
        <v>38430.040277777778</v>
      </c>
      <c r="D460" s="6" t="s">
        <v>2572</v>
      </c>
      <c r="E460" s="6" t="s">
        <v>2573</v>
      </c>
      <c r="G460" s="6">
        <v>50</v>
      </c>
      <c r="M460" s="6">
        <v>56.52</v>
      </c>
      <c r="Q460" s="6">
        <v>2080</v>
      </c>
    </row>
    <row r="461" spans="1:91" x14ac:dyDescent="0.2">
      <c r="A461" s="6" t="s">
        <v>2075</v>
      </c>
      <c r="B461" s="88">
        <v>38430.09375</v>
      </c>
      <c r="C461" s="88">
        <v>38430.128472222219</v>
      </c>
      <c r="D461" s="6" t="s">
        <v>2574</v>
      </c>
      <c r="E461" s="6" t="s">
        <v>2575</v>
      </c>
      <c r="G461" s="6">
        <v>50</v>
      </c>
      <c r="M461" s="6">
        <v>50.14</v>
      </c>
      <c r="Q461" s="6">
        <v>2850</v>
      </c>
      <c r="CM461" s="6">
        <v>50.14</v>
      </c>
    </row>
    <row r="462" spans="1:91" x14ac:dyDescent="0.2">
      <c r="A462" s="6" t="s">
        <v>2075</v>
      </c>
      <c r="B462" s="88">
        <v>38430.140277777777</v>
      </c>
      <c r="C462" s="88">
        <v>38430.270833333336</v>
      </c>
      <c r="D462" s="6" t="s">
        <v>2576</v>
      </c>
      <c r="E462" s="6" t="s">
        <v>2577</v>
      </c>
      <c r="G462" s="6">
        <v>50</v>
      </c>
      <c r="M462" s="6">
        <v>182.62</v>
      </c>
      <c r="Q462" s="6">
        <v>816</v>
      </c>
    </row>
    <row r="463" spans="1:91" x14ac:dyDescent="0.2">
      <c r="A463" s="6" t="s">
        <v>2075</v>
      </c>
      <c r="B463" s="88">
        <v>38430.27847222222</v>
      </c>
      <c r="C463" s="88">
        <v>38430.423611111109</v>
      </c>
      <c r="D463" s="6" t="s">
        <v>2578</v>
      </c>
      <c r="E463" s="6" t="s">
        <v>2579</v>
      </c>
      <c r="G463" s="6">
        <v>50</v>
      </c>
      <c r="M463" s="6">
        <v>249.05</v>
      </c>
      <c r="Q463" s="6">
        <v>538</v>
      </c>
    </row>
    <row r="464" spans="1:91" x14ac:dyDescent="0.2">
      <c r="A464" s="6" t="s">
        <v>2075</v>
      </c>
      <c r="B464" s="88">
        <v>38430.45208333333</v>
      </c>
      <c r="C464" s="88">
        <v>38430.809027777781</v>
      </c>
      <c r="D464" s="6" t="s">
        <v>2580</v>
      </c>
      <c r="E464" s="6" t="s">
        <v>2581</v>
      </c>
      <c r="G464" s="6">
        <v>50</v>
      </c>
      <c r="M464" s="6">
        <v>234.36</v>
      </c>
      <c r="Q464" s="6">
        <v>389</v>
      </c>
    </row>
    <row r="465" spans="1:41" x14ac:dyDescent="0.2">
      <c r="A465" s="6" t="s">
        <v>2075</v>
      </c>
      <c r="B465" s="88">
        <v>38430.917361111111</v>
      </c>
      <c r="C465" s="88">
        <v>38431.268750000003</v>
      </c>
      <c r="D465" s="6" t="s">
        <v>2582</v>
      </c>
      <c r="E465" s="6" t="s">
        <v>2583</v>
      </c>
      <c r="G465" s="6">
        <v>50</v>
      </c>
      <c r="M465" s="6">
        <v>68.22</v>
      </c>
      <c r="Q465" s="6">
        <v>608</v>
      </c>
    </row>
    <row r="466" spans="1:41" x14ac:dyDescent="0.2">
      <c r="A466" s="6" t="s">
        <v>2075</v>
      </c>
      <c r="B466" s="88">
        <v>38431.515277777777</v>
      </c>
      <c r="C466" s="88">
        <v>38432.181944444441</v>
      </c>
      <c r="D466" s="6" t="s">
        <v>2584</v>
      </c>
      <c r="E466" s="6" t="s">
        <v>2585</v>
      </c>
      <c r="G466" s="6">
        <v>50</v>
      </c>
      <c r="M466" s="6">
        <v>107.43</v>
      </c>
      <c r="Q466" s="6">
        <v>612</v>
      </c>
    </row>
    <row r="467" spans="1:41" x14ac:dyDescent="0.2">
      <c r="A467" s="6" t="s">
        <v>2075</v>
      </c>
      <c r="B467" s="88">
        <v>38432.51458333333</v>
      </c>
      <c r="C467" s="88">
        <v>38433.28402777778</v>
      </c>
      <c r="D467" s="6" t="s">
        <v>2586</v>
      </c>
      <c r="E467" s="6" t="s">
        <v>2587</v>
      </c>
      <c r="G467" s="6">
        <v>50</v>
      </c>
      <c r="M467" s="6">
        <v>108.57</v>
      </c>
      <c r="Q467" s="6">
        <v>657</v>
      </c>
    </row>
    <row r="468" spans="1:41" x14ac:dyDescent="0.2">
      <c r="A468" s="6" t="s">
        <v>2075</v>
      </c>
      <c r="B468" s="88">
        <v>38433.626388888886</v>
      </c>
      <c r="C468" s="88">
        <v>38434.574999999997</v>
      </c>
      <c r="D468" s="6" t="s">
        <v>2588</v>
      </c>
      <c r="E468" s="6" t="s">
        <v>2589</v>
      </c>
      <c r="G468" s="6">
        <v>50</v>
      </c>
      <c r="M468" s="6">
        <v>116.6</v>
      </c>
      <c r="Q468" s="6">
        <v>528</v>
      </c>
    </row>
    <row r="469" spans="1:41" x14ac:dyDescent="0.2">
      <c r="A469" s="6" t="s">
        <v>2075</v>
      </c>
      <c r="B469" s="88">
        <v>38434.926388888889</v>
      </c>
      <c r="C469" s="88">
        <v>38440.581944444442</v>
      </c>
      <c r="D469" s="6" t="s">
        <v>2590</v>
      </c>
      <c r="E469" s="6" t="s">
        <v>2591</v>
      </c>
      <c r="G469" s="6">
        <v>50</v>
      </c>
      <c r="M469" s="6">
        <v>573.99</v>
      </c>
      <c r="Q469" s="6">
        <v>486</v>
      </c>
    </row>
    <row r="470" spans="1:41" x14ac:dyDescent="0.2">
      <c r="A470" s="6" t="s">
        <v>2075</v>
      </c>
      <c r="B470" s="88">
        <v>38440.890277777777</v>
      </c>
      <c r="C470" s="88">
        <v>38443.698611111111</v>
      </c>
      <c r="D470" s="6" t="s">
        <v>2592</v>
      </c>
      <c r="E470" s="6" t="s">
        <v>2593</v>
      </c>
      <c r="G470" s="6">
        <v>50</v>
      </c>
      <c r="M470" s="6">
        <v>380.48</v>
      </c>
      <c r="Q470" s="6">
        <v>497</v>
      </c>
    </row>
    <row r="471" spans="1:41" x14ac:dyDescent="0.2">
      <c r="A471" s="6" t="s">
        <v>2075</v>
      </c>
      <c r="B471" s="88">
        <v>38443.722222222219</v>
      </c>
      <c r="C471" s="88">
        <v>38444.645833333336</v>
      </c>
      <c r="D471" s="6" t="s">
        <v>2594</v>
      </c>
      <c r="E471" s="6" t="s">
        <v>2595</v>
      </c>
      <c r="G471" s="6">
        <v>50</v>
      </c>
      <c r="M471" s="6">
        <v>844.66</v>
      </c>
      <c r="Q471" s="6">
        <v>183</v>
      </c>
    </row>
    <row r="472" spans="1:41" x14ac:dyDescent="0.2">
      <c r="A472" s="6" t="s">
        <v>2075</v>
      </c>
      <c r="B472" s="88">
        <v>38444.838194444441</v>
      </c>
      <c r="C472" s="88">
        <v>38448.78402777778</v>
      </c>
      <c r="D472" s="6" t="s">
        <v>2596</v>
      </c>
      <c r="E472" s="6" t="s">
        <v>2597</v>
      </c>
      <c r="G472" s="6">
        <v>50</v>
      </c>
      <c r="M472" s="6">
        <v>552.99</v>
      </c>
      <c r="Q472" s="6">
        <v>317</v>
      </c>
    </row>
    <row r="473" spans="1:41" x14ac:dyDescent="0.2">
      <c r="A473" s="6" t="s">
        <v>2075</v>
      </c>
      <c r="B473" s="88">
        <v>38448.86041666667</v>
      </c>
      <c r="C473" s="88">
        <v>38449.634027777778</v>
      </c>
      <c r="D473" s="6" t="s">
        <v>2598</v>
      </c>
      <c r="E473" s="6" t="s">
        <v>2599</v>
      </c>
      <c r="G473" s="6">
        <v>50</v>
      </c>
      <c r="M473" s="6">
        <v>347.41</v>
      </c>
      <c r="Q473" s="6">
        <v>162</v>
      </c>
    </row>
    <row r="474" spans="1:41" x14ac:dyDescent="0.2">
      <c r="A474" s="6" t="s">
        <v>2075</v>
      </c>
      <c r="B474" s="88">
        <v>38449.819444444445</v>
      </c>
      <c r="C474" s="88">
        <v>38455.558333333334</v>
      </c>
      <c r="D474" s="6" t="s">
        <v>2600</v>
      </c>
      <c r="E474" s="6" t="s">
        <v>2601</v>
      </c>
      <c r="G474" s="6">
        <v>50</v>
      </c>
      <c r="M474" s="6">
        <v>534.77</v>
      </c>
      <c r="Q474" s="6">
        <v>27</v>
      </c>
    </row>
    <row r="475" spans="1:41" x14ac:dyDescent="0.2">
      <c r="A475" s="6" t="s">
        <v>2075</v>
      </c>
      <c r="B475" s="88">
        <v>38456.083333333336</v>
      </c>
      <c r="C475" s="88">
        <v>38462.709722222222</v>
      </c>
      <c r="D475" s="6" t="s">
        <v>2602</v>
      </c>
      <c r="E475" s="6" t="s">
        <v>2603</v>
      </c>
      <c r="G475" s="6">
        <v>50</v>
      </c>
      <c r="M475" s="6">
        <v>415.24</v>
      </c>
      <c r="Q475" s="6">
        <v>310</v>
      </c>
    </row>
    <row r="476" spans="1:41" x14ac:dyDescent="0.2">
      <c r="A476" s="6" t="s">
        <v>2075</v>
      </c>
      <c r="B476" s="88">
        <v>38463.95416666667</v>
      </c>
      <c r="C476" s="88">
        <v>38469.945833333331</v>
      </c>
      <c r="D476" s="6" t="s">
        <v>2604</v>
      </c>
      <c r="E476" s="6" t="s">
        <v>2605</v>
      </c>
      <c r="G476" s="6">
        <v>50</v>
      </c>
      <c r="M476" s="6">
        <v>617.50699999999995</v>
      </c>
      <c r="Q476" s="6">
        <v>241</v>
      </c>
    </row>
    <row r="477" spans="1:41" x14ac:dyDescent="0.2">
      <c r="A477" s="6" t="s">
        <v>2075</v>
      </c>
      <c r="B477" s="88">
        <v>38470.5</v>
      </c>
      <c r="C477" s="88"/>
      <c r="D477" s="6" t="s">
        <v>2606</v>
      </c>
      <c r="E477" s="6" t="s">
        <v>2607</v>
      </c>
      <c r="G477" s="6">
        <v>10</v>
      </c>
      <c r="K477" s="6">
        <v>0.65</v>
      </c>
      <c r="O477" s="6">
        <v>311</v>
      </c>
      <c r="Q477" s="6">
        <v>582</v>
      </c>
      <c r="S477" s="6">
        <v>1.0900000000000001</v>
      </c>
      <c r="U477" s="6">
        <v>1.95</v>
      </c>
      <c r="W477" s="6">
        <v>62</v>
      </c>
      <c r="Y477" s="6">
        <v>156</v>
      </c>
      <c r="AA477" s="6">
        <v>252</v>
      </c>
      <c r="AC477" s="6">
        <v>1650</v>
      </c>
      <c r="AD477" s="6" t="s">
        <v>1784</v>
      </c>
      <c r="AE477" s="6">
        <v>18</v>
      </c>
      <c r="AG477" s="6">
        <v>22</v>
      </c>
      <c r="AI477" s="6">
        <v>78</v>
      </c>
      <c r="AJ477" s="6" t="s">
        <v>1784</v>
      </c>
      <c r="AK477" s="6">
        <v>2.5</v>
      </c>
      <c r="AM477" s="6">
        <v>7.59</v>
      </c>
      <c r="AO477" s="6">
        <v>372</v>
      </c>
    </row>
    <row r="478" spans="1:41" x14ac:dyDescent="0.2">
      <c r="A478" s="6" t="s">
        <v>2075</v>
      </c>
      <c r="B478" s="88">
        <v>38471.477777777778</v>
      </c>
      <c r="C478" s="88">
        <v>38481.40625</v>
      </c>
      <c r="D478" s="6" t="s">
        <v>2608</v>
      </c>
      <c r="E478" s="6" t="s">
        <v>2609</v>
      </c>
      <c r="G478" s="6">
        <v>50</v>
      </c>
      <c r="M478" s="6">
        <v>670.06</v>
      </c>
      <c r="Q478" s="6">
        <v>184</v>
      </c>
    </row>
    <row r="479" spans="1:41" x14ac:dyDescent="0.2">
      <c r="A479" s="6" t="s">
        <v>2075</v>
      </c>
      <c r="B479" s="88">
        <v>38679.295138888891</v>
      </c>
      <c r="C479" s="88">
        <v>38682.955555555556</v>
      </c>
      <c r="D479" s="6" t="s">
        <v>2610</v>
      </c>
      <c r="E479" s="6" t="s">
        <v>2611</v>
      </c>
      <c r="G479" s="6">
        <v>50</v>
      </c>
      <c r="M479" s="6">
        <v>191.93</v>
      </c>
      <c r="Q479" s="6">
        <v>2780</v>
      </c>
    </row>
    <row r="480" spans="1:41" x14ac:dyDescent="0.2">
      <c r="A480" s="6" t="s">
        <v>2075</v>
      </c>
      <c r="B480" s="88">
        <v>38683.079861111109</v>
      </c>
      <c r="C480" s="88">
        <v>38683.615972222222</v>
      </c>
      <c r="D480" s="6" t="s">
        <v>2612</v>
      </c>
      <c r="E480" s="6" t="s">
        <v>2613</v>
      </c>
      <c r="G480" s="6">
        <v>50</v>
      </c>
      <c r="M480" s="6">
        <v>317.64999999999998</v>
      </c>
      <c r="Q480" s="6">
        <v>1710</v>
      </c>
    </row>
    <row r="481" spans="1:79" x14ac:dyDescent="0.2">
      <c r="A481" s="6" t="s">
        <v>2075</v>
      </c>
      <c r="B481" s="88">
        <v>38683.879861111112</v>
      </c>
      <c r="C481" s="88">
        <v>38684.616666666669</v>
      </c>
      <c r="D481" s="6" t="s">
        <v>2614</v>
      </c>
      <c r="E481" s="6" t="s">
        <v>2615</v>
      </c>
      <c r="G481" s="6">
        <v>50</v>
      </c>
      <c r="M481" s="6">
        <v>1081.81</v>
      </c>
      <c r="Q481" s="6">
        <v>190</v>
      </c>
    </row>
    <row r="482" spans="1:79" x14ac:dyDescent="0.2">
      <c r="A482" s="6" t="s">
        <v>2075</v>
      </c>
      <c r="B482" s="88">
        <v>38685.42083333333</v>
      </c>
      <c r="C482" s="88">
        <v>38688.02847222222</v>
      </c>
      <c r="D482" s="6" t="s">
        <v>2616</v>
      </c>
      <c r="E482" s="6" t="s">
        <v>2617</v>
      </c>
      <c r="G482" s="6">
        <v>50</v>
      </c>
      <c r="M482" s="6">
        <v>232.68</v>
      </c>
      <c r="Q482" s="6">
        <v>936</v>
      </c>
    </row>
    <row r="483" spans="1:79" x14ac:dyDescent="0.2">
      <c r="A483" s="6" t="s">
        <v>2075</v>
      </c>
      <c r="B483" s="88">
        <v>38690.101388888892</v>
      </c>
      <c r="C483" s="88">
        <v>38696.48541666667</v>
      </c>
      <c r="D483" s="6" t="s">
        <v>2618</v>
      </c>
      <c r="E483" s="6" t="s">
        <v>2619</v>
      </c>
      <c r="G483" s="6">
        <v>50</v>
      </c>
      <c r="M483" s="6">
        <v>245.22</v>
      </c>
      <c r="Q483" s="6">
        <v>878</v>
      </c>
    </row>
    <row r="484" spans="1:79" x14ac:dyDescent="0.2">
      <c r="A484" s="6" t="s">
        <v>2075</v>
      </c>
      <c r="B484" s="88">
        <v>38700.569444444445</v>
      </c>
      <c r="C484" s="88">
        <v>38701.717361111114</v>
      </c>
      <c r="D484" s="6" t="s">
        <v>2620</v>
      </c>
      <c r="E484" s="6" t="s">
        <v>2621</v>
      </c>
      <c r="G484" s="6">
        <v>50</v>
      </c>
      <c r="M484" s="6">
        <v>70.28</v>
      </c>
      <c r="Q484" s="6">
        <v>10000</v>
      </c>
    </row>
    <row r="485" spans="1:79" x14ac:dyDescent="0.2">
      <c r="A485" s="6" t="s">
        <v>2075</v>
      </c>
      <c r="B485" s="88">
        <v>38701.868750000001</v>
      </c>
      <c r="C485" s="88">
        <v>38706.418055555558</v>
      </c>
      <c r="D485" s="6" t="s">
        <v>2622</v>
      </c>
      <c r="E485" s="6" t="s">
        <v>2623</v>
      </c>
      <c r="G485" s="6">
        <v>50</v>
      </c>
      <c r="M485" s="6">
        <v>159.68</v>
      </c>
      <c r="Q485" s="6">
        <v>2130</v>
      </c>
    </row>
    <row r="486" spans="1:79" x14ac:dyDescent="0.2">
      <c r="A486" s="6" t="s">
        <v>2075</v>
      </c>
      <c r="B486" s="88">
        <v>38715.563194444447</v>
      </c>
      <c r="C486" s="88">
        <v>38716.302777777775</v>
      </c>
      <c r="D486" s="6" t="s">
        <v>2624</v>
      </c>
      <c r="E486" s="6" t="s">
        <v>2625</v>
      </c>
      <c r="G486" s="6">
        <v>50</v>
      </c>
      <c r="M486" s="6">
        <v>77.59</v>
      </c>
      <c r="Q486" s="6">
        <v>702</v>
      </c>
    </row>
    <row r="487" spans="1:79" x14ac:dyDescent="0.2">
      <c r="A487" s="6" t="s">
        <v>2075</v>
      </c>
      <c r="B487" s="88">
        <v>38719.620833333334</v>
      </c>
      <c r="C487" s="88">
        <v>38720.541666666664</v>
      </c>
      <c r="D487" s="6" t="s">
        <v>2626</v>
      </c>
      <c r="E487" s="6" t="s">
        <v>2627</v>
      </c>
      <c r="G487" s="6">
        <v>50</v>
      </c>
      <c r="M487" s="6">
        <v>1271</v>
      </c>
      <c r="Q487" s="6">
        <v>197</v>
      </c>
    </row>
    <row r="488" spans="1:79" x14ac:dyDescent="0.2">
      <c r="A488" s="6" t="s">
        <v>2075</v>
      </c>
      <c r="B488" s="88">
        <v>38720.898611111108</v>
      </c>
      <c r="C488" s="88">
        <v>38724.174305555556</v>
      </c>
      <c r="D488" s="6" t="s">
        <v>2628</v>
      </c>
      <c r="E488" s="6" t="s">
        <v>2629</v>
      </c>
      <c r="G488" s="6">
        <v>50</v>
      </c>
      <c r="M488" s="6">
        <v>559.25</v>
      </c>
      <c r="Q488" s="6">
        <v>465</v>
      </c>
    </row>
    <row r="489" spans="1:79" x14ac:dyDescent="0.2">
      <c r="A489" s="6" t="s">
        <v>2075</v>
      </c>
      <c r="B489" s="88">
        <v>38724.377083333333</v>
      </c>
      <c r="C489" s="88">
        <v>38727.222222222219</v>
      </c>
      <c r="D489" s="6" t="s">
        <v>2630</v>
      </c>
      <c r="E489" s="6" t="s">
        <v>2631</v>
      </c>
      <c r="G489" s="6">
        <v>50</v>
      </c>
      <c r="M489" s="6">
        <v>254.53</v>
      </c>
      <c r="Q489" s="6">
        <v>422</v>
      </c>
    </row>
    <row r="490" spans="1:79" x14ac:dyDescent="0.2">
      <c r="A490" s="6" t="s">
        <v>2075</v>
      </c>
      <c r="B490" s="88">
        <v>38727.594444444447</v>
      </c>
      <c r="C490" s="88">
        <v>38728.90625</v>
      </c>
      <c r="D490" s="6" t="s">
        <v>2632</v>
      </c>
      <c r="E490" s="6" t="s">
        <v>2633</v>
      </c>
      <c r="G490" s="6">
        <v>50</v>
      </c>
      <c r="M490" s="6">
        <v>192.37</v>
      </c>
      <c r="Q490" s="6">
        <v>775</v>
      </c>
    </row>
    <row r="491" spans="1:79" x14ac:dyDescent="0.2">
      <c r="A491" s="6" t="s">
        <v>2075</v>
      </c>
      <c r="B491" s="88">
        <v>38737.684027777781</v>
      </c>
      <c r="C491" s="88">
        <v>38738.236111111109</v>
      </c>
      <c r="D491" s="6" t="s">
        <v>2634</v>
      </c>
      <c r="E491" s="6" t="s">
        <v>2635</v>
      </c>
      <c r="G491" s="6">
        <v>50</v>
      </c>
      <c r="M491" s="6">
        <v>36.520000000000003</v>
      </c>
      <c r="O491" s="6">
        <v>686</v>
      </c>
      <c r="S491" s="6">
        <v>0.59099999999999997</v>
      </c>
      <c r="U491" s="6">
        <v>1.65</v>
      </c>
      <c r="W491" s="6">
        <v>29</v>
      </c>
      <c r="Y491" s="6">
        <v>376</v>
      </c>
      <c r="AA491" s="6">
        <v>601</v>
      </c>
      <c r="AC491" s="6">
        <v>2650</v>
      </c>
      <c r="AD491" s="6" t="s">
        <v>1784</v>
      </c>
      <c r="AE491" s="6">
        <v>18</v>
      </c>
      <c r="AG491" s="6">
        <v>540</v>
      </c>
      <c r="AH491" s="6" t="s">
        <v>1784</v>
      </c>
      <c r="AI491" s="6">
        <v>5</v>
      </c>
      <c r="AJ491" s="6" t="s">
        <v>1784</v>
      </c>
      <c r="AK491" s="6">
        <v>2.5</v>
      </c>
      <c r="AM491" s="6">
        <v>8.23</v>
      </c>
      <c r="AO491" s="6">
        <v>361</v>
      </c>
      <c r="AQ491" s="6">
        <v>50</v>
      </c>
      <c r="CA491" s="6">
        <v>40</v>
      </c>
    </row>
    <row r="492" spans="1:79" x14ac:dyDescent="0.2">
      <c r="A492" s="6" t="s">
        <v>2075</v>
      </c>
      <c r="B492" s="88">
        <v>38737.770833333336</v>
      </c>
      <c r="C492" s="88">
        <v>38738.237500000003</v>
      </c>
      <c r="D492" s="6" t="s">
        <v>2636</v>
      </c>
      <c r="E492" s="6" t="s">
        <v>2637</v>
      </c>
      <c r="G492" s="6">
        <v>50</v>
      </c>
      <c r="M492" s="6">
        <v>31.27</v>
      </c>
      <c r="Q492" s="6">
        <v>1060</v>
      </c>
    </row>
    <row r="493" spans="1:79" x14ac:dyDescent="0.2">
      <c r="A493" s="6" t="s">
        <v>2075</v>
      </c>
      <c r="B493" s="88">
        <v>38738.318055555559</v>
      </c>
      <c r="C493" s="88">
        <v>38739.413194444445</v>
      </c>
      <c r="D493" s="6" t="s">
        <v>2638</v>
      </c>
      <c r="E493" s="6" t="s">
        <v>2639</v>
      </c>
      <c r="G493" s="6">
        <v>50</v>
      </c>
      <c r="M493" s="6">
        <v>109.02</v>
      </c>
      <c r="Q493" s="6">
        <v>9450</v>
      </c>
    </row>
    <row r="494" spans="1:79" x14ac:dyDescent="0.2">
      <c r="A494" s="6" t="s">
        <v>2075</v>
      </c>
      <c r="B494" s="88">
        <v>38739.491666666669</v>
      </c>
      <c r="C494" s="88">
        <v>38739.98333333333</v>
      </c>
      <c r="D494" s="6" t="s">
        <v>2640</v>
      </c>
      <c r="E494" s="6" t="s">
        <v>2641</v>
      </c>
      <c r="G494" s="6">
        <v>50</v>
      </c>
      <c r="M494" s="6">
        <v>39.22</v>
      </c>
      <c r="Q494" s="6">
        <v>1010</v>
      </c>
    </row>
    <row r="495" spans="1:79" x14ac:dyDescent="0.2">
      <c r="A495" s="6" t="s">
        <v>2075</v>
      </c>
      <c r="B495" s="88">
        <v>38740.124305555553</v>
      </c>
      <c r="C495" s="88">
        <v>38743.27847222222</v>
      </c>
      <c r="D495" s="6" t="s">
        <v>2642</v>
      </c>
      <c r="E495" s="6" t="s">
        <v>2643</v>
      </c>
      <c r="G495" s="6">
        <v>50</v>
      </c>
      <c r="M495" s="6">
        <v>286.17</v>
      </c>
      <c r="Q495" s="6">
        <v>948</v>
      </c>
    </row>
    <row r="496" spans="1:79" x14ac:dyDescent="0.2">
      <c r="A496" s="6" t="s">
        <v>2075</v>
      </c>
      <c r="B496" s="88">
        <v>38743.411805555559</v>
      </c>
      <c r="C496" s="88">
        <v>38745.293055555558</v>
      </c>
      <c r="D496" s="6" t="s">
        <v>2644</v>
      </c>
      <c r="E496" s="6" t="s">
        <v>2645</v>
      </c>
      <c r="G496" s="6">
        <v>50</v>
      </c>
      <c r="M496" s="6">
        <v>201.96</v>
      </c>
      <c r="Q496" s="6">
        <v>524</v>
      </c>
    </row>
    <row r="497" spans="1:41" x14ac:dyDescent="0.2">
      <c r="A497" s="6" t="s">
        <v>2075</v>
      </c>
      <c r="B497" s="88">
        <v>38745.554861111108</v>
      </c>
      <c r="C497" s="88">
        <v>38745.857638888891</v>
      </c>
      <c r="D497" s="6" t="s">
        <v>2646</v>
      </c>
      <c r="E497" s="6" t="s">
        <v>2647</v>
      </c>
      <c r="G497" s="6">
        <v>50</v>
      </c>
      <c r="M497" s="6">
        <v>260.27999999999997</v>
      </c>
      <c r="Q497" s="6">
        <v>521</v>
      </c>
    </row>
    <row r="498" spans="1:41" x14ac:dyDescent="0.2">
      <c r="A498" s="6" t="s">
        <v>2075</v>
      </c>
      <c r="B498" s="88">
        <v>38745.87222222222</v>
      </c>
      <c r="C498" s="88">
        <v>38746.073611111111</v>
      </c>
      <c r="D498" s="6" t="s">
        <v>2648</v>
      </c>
      <c r="E498" s="6" t="s">
        <v>2649</v>
      </c>
      <c r="G498" s="6">
        <v>50</v>
      </c>
      <c r="M498" s="6">
        <v>519.04999999999995</v>
      </c>
      <c r="Q498" s="6">
        <v>175</v>
      </c>
    </row>
    <row r="499" spans="1:41" x14ac:dyDescent="0.2">
      <c r="A499" s="6" t="s">
        <v>2075</v>
      </c>
      <c r="B499" s="88">
        <v>38746.180555555555</v>
      </c>
      <c r="C499" s="88">
        <v>38748.374305555553</v>
      </c>
      <c r="D499" s="6" t="s">
        <v>2650</v>
      </c>
      <c r="E499" s="6" t="s">
        <v>2651</v>
      </c>
      <c r="G499" s="6">
        <v>50</v>
      </c>
      <c r="M499" s="6">
        <v>2587.23</v>
      </c>
      <c r="Q499" s="6">
        <v>255</v>
      </c>
    </row>
    <row r="500" spans="1:41" x14ac:dyDescent="0.2">
      <c r="A500" s="6" t="s">
        <v>2075</v>
      </c>
      <c r="B500" s="88">
        <v>38747.288194444445</v>
      </c>
      <c r="C500" s="88">
        <v>38747.493055555555</v>
      </c>
      <c r="D500" s="6" t="s">
        <v>2652</v>
      </c>
      <c r="E500" s="6" t="s">
        <v>2653</v>
      </c>
      <c r="G500" s="6">
        <v>50</v>
      </c>
      <c r="M500" s="6">
        <v>98.68</v>
      </c>
      <c r="Q500" s="6">
        <v>461</v>
      </c>
    </row>
    <row r="501" spans="1:41" x14ac:dyDescent="0.2">
      <c r="A501" s="6" t="s">
        <v>2075</v>
      </c>
      <c r="B501" s="88">
        <v>38748.777777777781</v>
      </c>
      <c r="C501" s="88">
        <v>38751.311111111114</v>
      </c>
      <c r="D501" s="6" t="s">
        <v>2654</v>
      </c>
      <c r="E501" s="6" t="s">
        <v>2655</v>
      </c>
      <c r="G501" s="6">
        <v>50</v>
      </c>
      <c r="M501" s="6">
        <v>449.85</v>
      </c>
      <c r="Q501" s="6">
        <v>256</v>
      </c>
    </row>
    <row r="502" spans="1:41" x14ac:dyDescent="0.2">
      <c r="A502" s="6" t="s">
        <v>2075</v>
      </c>
      <c r="B502" s="88">
        <v>38751.699305555558</v>
      </c>
      <c r="C502" s="88">
        <v>38755.893750000003</v>
      </c>
      <c r="D502" s="6" t="s">
        <v>2656</v>
      </c>
      <c r="E502" s="6" t="s">
        <v>2657</v>
      </c>
      <c r="G502" s="6">
        <v>50</v>
      </c>
      <c r="M502" s="6">
        <v>508.83</v>
      </c>
      <c r="Q502" s="6">
        <v>333</v>
      </c>
    </row>
    <row r="503" spans="1:41" x14ac:dyDescent="0.2">
      <c r="A503" s="6" t="s">
        <v>2075</v>
      </c>
      <c r="B503" s="88">
        <v>38756.595833333333</v>
      </c>
      <c r="C503" s="88">
        <v>38757.984027777777</v>
      </c>
      <c r="D503" s="6" t="s">
        <v>2658</v>
      </c>
      <c r="E503" s="6" t="s">
        <v>2659</v>
      </c>
      <c r="G503" s="6">
        <v>50</v>
      </c>
      <c r="M503" s="6">
        <v>120.95</v>
      </c>
      <c r="Q503" s="6">
        <v>213</v>
      </c>
    </row>
    <row r="504" spans="1:41" x14ac:dyDescent="0.2">
      <c r="A504" s="6" t="s">
        <v>2075</v>
      </c>
      <c r="B504" s="88">
        <v>38758.223611111112</v>
      </c>
      <c r="C504" s="88">
        <v>38758.902083333334</v>
      </c>
      <c r="D504" s="6" t="s">
        <v>2660</v>
      </c>
      <c r="E504" s="6" t="s">
        <v>2661</v>
      </c>
      <c r="G504" s="6">
        <v>50</v>
      </c>
      <c r="M504" s="6">
        <v>62.03</v>
      </c>
      <c r="Q504" s="6">
        <v>1270</v>
      </c>
    </row>
    <row r="505" spans="1:41" x14ac:dyDescent="0.2">
      <c r="A505" s="6" t="s">
        <v>2075</v>
      </c>
      <c r="B505" s="88">
        <v>38759.14166666667</v>
      </c>
      <c r="C505" s="88">
        <v>38761.421527777777</v>
      </c>
      <c r="D505" s="6" t="s">
        <v>2662</v>
      </c>
      <c r="E505" s="6" t="s">
        <v>2663</v>
      </c>
      <c r="G505" s="6">
        <v>50</v>
      </c>
      <c r="M505" s="6">
        <v>193.31</v>
      </c>
      <c r="Q505" s="6">
        <v>1160</v>
      </c>
    </row>
    <row r="506" spans="1:41" x14ac:dyDescent="0.2">
      <c r="A506" s="6" t="s">
        <v>2075</v>
      </c>
      <c r="B506" s="88">
        <v>38759.711805555555</v>
      </c>
      <c r="C506" s="88">
        <v>38759.958333333336</v>
      </c>
      <c r="D506" s="6" t="s">
        <v>2664</v>
      </c>
      <c r="E506" s="6" t="s">
        <v>2665</v>
      </c>
      <c r="G506" s="6">
        <v>50</v>
      </c>
      <c r="M506" s="6">
        <v>22.97</v>
      </c>
      <c r="O506" s="6">
        <v>2562</v>
      </c>
      <c r="Q506" s="6">
        <v>4660</v>
      </c>
      <c r="S506" s="6">
        <v>0.63400000000000001</v>
      </c>
      <c r="U506" s="6">
        <v>2.4300000000000002</v>
      </c>
      <c r="W506" s="6">
        <v>262</v>
      </c>
      <c r="Y506" s="6">
        <v>886</v>
      </c>
      <c r="AA506" s="6">
        <v>1470</v>
      </c>
      <c r="AC506" s="6">
        <v>5650</v>
      </c>
      <c r="AD506" s="6" t="s">
        <v>1784</v>
      </c>
      <c r="AE506" s="6">
        <v>18</v>
      </c>
      <c r="AG506" s="6">
        <v>1500</v>
      </c>
      <c r="AI506" s="6">
        <v>420</v>
      </c>
      <c r="AK506" s="6">
        <v>30</v>
      </c>
      <c r="AM506" s="6">
        <v>7.53</v>
      </c>
      <c r="AO506" s="6">
        <v>531</v>
      </c>
    </row>
    <row r="507" spans="1:41" x14ac:dyDescent="0.2">
      <c r="A507" s="6" t="s">
        <v>2075</v>
      </c>
      <c r="B507" s="88">
        <v>38761.651388888888</v>
      </c>
      <c r="C507" s="88">
        <v>38763.111111111109</v>
      </c>
      <c r="D507" s="6" t="s">
        <v>2666</v>
      </c>
      <c r="E507" s="6" t="s">
        <v>2667</v>
      </c>
      <c r="G507" s="6">
        <v>50</v>
      </c>
      <c r="M507" s="6">
        <v>116.85</v>
      </c>
      <c r="Q507" s="6">
        <v>501</v>
      </c>
    </row>
    <row r="508" spans="1:41" x14ac:dyDescent="0.2">
      <c r="A508" s="6" t="s">
        <v>2075</v>
      </c>
      <c r="B508" s="88">
        <v>38763.361111111109</v>
      </c>
      <c r="C508" s="88">
        <v>38764.06527777778</v>
      </c>
      <c r="D508" s="6" t="s">
        <v>2668</v>
      </c>
      <c r="E508" s="6" t="s">
        <v>2669</v>
      </c>
      <c r="G508" s="6">
        <v>50</v>
      </c>
      <c r="M508" s="6">
        <v>50.8</v>
      </c>
      <c r="Q508" s="6">
        <v>354</v>
      </c>
    </row>
    <row r="509" spans="1:41" x14ac:dyDescent="0.2">
      <c r="A509" s="6" t="s">
        <v>2075</v>
      </c>
      <c r="B509" s="88">
        <v>38764.236111111109</v>
      </c>
      <c r="C509" s="88">
        <v>38764.436111111114</v>
      </c>
      <c r="D509" s="6" t="s">
        <v>2670</v>
      </c>
      <c r="E509" s="6" t="s">
        <v>2671</v>
      </c>
      <c r="G509" s="6">
        <v>50</v>
      </c>
      <c r="M509" s="6">
        <v>28.51</v>
      </c>
      <c r="Q509" s="6">
        <v>1513</v>
      </c>
    </row>
    <row r="510" spans="1:41" x14ac:dyDescent="0.2">
      <c r="A510" s="6" t="s">
        <v>2075</v>
      </c>
      <c r="B510" s="88">
        <v>38764.443749999999</v>
      </c>
      <c r="C510" s="88">
        <v>38764.468055555553</v>
      </c>
      <c r="D510" s="6" t="s">
        <v>2672</v>
      </c>
      <c r="E510" s="6" t="s">
        <v>2673</v>
      </c>
      <c r="G510" s="6">
        <v>50</v>
      </c>
      <c r="M510" s="6">
        <v>25.7</v>
      </c>
      <c r="Q510" s="6">
        <v>6077</v>
      </c>
    </row>
    <row r="511" spans="1:41" x14ac:dyDescent="0.2">
      <c r="A511" s="6" t="s">
        <v>2075</v>
      </c>
      <c r="B511" s="88">
        <v>38764.48333333333</v>
      </c>
      <c r="C511" s="88">
        <v>38764.591666666667</v>
      </c>
      <c r="D511" s="6" t="s">
        <v>2674</v>
      </c>
      <c r="E511" s="6" t="s">
        <v>2675</v>
      </c>
      <c r="G511" s="6">
        <v>50</v>
      </c>
      <c r="M511" s="6">
        <v>27.13</v>
      </c>
      <c r="Q511" s="6">
        <v>2974</v>
      </c>
    </row>
    <row r="512" spans="1:41" x14ac:dyDescent="0.2">
      <c r="A512" s="6" t="s">
        <v>2075</v>
      </c>
      <c r="B512" s="88">
        <v>38764.621527777781</v>
      </c>
      <c r="C512" s="88">
        <v>38764.709027777775</v>
      </c>
      <c r="D512" s="6" t="s">
        <v>2676</v>
      </c>
      <c r="E512" s="6" t="s">
        <v>2677</v>
      </c>
      <c r="G512" s="6">
        <v>50</v>
      </c>
      <c r="M512" s="6">
        <v>27.88</v>
      </c>
      <c r="Q512" s="6">
        <v>3576</v>
      </c>
    </row>
    <row r="513" spans="1:79" x14ac:dyDescent="0.2">
      <c r="A513" s="6" t="s">
        <v>2075</v>
      </c>
      <c r="B513" s="88">
        <v>38764.737500000003</v>
      </c>
      <c r="C513" s="88">
        <v>38764.839583333334</v>
      </c>
      <c r="D513" s="6" t="s">
        <v>2678</v>
      </c>
      <c r="E513" s="6" t="s">
        <v>2679</v>
      </c>
      <c r="G513" s="6">
        <v>50</v>
      </c>
      <c r="M513" s="6">
        <v>26.71</v>
      </c>
      <c r="Q513" s="6">
        <v>5360</v>
      </c>
    </row>
    <row r="514" spans="1:79" x14ac:dyDescent="0.2">
      <c r="A514" s="6" t="s">
        <v>2075</v>
      </c>
      <c r="B514" s="88">
        <v>38764.881944444445</v>
      </c>
      <c r="C514" s="88">
        <v>38765.063888888886</v>
      </c>
      <c r="D514" s="6" t="s">
        <v>2680</v>
      </c>
      <c r="E514" s="6" t="s">
        <v>2681</v>
      </c>
      <c r="G514" s="6">
        <v>50</v>
      </c>
      <c r="M514" s="6">
        <v>31.03</v>
      </c>
      <c r="Q514" s="6">
        <v>3070</v>
      </c>
    </row>
    <row r="515" spans="1:79" x14ac:dyDescent="0.2">
      <c r="A515" s="6" t="s">
        <v>2075</v>
      </c>
      <c r="B515" s="88">
        <v>38765.198611111111</v>
      </c>
      <c r="C515" s="88">
        <v>38765.404861111114</v>
      </c>
      <c r="D515" s="6" t="s">
        <v>2682</v>
      </c>
      <c r="E515" s="6" t="s">
        <v>2683</v>
      </c>
      <c r="G515" s="6">
        <v>50</v>
      </c>
      <c r="M515" s="6">
        <v>25.01</v>
      </c>
      <c r="Q515" s="6">
        <v>2660</v>
      </c>
    </row>
    <row r="516" spans="1:79" x14ac:dyDescent="0.2">
      <c r="A516" s="6" t="s">
        <v>2075</v>
      </c>
      <c r="B516" s="88">
        <v>38765.536805555559</v>
      </c>
      <c r="C516" s="88">
        <v>38768.832638888889</v>
      </c>
      <c r="D516" s="6" t="s">
        <v>2684</v>
      </c>
      <c r="E516" s="6" t="s">
        <v>2685</v>
      </c>
      <c r="G516" s="6">
        <v>50</v>
      </c>
      <c r="M516" s="6">
        <v>248.02</v>
      </c>
      <c r="Q516" s="6">
        <v>3076</v>
      </c>
    </row>
    <row r="517" spans="1:79" x14ac:dyDescent="0.2">
      <c r="A517" s="6" t="s">
        <v>2075</v>
      </c>
      <c r="B517" s="88">
        <v>38769.073611111111</v>
      </c>
      <c r="C517" s="88">
        <v>38770.247916666667</v>
      </c>
      <c r="D517" s="6" t="s">
        <v>2686</v>
      </c>
      <c r="E517" s="6" t="s">
        <v>2687</v>
      </c>
      <c r="G517" s="6">
        <v>50</v>
      </c>
      <c r="M517" s="6">
        <v>99.1</v>
      </c>
      <c r="Q517" s="6">
        <v>928</v>
      </c>
    </row>
    <row r="518" spans="1:79" x14ac:dyDescent="0.2">
      <c r="A518" s="6" t="s">
        <v>2075</v>
      </c>
      <c r="B518" s="88">
        <v>38770.460416666669</v>
      </c>
      <c r="C518" s="88">
        <v>38772.402083333334</v>
      </c>
      <c r="D518" s="6" t="s">
        <v>2688</v>
      </c>
      <c r="E518" s="6" t="s">
        <v>2689</v>
      </c>
      <c r="G518" s="6">
        <v>50</v>
      </c>
      <c r="M518" s="6">
        <v>281.87</v>
      </c>
      <c r="Q518" s="6">
        <v>914</v>
      </c>
    </row>
    <row r="519" spans="1:79" x14ac:dyDescent="0.2">
      <c r="A519" s="6" t="s">
        <v>2075</v>
      </c>
      <c r="B519" s="88">
        <v>38772.785416666666</v>
      </c>
      <c r="C519" s="88">
        <v>38776.533333333333</v>
      </c>
      <c r="D519" s="6" t="s">
        <v>2690</v>
      </c>
      <c r="E519" s="6" t="s">
        <v>2691</v>
      </c>
      <c r="G519" s="6">
        <v>50</v>
      </c>
      <c r="M519" s="6">
        <v>255.1</v>
      </c>
      <c r="Q519" s="6">
        <v>480</v>
      </c>
    </row>
    <row r="520" spans="1:79" x14ac:dyDescent="0.2">
      <c r="A520" s="6" t="s">
        <v>2075</v>
      </c>
      <c r="B520" s="88">
        <v>38776.790972222225</v>
      </c>
      <c r="C520" s="88">
        <v>38780.004166666666</v>
      </c>
      <c r="D520" s="6" t="s">
        <v>2692</v>
      </c>
      <c r="E520" s="6" t="s">
        <v>2691</v>
      </c>
      <c r="G520" s="6">
        <v>50</v>
      </c>
      <c r="M520" s="6">
        <v>250.81</v>
      </c>
      <c r="Q520" s="6">
        <v>1931</v>
      </c>
    </row>
    <row r="521" spans="1:79" x14ac:dyDescent="0.2">
      <c r="A521" s="6" t="s">
        <v>2075</v>
      </c>
      <c r="B521" s="88">
        <v>38780.20416666667</v>
      </c>
      <c r="C521" s="88">
        <v>38782.207638888889</v>
      </c>
      <c r="D521" s="6" t="s">
        <v>2693</v>
      </c>
      <c r="E521" s="6" t="s">
        <v>2694</v>
      </c>
      <c r="G521" s="6">
        <v>50</v>
      </c>
      <c r="M521" s="6">
        <v>159.26</v>
      </c>
      <c r="Q521" s="6">
        <v>3741</v>
      </c>
    </row>
    <row r="522" spans="1:79" x14ac:dyDescent="0.2">
      <c r="A522" s="6" t="s">
        <v>2075</v>
      </c>
      <c r="B522" s="88">
        <v>38781.663194444445</v>
      </c>
      <c r="C522" s="88">
        <v>38782.545138888891</v>
      </c>
      <c r="D522" s="6" t="s">
        <v>2695</v>
      </c>
      <c r="E522" s="6" t="s">
        <v>2696</v>
      </c>
      <c r="G522" s="6">
        <v>50</v>
      </c>
      <c r="M522" s="6">
        <v>114.63</v>
      </c>
      <c r="N522" s="6" t="s">
        <v>1934</v>
      </c>
      <c r="O522" s="6">
        <v>950</v>
      </c>
      <c r="Q522" s="6">
        <v>14200</v>
      </c>
      <c r="S522" s="6">
        <v>0.25900000000000001</v>
      </c>
      <c r="U522" s="6">
        <v>3.91</v>
      </c>
      <c r="W522" s="6">
        <v>165</v>
      </c>
      <c r="Y522" s="6">
        <v>2500</v>
      </c>
      <c r="AA522" s="6">
        <v>3860</v>
      </c>
      <c r="AC522" s="6">
        <v>11500</v>
      </c>
      <c r="AD522" s="6" t="s">
        <v>1784</v>
      </c>
      <c r="AE522" s="6">
        <v>18</v>
      </c>
      <c r="AG522" s="6">
        <v>6500</v>
      </c>
      <c r="AI522" s="6">
        <v>250</v>
      </c>
      <c r="AK522" s="6">
        <v>43</v>
      </c>
      <c r="AM522" s="6">
        <v>7.33</v>
      </c>
      <c r="AO522" s="6">
        <v>353</v>
      </c>
      <c r="AQ522" s="6">
        <v>440</v>
      </c>
      <c r="CA522" s="6">
        <v>740</v>
      </c>
    </row>
    <row r="523" spans="1:79" x14ac:dyDescent="0.2">
      <c r="A523" s="6" t="s">
        <v>2075</v>
      </c>
      <c r="B523" s="88">
        <v>38782.310416666667</v>
      </c>
      <c r="C523" s="88">
        <v>38783.354861111111</v>
      </c>
      <c r="D523" s="6" t="s">
        <v>2697</v>
      </c>
      <c r="E523" s="6" t="s">
        <v>2698</v>
      </c>
      <c r="G523" s="6">
        <v>50</v>
      </c>
      <c r="M523" s="6">
        <v>230.72</v>
      </c>
      <c r="Q523" s="6">
        <v>5800</v>
      </c>
    </row>
    <row r="524" spans="1:79" x14ac:dyDescent="0.2">
      <c r="A524" s="6" t="s">
        <v>2075</v>
      </c>
      <c r="B524" s="88">
        <v>38783.453472222223</v>
      </c>
      <c r="C524" s="88">
        <v>38784.444444444445</v>
      </c>
      <c r="D524" s="6" t="s">
        <v>2699</v>
      </c>
      <c r="E524" s="6" t="s">
        <v>2700</v>
      </c>
      <c r="G524" s="6">
        <v>50</v>
      </c>
      <c r="M524" s="6">
        <v>381.28</v>
      </c>
      <c r="Q524" s="6">
        <v>961</v>
      </c>
    </row>
    <row r="525" spans="1:79" x14ac:dyDescent="0.2">
      <c r="A525" s="6" t="s">
        <v>2075</v>
      </c>
      <c r="B525" s="88">
        <v>38783.559027777781</v>
      </c>
      <c r="C525" s="88">
        <v>38785.392361111109</v>
      </c>
      <c r="D525" s="6" t="s">
        <v>2701</v>
      </c>
      <c r="E525" s="6" t="s">
        <v>2702</v>
      </c>
      <c r="G525" s="6">
        <v>50</v>
      </c>
      <c r="M525" s="6">
        <v>2980.38</v>
      </c>
      <c r="O525" s="6">
        <v>141</v>
      </c>
      <c r="Q525" s="6">
        <v>327</v>
      </c>
      <c r="S525" s="6">
        <v>0.113</v>
      </c>
      <c r="U525" s="6">
        <v>1.8900000000000001</v>
      </c>
      <c r="W525" s="6">
        <v>58</v>
      </c>
      <c r="Y525" s="6">
        <v>92.1</v>
      </c>
      <c r="AA525" s="6">
        <v>128</v>
      </c>
      <c r="AC525" s="6">
        <v>761</v>
      </c>
      <c r="AD525" s="6" t="s">
        <v>1784</v>
      </c>
      <c r="AE525" s="6">
        <v>18</v>
      </c>
      <c r="AG525" s="6">
        <v>59</v>
      </c>
      <c r="AI525" s="6">
        <v>71</v>
      </c>
      <c r="AJ525" s="6" t="s">
        <v>1784</v>
      </c>
      <c r="AK525" s="6">
        <v>2.5</v>
      </c>
      <c r="AM525" s="6">
        <v>7.34</v>
      </c>
      <c r="AO525" s="6">
        <v>134</v>
      </c>
      <c r="AP525" s="6" t="s">
        <v>1784</v>
      </c>
      <c r="AQ525" s="6">
        <v>40</v>
      </c>
      <c r="AS525" s="6">
        <v>6.4089999999999998</v>
      </c>
      <c r="AU525" s="6">
        <v>49.418999999999997</v>
      </c>
      <c r="AW525" s="6">
        <v>1.1240000000000001</v>
      </c>
      <c r="AY525" s="6">
        <v>48.295000000000002</v>
      </c>
      <c r="BZ525" s="6" t="s">
        <v>1784</v>
      </c>
      <c r="CA525" s="6">
        <v>40</v>
      </c>
    </row>
    <row r="526" spans="1:79" x14ac:dyDescent="0.2">
      <c r="A526" s="6" t="s">
        <v>2075</v>
      </c>
      <c r="B526" s="88">
        <v>38784.475694444445</v>
      </c>
      <c r="C526" s="88"/>
      <c r="D526" s="6" t="s">
        <v>2703</v>
      </c>
      <c r="E526" s="6" t="s">
        <v>2704</v>
      </c>
      <c r="G526" s="6">
        <v>70</v>
      </c>
      <c r="K526" s="6">
        <v>4.5</v>
      </c>
      <c r="BY526" s="6">
        <v>11.1</v>
      </c>
    </row>
    <row r="527" spans="1:79" x14ac:dyDescent="0.2">
      <c r="A527" s="6" t="s">
        <v>2075</v>
      </c>
      <c r="B527" s="88">
        <v>38784.521527777775</v>
      </c>
      <c r="C527" s="88">
        <v>38784.925000000003</v>
      </c>
      <c r="D527" s="6" t="s">
        <v>2705</v>
      </c>
      <c r="E527" s="6" t="s">
        <v>2706</v>
      </c>
      <c r="G527" s="6">
        <v>50</v>
      </c>
      <c r="M527" s="6">
        <v>514</v>
      </c>
      <c r="Q527" s="6">
        <v>420</v>
      </c>
    </row>
    <row r="528" spans="1:79" x14ac:dyDescent="0.2">
      <c r="A528" s="6" t="s">
        <v>2075</v>
      </c>
      <c r="B528" s="88">
        <v>38784.938194444447</v>
      </c>
      <c r="C528" s="88">
        <v>38785.530555555553</v>
      </c>
      <c r="D528" s="6" t="s">
        <v>2707</v>
      </c>
      <c r="E528" s="6" t="s">
        <v>2708</v>
      </c>
      <c r="G528" s="6">
        <v>50</v>
      </c>
      <c r="M528" s="6">
        <v>1926.26</v>
      </c>
      <c r="Q528" s="6">
        <v>22</v>
      </c>
    </row>
    <row r="529" spans="1:81" x14ac:dyDescent="0.2">
      <c r="A529" s="6" t="s">
        <v>2075</v>
      </c>
      <c r="B529" s="88">
        <v>38785.666666666664</v>
      </c>
      <c r="C529" s="88">
        <v>38786.179166666669</v>
      </c>
      <c r="D529" s="6" t="s">
        <v>2709</v>
      </c>
      <c r="E529" s="6" t="s">
        <v>2710</v>
      </c>
      <c r="G529" s="6">
        <v>50</v>
      </c>
      <c r="M529" s="6">
        <v>1096.82</v>
      </c>
      <c r="Q529" s="6">
        <v>139</v>
      </c>
    </row>
    <row r="530" spans="1:81" x14ac:dyDescent="0.2">
      <c r="A530" s="6" t="s">
        <v>2075</v>
      </c>
      <c r="B530" s="88">
        <v>38786.286111111112</v>
      </c>
      <c r="C530" s="88">
        <v>38788.495833333334</v>
      </c>
      <c r="D530" s="6" t="s">
        <v>2711</v>
      </c>
      <c r="E530" s="6" t="s">
        <v>2712</v>
      </c>
      <c r="G530" s="6">
        <v>50</v>
      </c>
      <c r="M530" s="6">
        <v>774.97</v>
      </c>
      <c r="Q530" s="6">
        <v>186</v>
      </c>
    </row>
    <row r="531" spans="1:81" x14ac:dyDescent="0.2">
      <c r="A531" s="6" t="s">
        <v>2075</v>
      </c>
      <c r="B531" s="88">
        <v>38788.86041666667</v>
      </c>
      <c r="C531" s="88">
        <v>38788.993055555555</v>
      </c>
      <c r="D531" s="6" t="s">
        <v>2713</v>
      </c>
      <c r="E531" s="6" t="s">
        <v>2714</v>
      </c>
      <c r="G531" s="6">
        <v>50</v>
      </c>
      <c r="M531" s="6">
        <v>744.17</v>
      </c>
      <c r="Q531" s="6">
        <v>104</v>
      </c>
    </row>
    <row r="532" spans="1:81" x14ac:dyDescent="0.2">
      <c r="A532" s="6" t="s">
        <v>2075</v>
      </c>
      <c r="B532" s="88">
        <v>38789.011111111111</v>
      </c>
      <c r="C532" s="88">
        <v>38790.815972222219</v>
      </c>
      <c r="D532" s="6" t="s">
        <v>2715</v>
      </c>
      <c r="E532" s="6" t="s">
        <v>2716</v>
      </c>
      <c r="G532" s="6">
        <v>50</v>
      </c>
      <c r="M532" s="6">
        <v>5277.79</v>
      </c>
      <c r="Q532" s="6">
        <v>41</v>
      </c>
    </row>
    <row r="533" spans="1:81" x14ac:dyDescent="0.2">
      <c r="A533" s="6" t="s">
        <v>2075</v>
      </c>
      <c r="B533" s="88">
        <v>38791.643750000003</v>
      </c>
      <c r="C533" s="88">
        <v>38796.299305555556</v>
      </c>
      <c r="D533" s="6" t="s">
        <v>2717</v>
      </c>
      <c r="E533" s="6" t="s">
        <v>2718</v>
      </c>
      <c r="G533" s="6">
        <v>50</v>
      </c>
      <c r="M533" s="6">
        <v>1092.9000000000001</v>
      </c>
      <c r="Q533" s="6">
        <v>505</v>
      </c>
    </row>
    <row r="534" spans="1:81" x14ac:dyDescent="0.2">
      <c r="A534" s="6" t="s">
        <v>2075</v>
      </c>
      <c r="B534" s="88">
        <v>38796.586111111108</v>
      </c>
      <c r="C534" s="88">
        <v>38804.53125</v>
      </c>
      <c r="D534" s="6" t="s">
        <v>2719</v>
      </c>
      <c r="E534" s="6" t="s">
        <v>2720</v>
      </c>
      <c r="G534" s="6">
        <v>50</v>
      </c>
      <c r="M534" s="6">
        <v>1002.23</v>
      </c>
      <c r="Q534" s="6">
        <v>168</v>
      </c>
    </row>
    <row r="535" spans="1:81" x14ac:dyDescent="0.2">
      <c r="A535" s="6" t="s">
        <v>2075</v>
      </c>
      <c r="B535" s="88">
        <v>38804.970833333333</v>
      </c>
      <c r="C535" s="88">
        <v>38808.922222222223</v>
      </c>
      <c r="D535" s="6" t="s">
        <v>2721</v>
      </c>
      <c r="E535" s="6" t="s">
        <v>2722</v>
      </c>
      <c r="G535" s="6">
        <v>50</v>
      </c>
      <c r="M535" s="6">
        <v>483.5</v>
      </c>
      <c r="Q535" s="6">
        <v>595</v>
      </c>
    </row>
    <row r="536" spans="1:81" x14ac:dyDescent="0.2">
      <c r="A536" s="6" t="s">
        <v>2075</v>
      </c>
      <c r="B536" s="88">
        <v>38809.311805555553</v>
      </c>
      <c r="C536" s="88">
        <v>38809.681250000001</v>
      </c>
      <c r="D536" s="6" t="s">
        <v>2723</v>
      </c>
      <c r="E536" s="6" t="s">
        <v>2724</v>
      </c>
      <c r="G536" s="6">
        <v>50</v>
      </c>
      <c r="M536" s="6">
        <v>175.6</v>
      </c>
      <c r="Q536" s="6">
        <v>221.6</v>
      </c>
    </row>
    <row r="537" spans="1:81" x14ac:dyDescent="0.2">
      <c r="A537" s="6" t="s">
        <v>2075</v>
      </c>
      <c r="B537" s="88">
        <v>38809.746527777781</v>
      </c>
      <c r="C537" s="88">
        <v>38812.46597222222</v>
      </c>
      <c r="D537" s="6" t="s">
        <v>2725</v>
      </c>
      <c r="E537" s="6" t="s">
        <v>2726</v>
      </c>
      <c r="G537" s="6">
        <v>50</v>
      </c>
      <c r="M537" s="6">
        <v>3063.29</v>
      </c>
      <c r="Q537" s="6">
        <v>86</v>
      </c>
    </row>
    <row r="538" spans="1:81" x14ac:dyDescent="0.2">
      <c r="A538" s="6" t="s">
        <v>2075</v>
      </c>
      <c r="B538" s="88">
        <v>38812.6875</v>
      </c>
      <c r="C538" s="88">
        <v>38819.651388888888</v>
      </c>
      <c r="D538" s="6" t="s">
        <v>2727</v>
      </c>
      <c r="E538" s="6" t="s">
        <v>2728</v>
      </c>
      <c r="G538" s="6">
        <v>50</v>
      </c>
      <c r="M538" s="6">
        <v>4443.71</v>
      </c>
      <c r="Q538" s="6">
        <v>73</v>
      </c>
    </row>
    <row r="539" spans="1:81" x14ac:dyDescent="0.2">
      <c r="A539" s="6" t="s">
        <v>2075</v>
      </c>
      <c r="B539" s="88">
        <v>39050.958333333336</v>
      </c>
      <c r="C539" s="88">
        <v>39051.614583333336</v>
      </c>
      <c r="D539" s="6" t="s">
        <v>2729</v>
      </c>
      <c r="E539" s="6" t="s">
        <v>2730</v>
      </c>
      <c r="G539" s="6">
        <v>50</v>
      </c>
      <c r="M539" s="6">
        <v>1358</v>
      </c>
      <c r="Q539" s="6">
        <v>26.9</v>
      </c>
    </row>
    <row r="540" spans="1:81" x14ac:dyDescent="0.2">
      <c r="A540" s="6" t="s">
        <v>2075</v>
      </c>
      <c r="B540" s="88">
        <v>39051.649305555555</v>
      </c>
      <c r="C540" s="88">
        <v>39051.892361111109</v>
      </c>
      <c r="D540" s="6" t="s">
        <v>2731</v>
      </c>
      <c r="E540" s="6" t="s">
        <v>2732</v>
      </c>
      <c r="G540" s="6">
        <v>50</v>
      </c>
      <c r="M540" s="6">
        <v>84.8</v>
      </c>
      <c r="Q540" s="6">
        <v>39.6</v>
      </c>
    </row>
    <row r="541" spans="1:81" x14ac:dyDescent="0.2">
      <c r="A541" s="6" t="s">
        <v>2075</v>
      </c>
      <c r="B541" s="88">
        <v>39051.9375</v>
      </c>
      <c r="C541" s="88">
        <v>39052.538194444445</v>
      </c>
      <c r="D541" s="6" t="s">
        <v>2733</v>
      </c>
      <c r="E541" s="6" t="s">
        <v>2734</v>
      </c>
      <c r="G541" s="6">
        <v>50</v>
      </c>
      <c r="M541" s="6">
        <v>137.6</v>
      </c>
      <c r="Q541" s="6">
        <v>27.6</v>
      </c>
    </row>
    <row r="542" spans="1:81" x14ac:dyDescent="0.2">
      <c r="A542" s="6" t="s">
        <v>2075</v>
      </c>
      <c r="B542" s="88">
        <v>39052.145833333336</v>
      </c>
      <c r="C542" s="88">
        <v>39052.902777777781</v>
      </c>
      <c r="D542" s="6" t="s">
        <v>2735</v>
      </c>
      <c r="E542" s="6" t="s">
        <v>2736</v>
      </c>
      <c r="G542" s="6">
        <v>50</v>
      </c>
      <c r="M542" s="6">
        <v>154</v>
      </c>
      <c r="N542" s="6" t="s">
        <v>1934</v>
      </c>
      <c r="O542" s="6">
        <v>80.5</v>
      </c>
      <c r="Q542" s="6">
        <v>335</v>
      </c>
      <c r="S542" s="6">
        <v>0.19500000000000001</v>
      </c>
      <c r="U542" s="6">
        <v>1.08</v>
      </c>
      <c r="W542" s="6">
        <v>17.399999999999999</v>
      </c>
      <c r="Y542" s="6">
        <v>101</v>
      </c>
      <c r="AA542" s="6">
        <v>150</v>
      </c>
      <c r="AC542" s="6">
        <v>1160</v>
      </c>
      <c r="AE542" s="6">
        <v>23</v>
      </c>
      <c r="AG542" s="6">
        <v>230</v>
      </c>
      <c r="AH542" s="6" t="s">
        <v>1784</v>
      </c>
      <c r="AI542" s="6">
        <v>5</v>
      </c>
      <c r="AJ542" s="6" t="s">
        <v>1784</v>
      </c>
      <c r="AK542" s="6">
        <v>2.5</v>
      </c>
      <c r="AM542" s="6">
        <v>7.84</v>
      </c>
      <c r="AO542" s="6">
        <v>300</v>
      </c>
      <c r="AQ542" s="6">
        <v>18</v>
      </c>
      <c r="CA542" s="6">
        <v>15</v>
      </c>
      <c r="CC542" s="6">
        <v>2.1</v>
      </c>
    </row>
    <row r="543" spans="1:81" x14ac:dyDescent="0.2">
      <c r="A543" s="6" t="s">
        <v>2075</v>
      </c>
      <c r="B543" s="88">
        <v>39052.600694444445</v>
      </c>
      <c r="C543" s="88">
        <v>39053.104166666664</v>
      </c>
      <c r="D543" s="6" t="s">
        <v>2737</v>
      </c>
      <c r="E543" s="6" t="s">
        <v>2738</v>
      </c>
      <c r="G543" s="6">
        <v>50</v>
      </c>
      <c r="M543" s="6">
        <v>92</v>
      </c>
      <c r="Q543" s="6">
        <v>706</v>
      </c>
    </row>
    <row r="544" spans="1:81" x14ac:dyDescent="0.2">
      <c r="A544" s="6" t="s">
        <v>2075</v>
      </c>
      <c r="B544" s="88">
        <v>39053.180555555555</v>
      </c>
      <c r="C544" s="88">
        <v>39053.697916666664</v>
      </c>
      <c r="D544" s="6" t="s">
        <v>2739</v>
      </c>
      <c r="E544" s="6" t="s">
        <v>2740</v>
      </c>
      <c r="G544" s="6">
        <v>50</v>
      </c>
      <c r="M544" s="6">
        <v>94</v>
      </c>
      <c r="Q544" s="6">
        <v>718</v>
      </c>
    </row>
    <row r="545" spans="1:81" x14ac:dyDescent="0.2">
      <c r="A545" s="6" t="s">
        <v>2075</v>
      </c>
      <c r="B545" s="88">
        <v>39084.570833333331</v>
      </c>
      <c r="C545" s="88">
        <v>39091.848611111112</v>
      </c>
      <c r="D545" s="6" t="s">
        <v>2741</v>
      </c>
      <c r="E545" s="6" t="s">
        <v>2742</v>
      </c>
      <c r="G545" s="6">
        <v>50</v>
      </c>
      <c r="M545" s="6">
        <v>733</v>
      </c>
      <c r="Q545" s="6">
        <v>59</v>
      </c>
    </row>
    <row r="546" spans="1:81" x14ac:dyDescent="0.2">
      <c r="A546" s="6" t="s">
        <v>2075</v>
      </c>
      <c r="B546" s="88">
        <v>39093.106944444444</v>
      </c>
      <c r="C546" s="88">
        <v>39096.811111111114</v>
      </c>
      <c r="D546" s="6" t="s">
        <v>2743</v>
      </c>
      <c r="E546" s="6" t="s">
        <v>2744</v>
      </c>
      <c r="G546" s="6">
        <v>50</v>
      </c>
      <c r="M546" s="6">
        <v>352</v>
      </c>
      <c r="Q546" s="6">
        <v>1110</v>
      </c>
    </row>
    <row r="547" spans="1:81" x14ac:dyDescent="0.2">
      <c r="A547" s="6" t="s">
        <v>2075</v>
      </c>
      <c r="B547" s="88">
        <v>39096.881944444445</v>
      </c>
      <c r="C547" s="88">
        <v>39097.517361111109</v>
      </c>
      <c r="D547" s="6" t="s">
        <v>2745</v>
      </c>
      <c r="E547" s="6" t="s">
        <v>2746</v>
      </c>
      <c r="G547" s="6">
        <v>50</v>
      </c>
      <c r="M547" s="6">
        <v>52.99</v>
      </c>
      <c r="O547" s="6">
        <v>1100</v>
      </c>
      <c r="Q547" s="6">
        <v>1540</v>
      </c>
      <c r="S547" s="6">
        <v>0.16900000000000001</v>
      </c>
      <c r="U547" s="6">
        <v>1.06</v>
      </c>
      <c r="W547" s="6">
        <v>59.2</v>
      </c>
      <c r="Y547" s="6">
        <v>682</v>
      </c>
      <c r="AA547" s="6">
        <v>1120</v>
      </c>
      <c r="AC547" s="6">
        <v>4200</v>
      </c>
      <c r="AD547" s="6" t="s">
        <v>1784</v>
      </c>
      <c r="AE547" s="6">
        <v>18</v>
      </c>
      <c r="AG547" s="6">
        <v>200</v>
      </c>
      <c r="AI547" s="6">
        <v>98</v>
      </c>
      <c r="AJ547" s="6" t="s">
        <v>1784</v>
      </c>
      <c r="AK547" s="6">
        <v>2.5</v>
      </c>
      <c r="AM547" s="6">
        <v>7.9</v>
      </c>
      <c r="AO547" s="6">
        <v>320</v>
      </c>
      <c r="AQ547" s="6">
        <v>38</v>
      </c>
      <c r="BA547" s="6">
        <v>5</v>
      </c>
      <c r="CA547" s="6">
        <v>36</v>
      </c>
      <c r="CC547" s="6">
        <v>8.4</v>
      </c>
    </row>
    <row r="548" spans="1:81" x14ac:dyDescent="0.2">
      <c r="A548" s="6" t="s">
        <v>2075</v>
      </c>
      <c r="B548" s="88">
        <v>39096.951388888891</v>
      </c>
      <c r="C548" s="88">
        <v>39097.828472222223</v>
      </c>
      <c r="D548" s="6" t="s">
        <v>2747</v>
      </c>
      <c r="E548" s="6" t="s">
        <v>2748</v>
      </c>
      <c r="G548" s="6">
        <v>50</v>
      </c>
      <c r="M548" s="6">
        <v>75.25</v>
      </c>
      <c r="Q548" s="6">
        <v>1370</v>
      </c>
    </row>
    <row r="549" spans="1:81" x14ac:dyDescent="0.2">
      <c r="A549" s="6" t="s">
        <v>2075</v>
      </c>
      <c r="B549" s="88">
        <v>39097.315972222219</v>
      </c>
      <c r="C549" s="88"/>
      <c r="D549" s="6" t="s">
        <v>2749</v>
      </c>
      <c r="E549" s="6" t="s">
        <v>2750</v>
      </c>
      <c r="G549" s="6">
        <v>70</v>
      </c>
      <c r="K549" s="6">
        <v>1</v>
      </c>
      <c r="BY549" s="6">
        <v>2</v>
      </c>
    </row>
    <row r="550" spans="1:81" x14ac:dyDescent="0.2">
      <c r="A550" s="6" t="s">
        <v>2075</v>
      </c>
      <c r="B550" s="88">
        <v>39097.959027777775</v>
      </c>
      <c r="C550" s="88">
        <v>39098.383333333331</v>
      </c>
      <c r="D550" s="6" t="s">
        <v>2751</v>
      </c>
      <c r="E550" s="6" t="s">
        <v>2752</v>
      </c>
      <c r="G550" s="6">
        <v>50</v>
      </c>
      <c r="M550" s="6">
        <v>33.450000000000003</v>
      </c>
      <c r="Q550" s="6">
        <v>1930</v>
      </c>
    </row>
    <row r="551" spans="1:81" x14ac:dyDescent="0.2">
      <c r="A551" s="6" t="s">
        <v>2075</v>
      </c>
      <c r="B551" s="88">
        <v>39098.537499999999</v>
      </c>
      <c r="C551" s="88">
        <v>39100.268750000003</v>
      </c>
      <c r="D551" s="6" t="s">
        <v>2753</v>
      </c>
      <c r="E551" s="6" t="s">
        <v>2754</v>
      </c>
      <c r="G551" s="6">
        <v>50</v>
      </c>
      <c r="M551" s="6">
        <v>121.3</v>
      </c>
      <c r="Q551" s="6">
        <v>554</v>
      </c>
    </row>
    <row r="552" spans="1:81" x14ac:dyDescent="0.2">
      <c r="A552" s="6" t="s">
        <v>2075</v>
      </c>
      <c r="B552" s="88">
        <v>39100.571527777778</v>
      </c>
      <c r="C552" s="88">
        <v>39102.357638888891</v>
      </c>
      <c r="D552" s="6" t="s">
        <v>2755</v>
      </c>
      <c r="E552" s="6" t="s">
        <v>2756</v>
      </c>
      <c r="G552" s="6">
        <v>50</v>
      </c>
      <c r="M552" s="6">
        <v>130</v>
      </c>
      <c r="Q552" s="6">
        <v>879</v>
      </c>
    </row>
    <row r="553" spans="1:81" x14ac:dyDescent="0.2">
      <c r="A553" s="6" t="s">
        <v>2075</v>
      </c>
      <c r="B553" s="88">
        <v>39102.587500000001</v>
      </c>
      <c r="C553" s="88">
        <v>39103.306250000001</v>
      </c>
      <c r="D553" s="6" t="s">
        <v>2757</v>
      </c>
      <c r="E553" s="6" t="s">
        <v>2758</v>
      </c>
      <c r="G553" s="6">
        <v>50</v>
      </c>
      <c r="M553" s="6">
        <v>39.26</v>
      </c>
      <c r="Q553" s="6">
        <v>402</v>
      </c>
    </row>
    <row r="554" spans="1:81" x14ac:dyDescent="0.2">
      <c r="A554" s="6" t="s">
        <v>2075</v>
      </c>
      <c r="B554" s="88">
        <v>39103.347222222219</v>
      </c>
      <c r="C554" s="88">
        <v>39104.274305555555</v>
      </c>
      <c r="D554" s="6" t="s">
        <v>2759</v>
      </c>
      <c r="E554" s="6" t="s">
        <v>2760</v>
      </c>
      <c r="G554" s="6">
        <v>50</v>
      </c>
      <c r="M554" s="6">
        <v>59.9</v>
      </c>
      <c r="O554" s="6">
        <v>721</v>
      </c>
      <c r="Q554" s="6">
        <v>1090</v>
      </c>
      <c r="W554" s="6">
        <v>81.400000000000006</v>
      </c>
      <c r="Y554" s="6">
        <v>1530</v>
      </c>
      <c r="AA554" s="6">
        <v>2410</v>
      </c>
      <c r="AC554" s="6">
        <v>7890</v>
      </c>
      <c r="AD554" s="6" t="s">
        <v>1784</v>
      </c>
      <c r="AE554" s="6">
        <v>18</v>
      </c>
      <c r="AG554" s="6">
        <v>450</v>
      </c>
      <c r="AI554" s="6">
        <v>120</v>
      </c>
      <c r="AK554" s="6">
        <v>25</v>
      </c>
      <c r="AM554" s="6">
        <v>7.83</v>
      </c>
      <c r="AO554" s="6">
        <v>376</v>
      </c>
      <c r="BA554" s="6">
        <v>9</v>
      </c>
    </row>
    <row r="555" spans="1:81" x14ac:dyDescent="0.2">
      <c r="A555" s="6" t="s">
        <v>2075</v>
      </c>
      <c r="B555" s="88">
        <v>39103.533333333333</v>
      </c>
      <c r="C555" s="88">
        <v>39104.085416666669</v>
      </c>
      <c r="D555" s="6" t="s">
        <v>2761</v>
      </c>
      <c r="E555" s="6" t="s">
        <v>2762</v>
      </c>
      <c r="G555" s="6">
        <v>50</v>
      </c>
      <c r="M555" s="6">
        <v>36.700000000000003</v>
      </c>
      <c r="Q555" s="6">
        <v>900</v>
      </c>
    </row>
    <row r="556" spans="1:81" x14ac:dyDescent="0.2">
      <c r="A556" s="6" t="s">
        <v>2075</v>
      </c>
      <c r="B556" s="88">
        <v>39104.364583333336</v>
      </c>
      <c r="C556" s="88">
        <v>39104.668055555558</v>
      </c>
      <c r="D556" s="6" t="s">
        <v>2763</v>
      </c>
      <c r="E556" s="6" t="s">
        <v>2764</v>
      </c>
      <c r="G556" s="6">
        <v>50</v>
      </c>
      <c r="M556" s="6">
        <v>25.7</v>
      </c>
      <c r="Q556" s="6">
        <v>3360</v>
      </c>
    </row>
    <row r="557" spans="1:81" x14ac:dyDescent="0.2">
      <c r="A557" s="6" t="s">
        <v>2075</v>
      </c>
      <c r="B557" s="88">
        <v>39104.808333333334</v>
      </c>
      <c r="C557" s="88">
        <v>39105.382638888892</v>
      </c>
      <c r="D557" s="6" t="s">
        <v>2765</v>
      </c>
      <c r="E557" s="6" t="s">
        <v>2766</v>
      </c>
      <c r="G557" s="6">
        <v>50</v>
      </c>
      <c r="M557" s="6">
        <v>37.049999999999997</v>
      </c>
      <c r="Q557" s="6">
        <v>1850</v>
      </c>
    </row>
    <row r="558" spans="1:81" x14ac:dyDescent="0.2">
      <c r="A558" s="6" t="s">
        <v>2075</v>
      </c>
      <c r="B558" s="88">
        <v>39135.44027777778</v>
      </c>
      <c r="C558" s="88">
        <v>39136.188194444447</v>
      </c>
      <c r="D558" s="6" t="s">
        <v>2767</v>
      </c>
      <c r="E558" s="6" t="s">
        <v>2768</v>
      </c>
      <c r="G558" s="6">
        <v>50</v>
      </c>
      <c r="M558" s="6">
        <v>179.6</v>
      </c>
      <c r="Q558" s="6">
        <v>1330</v>
      </c>
    </row>
    <row r="559" spans="1:81" x14ac:dyDescent="0.2">
      <c r="A559" s="6" t="s">
        <v>2075</v>
      </c>
      <c r="B559" s="88">
        <v>39136.458333333336</v>
      </c>
      <c r="C559" s="88">
        <v>39137.634027777778</v>
      </c>
      <c r="D559" s="6" t="s">
        <v>2769</v>
      </c>
      <c r="E559" s="6" t="s">
        <v>2770</v>
      </c>
      <c r="G559" s="6">
        <v>50</v>
      </c>
      <c r="M559" s="6">
        <v>112</v>
      </c>
      <c r="Q559" s="6">
        <v>1920</v>
      </c>
    </row>
    <row r="560" spans="1:81" x14ac:dyDescent="0.2">
      <c r="A560" s="6" t="s">
        <v>2075</v>
      </c>
      <c r="B560" s="88">
        <v>39136.986111111109</v>
      </c>
      <c r="C560" s="88">
        <v>39139.423611111109</v>
      </c>
      <c r="D560" s="6" t="s">
        <v>2771</v>
      </c>
      <c r="E560" s="6" t="s">
        <v>2772</v>
      </c>
      <c r="G560" s="6">
        <v>50</v>
      </c>
      <c r="M560" s="6">
        <v>391</v>
      </c>
      <c r="O560" s="6">
        <v>1620</v>
      </c>
      <c r="Q560" s="6">
        <v>2930</v>
      </c>
      <c r="S560" s="6">
        <v>0.218</v>
      </c>
      <c r="U560" s="6">
        <v>1.99</v>
      </c>
      <c r="W560" s="6">
        <v>168</v>
      </c>
      <c r="Y560" s="6">
        <v>1330</v>
      </c>
      <c r="AA560" s="6">
        <v>2070</v>
      </c>
      <c r="AC560" s="6">
        <v>6790</v>
      </c>
      <c r="AD560" s="6" t="s">
        <v>1784</v>
      </c>
      <c r="AE560" s="6">
        <v>18</v>
      </c>
      <c r="AG560" s="6">
        <v>700</v>
      </c>
      <c r="AI560" s="6">
        <v>260</v>
      </c>
      <c r="AK560" s="6">
        <v>61</v>
      </c>
      <c r="AM560" s="6">
        <v>7.16</v>
      </c>
      <c r="AO560" s="6">
        <v>376</v>
      </c>
      <c r="AQ560" s="6">
        <v>98</v>
      </c>
      <c r="CA560" s="6">
        <v>120</v>
      </c>
      <c r="CC560" s="6">
        <v>13</v>
      </c>
    </row>
    <row r="561" spans="1:81" x14ac:dyDescent="0.2">
      <c r="A561" s="6" t="s">
        <v>2075</v>
      </c>
      <c r="B561" s="88">
        <v>39138.145833333336</v>
      </c>
      <c r="C561" s="88">
        <v>39139.512499999997</v>
      </c>
      <c r="D561" s="6" t="s">
        <v>2773</v>
      </c>
      <c r="E561" s="6" t="s">
        <v>2774</v>
      </c>
      <c r="G561" s="6">
        <v>50</v>
      </c>
      <c r="M561" s="6">
        <v>315.26</v>
      </c>
      <c r="Q561" s="6">
        <v>3020</v>
      </c>
    </row>
    <row r="562" spans="1:81" x14ac:dyDescent="0.2">
      <c r="A562" s="6" t="s">
        <v>2075</v>
      </c>
      <c r="B562" s="88">
        <v>39139.581944444442</v>
      </c>
      <c r="C562" s="88">
        <v>39141.631249999999</v>
      </c>
      <c r="D562" s="6" t="s">
        <v>2775</v>
      </c>
      <c r="E562" s="6" t="s">
        <v>2776</v>
      </c>
      <c r="G562" s="6">
        <v>50</v>
      </c>
      <c r="M562" s="6">
        <v>380</v>
      </c>
      <c r="Q562" s="6">
        <v>1930</v>
      </c>
    </row>
    <row r="563" spans="1:81" x14ac:dyDescent="0.2">
      <c r="A563" s="6" t="s">
        <v>2075</v>
      </c>
      <c r="B563" s="88">
        <v>39141.79791666667</v>
      </c>
      <c r="C563" s="88">
        <v>39142.147222222222</v>
      </c>
      <c r="D563" s="6" t="s">
        <v>2777</v>
      </c>
      <c r="E563" s="6" t="s">
        <v>2778</v>
      </c>
      <c r="G563" s="6">
        <v>50</v>
      </c>
      <c r="M563" s="6">
        <v>72.45</v>
      </c>
      <c r="Q563" s="6">
        <v>2830</v>
      </c>
    </row>
    <row r="564" spans="1:81" x14ac:dyDescent="0.2">
      <c r="A564" s="6" t="s">
        <v>2075</v>
      </c>
      <c r="B564" s="88">
        <v>39142.263194444444</v>
      </c>
      <c r="C564" s="88">
        <v>39143.291666666664</v>
      </c>
      <c r="D564" s="6" t="s">
        <v>2779</v>
      </c>
      <c r="E564" s="6" t="s">
        <v>2780</v>
      </c>
      <c r="G564" s="6">
        <v>50</v>
      </c>
      <c r="M564" s="6">
        <v>1499.29</v>
      </c>
      <c r="Q564" s="6">
        <v>2170</v>
      </c>
    </row>
    <row r="565" spans="1:81" x14ac:dyDescent="0.2">
      <c r="A565" s="6" t="s">
        <v>2075</v>
      </c>
      <c r="B565" s="88">
        <v>39142.298611111109</v>
      </c>
      <c r="C565" s="88">
        <v>39143.361111111109</v>
      </c>
      <c r="D565" s="6" t="s">
        <v>2781</v>
      </c>
      <c r="E565" s="6" t="s">
        <v>2782</v>
      </c>
      <c r="G565" s="6">
        <v>50</v>
      </c>
      <c r="M565" s="6">
        <v>1534</v>
      </c>
      <c r="O565" s="6">
        <v>815</v>
      </c>
      <c r="Q565" s="6">
        <v>1380</v>
      </c>
      <c r="W565" s="6">
        <v>111</v>
      </c>
      <c r="Y565" s="6">
        <v>380</v>
      </c>
      <c r="AA565" s="6">
        <v>564</v>
      </c>
      <c r="AC565" s="6">
        <v>2360</v>
      </c>
      <c r="AD565" s="6" t="s">
        <v>1784</v>
      </c>
      <c r="AE565" s="6">
        <v>18</v>
      </c>
      <c r="AG565" s="6">
        <v>600</v>
      </c>
      <c r="AI565" s="6">
        <v>200</v>
      </c>
      <c r="AK565" s="6">
        <v>39</v>
      </c>
      <c r="AM565" s="6">
        <v>7.12</v>
      </c>
      <c r="AO565" s="6">
        <v>258</v>
      </c>
      <c r="AQ565" s="6">
        <v>47</v>
      </c>
      <c r="CA565" s="6">
        <v>59</v>
      </c>
      <c r="CC565" s="6">
        <v>8.8000000000000007</v>
      </c>
    </row>
    <row r="566" spans="1:81" x14ac:dyDescent="0.2">
      <c r="A566" s="6" t="s">
        <v>2075</v>
      </c>
      <c r="B566" s="88">
        <v>39149.756249999999</v>
      </c>
      <c r="C566" s="88">
        <v>39150.618055555555</v>
      </c>
      <c r="D566" s="6" t="s">
        <v>2783</v>
      </c>
      <c r="E566" s="6" t="s">
        <v>2784</v>
      </c>
      <c r="G566" s="6">
        <v>50</v>
      </c>
      <c r="M566" s="6">
        <v>97.1</v>
      </c>
      <c r="Q566" s="6">
        <v>950</v>
      </c>
    </row>
    <row r="567" spans="1:81" x14ac:dyDescent="0.2">
      <c r="A567" s="6" t="s">
        <v>2075</v>
      </c>
      <c r="B567" s="88">
        <v>39150.73333333333</v>
      </c>
      <c r="C567" s="88">
        <v>39151.496527777781</v>
      </c>
      <c r="D567" s="6" t="s">
        <v>2785</v>
      </c>
      <c r="E567" s="6" t="s">
        <v>2786</v>
      </c>
      <c r="G567" s="6">
        <v>50</v>
      </c>
      <c r="M567" s="6">
        <v>1314.14</v>
      </c>
      <c r="Q567" s="6">
        <v>403</v>
      </c>
    </row>
    <row r="568" spans="1:81" x14ac:dyDescent="0.2">
      <c r="A568" s="6" t="s">
        <v>2075</v>
      </c>
      <c r="B568" s="88">
        <v>39151.56527777778</v>
      </c>
      <c r="C568" s="88">
        <v>39151.74722222222</v>
      </c>
      <c r="D568" s="6" t="s">
        <v>2787</v>
      </c>
      <c r="E568" s="6" t="s">
        <v>2788</v>
      </c>
      <c r="G568" s="6">
        <v>50</v>
      </c>
      <c r="M568" s="6">
        <v>615.41</v>
      </c>
      <c r="Q568" s="6">
        <v>168</v>
      </c>
    </row>
    <row r="569" spans="1:81" x14ac:dyDescent="0.2">
      <c r="A569" s="6" t="s">
        <v>2075</v>
      </c>
      <c r="B569" s="88">
        <v>39151.821527777778</v>
      </c>
      <c r="C569" s="88">
        <v>39152.50277777778</v>
      </c>
      <c r="D569" s="6" t="s">
        <v>2789</v>
      </c>
      <c r="E569" s="6" t="s">
        <v>2790</v>
      </c>
      <c r="G569" s="6">
        <v>50</v>
      </c>
      <c r="M569" s="6">
        <v>424</v>
      </c>
      <c r="Q569" s="6">
        <v>374</v>
      </c>
    </row>
    <row r="570" spans="1:81" x14ac:dyDescent="0.2">
      <c r="A570" s="6" t="s">
        <v>2075</v>
      </c>
      <c r="B570" s="88">
        <v>39152.611805555556</v>
      </c>
      <c r="C570" s="88">
        <v>39153.243055555555</v>
      </c>
      <c r="D570" s="6" t="s">
        <v>2791</v>
      </c>
      <c r="E570" s="6" t="s">
        <v>2792</v>
      </c>
      <c r="G570" s="6">
        <v>50</v>
      </c>
      <c r="M570" s="6">
        <v>511</v>
      </c>
      <c r="Q570" s="6">
        <v>300</v>
      </c>
    </row>
    <row r="571" spans="1:81" x14ac:dyDescent="0.2">
      <c r="A571" s="6" t="s">
        <v>2075</v>
      </c>
      <c r="B571" s="88">
        <v>39153.34652777778</v>
      </c>
      <c r="C571" s="88">
        <v>39154.21597222222</v>
      </c>
      <c r="D571" s="6" t="s">
        <v>2793</v>
      </c>
      <c r="E571" s="6" t="s">
        <v>2794</v>
      </c>
      <c r="G571" s="6">
        <v>50</v>
      </c>
      <c r="M571" s="6">
        <v>679.7</v>
      </c>
      <c r="Q571" s="6">
        <v>316</v>
      </c>
    </row>
    <row r="572" spans="1:81" x14ac:dyDescent="0.2">
      <c r="A572" s="6" t="s">
        <v>2075</v>
      </c>
      <c r="B572" s="88">
        <v>39154.318749999999</v>
      </c>
      <c r="C572" s="88">
        <v>39155.415277777778</v>
      </c>
      <c r="D572" s="6" t="s">
        <v>2795</v>
      </c>
      <c r="E572" s="6" t="s">
        <v>2796</v>
      </c>
      <c r="G572" s="6">
        <v>50</v>
      </c>
      <c r="M572" s="6">
        <v>630</v>
      </c>
      <c r="Q572" s="6">
        <v>322</v>
      </c>
    </row>
    <row r="573" spans="1:81" x14ac:dyDescent="0.2">
      <c r="A573" s="6" t="s">
        <v>2075</v>
      </c>
      <c r="B573" s="88">
        <v>39155.493750000001</v>
      </c>
      <c r="C573" s="88">
        <v>39156.726388888892</v>
      </c>
      <c r="D573" s="6" t="s">
        <v>2797</v>
      </c>
      <c r="E573" s="6" t="s">
        <v>2798</v>
      </c>
      <c r="G573" s="6">
        <v>50</v>
      </c>
      <c r="M573" s="6">
        <v>334</v>
      </c>
      <c r="Q573" s="6">
        <v>495</v>
      </c>
    </row>
    <row r="574" spans="1:81" x14ac:dyDescent="0.2">
      <c r="A574" s="6" t="s">
        <v>2075</v>
      </c>
      <c r="B574" s="88">
        <v>39156.925694444442</v>
      </c>
      <c r="C574" s="88">
        <v>39161.64166666667</v>
      </c>
      <c r="D574" s="6" t="s">
        <v>2799</v>
      </c>
      <c r="E574" s="6" t="s">
        <v>2800</v>
      </c>
      <c r="G574" s="6">
        <v>50</v>
      </c>
      <c r="M574" s="6">
        <v>617</v>
      </c>
      <c r="Q574" s="6">
        <v>417</v>
      </c>
    </row>
    <row r="575" spans="1:81" x14ac:dyDescent="0.2">
      <c r="A575" s="6" t="s">
        <v>2075</v>
      </c>
      <c r="B575" s="88">
        <v>39177.572916666664</v>
      </c>
      <c r="C575" s="88">
        <v>39183.218055555553</v>
      </c>
      <c r="D575" s="6" t="s">
        <v>2801</v>
      </c>
      <c r="E575" s="6" t="s">
        <v>2802</v>
      </c>
      <c r="G575" s="6">
        <v>50</v>
      </c>
      <c r="M575" s="6">
        <v>848</v>
      </c>
      <c r="Q575" s="6">
        <v>27</v>
      </c>
    </row>
    <row r="576" spans="1:81" x14ac:dyDescent="0.2">
      <c r="A576" s="6" t="s">
        <v>2075</v>
      </c>
      <c r="B576" s="88">
        <v>39183.520833333336</v>
      </c>
      <c r="C576" s="88">
        <v>39184.260416666664</v>
      </c>
      <c r="D576" s="6" t="s">
        <v>2803</v>
      </c>
      <c r="E576" s="6" t="s">
        <v>2804</v>
      </c>
      <c r="G576" s="6">
        <v>50</v>
      </c>
      <c r="M576" s="6">
        <v>587.53</v>
      </c>
      <c r="O576" s="6">
        <v>804</v>
      </c>
      <c r="Q576" s="6">
        <v>1090</v>
      </c>
      <c r="S576" s="6">
        <v>0.44400000000000001</v>
      </c>
      <c r="U576" s="6">
        <v>2.41</v>
      </c>
      <c r="W576" s="6">
        <v>93.2</v>
      </c>
      <c r="Y576" s="6">
        <v>382</v>
      </c>
      <c r="AA576" s="6">
        <v>597</v>
      </c>
      <c r="AC576" s="6">
        <v>2390</v>
      </c>
      <c r="AD576" s="6" t="s">
        <v>1784</v>
      </c>
      <c r="AE576" s="6">
        <v>18</v>
      </c>
      <c r="AG576" s="6">
        <v>220</v>
      </c>
      <c r="AI576" s="6">
        <v>150</v>
      </c>
      <c r="AK576" s="6">
        <v>16</v>
      </c>
      <c r="AM576" s="6">
        <v>7.41</v>
      </c>
      <c r="AO576" s="6">
        <v>232</v>
      </c>
      <c r="AQ576" s="6">
        <v>140</v>
      </c>
      <c r="BA576" s="6">
        <v>25</v>
      </c>
      <c r="CA576" s="6">
        <v>160</v>
      </c>
      <c r="CC576" s="6">
        <v>7.8</v>
      </c>
    </row>
    <row r="577" spans="1:81" x14ac:dyDescent="0.2">
      <c r="A577" s="6" t="s">
        <v>2075</v>
      </c>
      <c r="B577" s="88">
        <v>39183.645138888889</v>
      </c>
      <c r="C577" s="88">
        <v>39183.915972222225</v>
      </c>
      <c r="D577" s="6" t="s">
        <v>2805</v>
      </c>
      <c r="E577" s="6" t="s">
        <v>2806</v>
      </c>
      <c r="G577" s="6">
        <v>50</v>
      </c>
      <c r="M577" s="6">
        <v>143</v>
      </c>
      <c r="Q577" s="6">
        <v>28</v>
      </c>
    </row>
    <row r="578" spans="1:81" x14ac:dyDescent="0.2">
      <c r="A578" s="6" t="s">
        <v>2075</v>
      </c>
      <c r="B578" s="88">
        <v>39183.958333333336</v>
      </c>
      <c r="C578" s="88">
        <v>39184.311805555553</v>
      </c>
      <c r="D578" s="6" t="s">
        <v>2807</v>
      </c>
      <c r="E578" s="6" t="s">
        <v>2808</v>
      </c>
      <c r="G578" s="6">
        <v>50</v>
      </c>
      <c r="M578" s="6">
        <v>428</v>
      </c>
      <c r="Q578" s="6">
        <v>38</v>
      </c>
    </row>
    <row r="579" spans="1:81" x14ac:dyDescent="0.2">
      <c r="A579" s="6" t="s">
        <v>2075</v>
      </c>
      <c r="B579" s="88">
        <v>39184.298611111109</v>
      </c>
      <c r="C579" s="88"/>
      <c r="D579" s="6" t="s">
        <v>2809</v>
      </c>
      <c r="E579" s="6" t="s">
        <v>2810</v>
      </c>
      <c r="G579" s="6">
        <v>70</v>
      </c>
      <c r="K579" s="6">
        <v>13</v>
      </c>
      <c r="BX579" s="6" t="s">
        <v>1784</v>
      </c>
      <c r="BY579" s="6">
        <v>1.9</v>
      </c>
    </row>
    <row r="580" spans="1:81" x14ac:dyDescent="0.2">
      <c r="A580" s="6" t="s">
        <v>2075</v>
      </c>
      <c r="B580" s="88">
        <v>39184.359027777777</v>
      </c>
      <c r="C580" s="88">
        <v>39184.693055555559</v>
      </c>
      <c r="D580" s="6" t="s">
        <v>2811</v>
      </c>
      <c r="E580" s="6" t="s">
        <v>2812</v>
      </c>
      <c r="G580" s="6">
        <v>50</v>
      </c>
      <c r="M580" s="6">
        <v>424.92</v>
      </c>
      <c r="Q580" s="6">
        <v>234</v>
      </c>
    </row>
    <row r="581" spans="1:81" x14ac:dyDescent="0.2">
      <c r="A581" s="6" t="s">
        <v>2075</v>
      </c>
      <c r="B581" s="88">
        <v>39204.718055555553</v>
      </c>
      <c r="C581" s="88">
        <v>39209.731249999997</v>
      </c>
      <c r="D581" s="6" t="s">
        <v>2813</v>
      </c>
      <c r="E581" s="6" t="s">
        <v>2814</v>
      </c>
      <c r="G581" s="6">
        <v>50</v>
      </c>
      <c r="M581" s="6">
        <v>575.05999999999995</v>
      </c>
      <c r="Q581" s="6">
        <v>60</v>
      </c>
    </row>
    <row r="582" spans="1:81" x14ac:dyDescent="0.2">
      <c r="A582" s="6" t="s">
        <v>2075</v>
      </c>
      <c r="B582" s="88">
        <v>39210.491666666669</v>
      </c>
      <c r="C582" s="88">
        <v>39211.410416666666</v>
      </c>
      <c r="D582" s="6" t="s">
        <v>2815</v>
      </c>
      <c r="E582" s="6" t="s">
        <v>2816</v>
      </c>
      <c r="G582" s="6">
        <v>50</v>
      </c>
      <c r="M582" s="6">
        <v>205.17</v>
      </c>
      <c r="Q582" s="6">
        <v>137</v>
      </c>
    </row>
    <row r="583" spans="1:81" x14ac:dyDescent="0.2">
      <c r="A583" s="6" t="s">
        <v>2075</v>
      </c>
      <c r="B583" s="88">
        <v>39350.697916666664</v>
      </c>
      <c r="C583" s="88">
        <v>39351.184027777781</v>
      </c>
      <c r="D583" s="6" t="s">
        <v>2817</v>
      </c>
      <c r="E583" s="6" t="s">
        <v>2818</v>
      </c>
      <c r="G583" s="6">
        <v>50</v>
      </c>
      <c r="M583" s="6">
        <v>124</v>
      </c>
      <c r="O583" s="6">
        <v>7</v>
      </c>
      <c r="Q583" s="6">
        <v>36</v>
      </c>
      <c r="S583" s="6">
        <v>7.0000000000000007E-2</v>
      </c>
      <c r="U583" s="6">
        <v>0.75</v>
      </c>
      <c r="W583" s="6">
        <v>15.5</v>
      </c>
      <c r="Y583" s="6">
        <v>24.9</v>
      </c>
      <c r="AA583" s="6">
        <v>35.6</v>
      </c>
      <c r="AC583" s="6">
        <v>440</v>
      </c>
      <c r="AD583" s="6" t="s">
        <v>1784</v>
      </c>
      <c r="AE583" s="6">
        <v>18</v>
      </c>
      <c r="AF583" s="6" t="s">
        <v>1784</v>
      </c>
      <c r="AG583" s="6">
        <v>18</v>
      </c>
      <c r="AH583" s="6" t="s">
        <v>1784</v>
      </c>
      <c r="AI583" s="6">
        <v>5</v>
      </c>
      <c r="AJ583" s="6" t="s">
        <v>1784</v>
      </c>
      <c r="AK583" s="6">
        <v>2.5</v>
      </c>
      <c r="AM583" s="6">
        <v>7.95</v>
      </c>
      <c r="AO583" s="6">
        <v>128</v>
      </c>
      <c r="AP583" s="6" t="s">
        <v>1784</v>
      </c>
      <c r="AQ583" s="6">
        <v>0.25</v>
      </c>
      <c r="BA583" s="6">
        <v>20</v>
      </c>
      <c r="CA583" s="6">
        <v>16</v>
      </c>
      <c r="CC583" s="6">
        <v>1.4</v>
      </c>
    </row>
    <row r="584" spans="1:81" x14ac:dyDescent="0.2">
      <c r="A584" s="6" t="s">
        <v>2075</v>
      </c>
      <c r="B584" s="88">
        <v>39351.479166666664</v>
      </c>
      <c r="C584" s="88"/>
      <c r="D584" s="6" t="s">
        <v>2819</v>
      </c>
      <c r="E584" s="6" t="s">
        <v>2820</v>
      </c>
      <c r="G584" s="6">
        <v>70</v>
      </c>
      <c r="K584" s="6">
        <v>0.88</v>
      </c>
      <c r="BY584" s="6">
        <v>3.9</v>
      </c>
    </row>
    <row r="585" spans="1:81" x14ac:dyDescent="0.2">
      <c r="A585" s="6" t="s">
        <v>2075</v>
      </c>
      <c r="B585" s="88">
        <v>39407.863194444442</v>
      </c>
      <c r="C585" s="88">
        <v>39415.551388888889</v>
      </c>
      <c r="D585" s="6" t="s">
        <v>2821</v>
      </c>
      <c r="E585" s="6" t="s">
        <v>2822</v>
      </c>
      <c r="G585" s="6">
        <v>50</v>
      </c>
      <c r="M585" s="6">
        <v>409</v>
      </c>
      <c r="Q585" s="6">
        <v>920</v>
      </c>
    </row>
    <row r="586" spans="1:81" x14ac:dyDescent="0.2">
      <c r="A586" s="6" t="s">
        <v>2075</v>
      </c>
      <c r="B586" s="88">
        <v>39416.954861111109</v>
      </c>
      <c r="C586" s="88">
        <v>39417.875694444447</v>
      </c>
      <c r="D586" s="6" t="s">
        <v>2823</v>
      </c>
      <c r="E586" s="6" t="s">
        <v>2824</v>
      </c>
      <c r="G586" s="6">
        <v>50</v>
      </c>
      <c r="M586" s="6">
        <v>38.4</v>
      </c>
      <c r="Q586" s="6">
        <v>785</v>
      </c>
    </row>
    <row r="587" spans="1:81" x14ac:dyDescent="0.2">
      <c r="A587" s="6" t="s">
        <v>2075</v>
      </c>
      <c r="B587" s="88">
        <v>39417.545138888891</v>
      </c>
      <c r="C587" s="88">
        <v>39419.232638888891</v>
      </c>
      <c r="D587" s="6" t="s">
        <v>2825</v>
      </c>
      <c r="E587" s="6" t="s">
        <v>2826</v>
      </c>
      <c r="G587" s="6">
        <v>50</v>
      </c>
      <c r="M587" s="6">
        <v>679</v>
      </c>
      <c r="O587" s="6">
        <v>616</v>
      </c>
      <c r="Q587" s="6">
        <v>897</v>
      </c>
      <c r="S587" s="6">
        <v>0.48199999999999998</v>
      </c>
      <c r="U587" s="6">
        <v>1.7</v>
      </c>
      <c r="W587" s="6">
        <v>106</v>
      </c>
      <c r="Y587" s="6">
        <v>394</v>
      </c>
      <c r="AA587" s="6">
        <v>617</v>
      </c>
      <c r="AC587" s="6">
        <v>2450</v>
      </c>
      <c r="AE587" s="6">
        <v>34</v>
      </c>
      <c r="AG587" s="6">
        <v>330</v>
      </c>
      <c r="AI587" s="6">
        <v>160</v>
      </c>
      <c r="AK587" s="6">
        <v>19</v>
      </c>
      <c r="AM587" s="6">
        <v>7.19</v>
      </c>
      <c r="AO587" s="6">
        <v>205</v>
      </c>
      <c r="AQ587" s="6">
        <v>48</v>
      </c>
      <c r="BA587" s="6">
        <v>37</v>
      </c>
      <c r="CA587" s="6">
        <v>37</v>
      </c>
      <c r="CC587" s="6">
        <v>4.5999999999999996</v>
      </c>
    </row>
    <row r="588" spans="1:81" x14ac:dyDescent="0.2">
      <c r="A588" s="6" t="s">
        <v>2075</v>
      </c>
      <c r="B588" s="88">
        <v>39417.942361111112</v>
      </c>
      <c r="C588" s="88">
        <v>39418.431250000001</v>
      </c>
      <c r="D588" s="6" t="s">
        <v>2827</v>
      </c>
      <c r="E588" s="6" t="s">
        <v>2828</v>
      </c>
      <c r="G588" s="6">
        <v>50</v>
      </c>
      <c r="M588" s="6">
        <v>140</v>
      </c>
      <c r="Q588" s="6">
        <v>2100</v>
      </c>
    </row>
    <row r="589" spans="1:81" x14ac:dyDescent="0.2">
      <c r="A589" s="6" t="s">
        <v>2075</v>
      </c>
      <c r="B589" s="88">
        <v>39418.464583333334</v>
      </c>
      <c r="C589" s="88">
        <v>39418.538888888892</v>
      </c>
      <c r="D589" s="6" t="s">
        <v>2829</v>
      </c>
      <c r="E589" s="6" t="s">
        <v>2830</v>
      </c>
      <c r="G589" s="6">
        <v>50</v>
      </c>
      <c r="M589" s="6">
        <v>41.9</v>
      </c>
      <c r="Q589" s="6">
        <v>2150</v>
      </c>
    </row>
    <row r="590" spans="1:81" x14ac:dyDescent="0.2">
      <c r="A590" s="6" t="s">
        <v>2075</v>
      </c>
      <c r="B590" s="88">
        <v>39418.557638888888</v>
      </c>
      <c r="C590" s="88">
        <v>39418.895833333336</v>
      </c>
      <c r="D590" s="6" t="s">
        <v>2831</v>
      </c>
      <c r="E590" s="6" t="s">
        <v>2832</v>
      </c>
      <c r="G590" s="6">
        <v>50</v>
      </c>
      <c r="M590" s="6">
        <v>317</v>
      </c>
      <c r="Q590" s="6">
        <v>552</v>
      </c>
    </row>
    <row r="591" spans="1:81" x14ac:dyDescent="0.2">
      <c r="A591" s="6" t="s">
        <v>2075</v>
      </c>
      <c r="B591" s="88">
        <v>39418.760416666664</v>
      </c>
      <c r="C591" s="88"/>
      <c r="D591" s="6" t="s">
        <v>2833</v>
      </c>
      <c r="E591" s="6" t="s">
        <v>2834</v>
      </c>
      <c r="G591" s="6">
        <v>70</v>
      </c>
      <c r="K591" s="6">
        <v>10</v>
      </c>
      <c r="BY591" s="6">
        <v>2.4</v>
      </c>
    </row>
    <row r="592" spans="1:81" x14ac:dyDescent="0.2">
      <c r="A592" s="6" t="s">
        <v>2075</v>
      </c>
      <c r="B592" s="88">
        <v>39418.960416666669</v>
      </c>
      <c r="C592" s="88">
        <v>39419.36041666667</v>
      </c>
      <c r="D592" s="6" t="s">
        <v>2835</v>
      </c>
      <c r="E592" s="6" t="s">
        <v>2836</v>
      </c>
      <c r="G592" s="6">
        <v>50</v>
      </c>
      <c r="M592" s="6">
        <v>92</v>
      </c>
      <c r="Q592" s="6">
        <v>484</v>
      </c>
    </row>
    <row r="593" spans="1:81" x14ac:dyDescent="0.2">
      <c r="A593" s="6" t="s">
        <v>2075</v>
      </c>
      <c r="B593" s="88">
        <v>39419.665277777778</v>
      </c>
      <c r="C593" s="88">
        <v>39420.400000000001</v>
      </c>
      <c r="D593" s="6" t="s">
        <v>2837</v>
      </c>
      <c r="E593" s="6" t="s">
        <v>2838</v>
      </c>
      <c r="G593" s="6">
        <v>50</v>
      </c>
      <c r="M593" s="6">
        <v>77</v>
      </c>
      <c r="Q593" s="6">
        <v>524</v>
      </c>
    </row>
    <row r="594" spans="1:81" x14ac:dyDescent="0.2">
      <c r="A594" s="6" t="s">
        <v>2075</v>
      </c>
      <c r="B594" s="88">
        <v>39420.400694444441</v>
      </c>
      <c r="C594" s="88">
        <v>39421.712500000001</v>
      </c>
      <c r="D594" s="6" t="s">
        <v>2839</v>
      </c>
      <c r="E594" s="6" t="s">
        <v>2840</v>
      </c>
      <c r="G594" s="6">
        <v>50</v>
      </c>
      <c r="M594" s="6">
        <v>121</v>
      </c>
      <c r="Q594" s="6">
        <v>4140</v>
      </c>
    </row>
    <row r="595" spans="1:81" x14ac:dyDescent="0.2">
      <c r="A595" s="6" t="s">
        <v>2075</v>
      </c>
      <c r="B595" s="88">
        <v>39422.042361111111</v>
      </c>
      <c r="C595" s="88">
        <v>39423.308333333334</v>
      </c>
      <c r="D595" s="6" t="s">
        <v>2841</v>
      </c>
      <c r="E595" s="6" t="s">
        <v>2842</v>
      </c>
      <c r="G595" s="6">
        <v>50</v>
      </c>
      <c r="M595" s="6">
        <v>79.2</v>
      </c>
      <c r="Q595" s="6">
        <v>2290</v>
      </c>
    </row>
    <row r="596" spans="1:81" x14ac:dyDescent="0.2">
      <c r="A596" s="6" t="s">
        <v>2075</v>
      </c>
      <c r="B596" s="88">
        <v>39423.647222222222</v>
      </c>
      <c r="C596" s="88">
        <v>39424.449305555558</v>
      </c>
      <c r="D596" s="6" t="s">
        <v>2843</v>
      </c>
      <c r="E596" s="6" t="s">
        <v>2844</v>
      </c>
      <c r="G596" s="6">
        <v>50</v>
      </c>
      <c r="M596" s="6">
        <v>43.48</v>
      </c>
      <c r="Q596" s="6">
        <v>2930</v>
      </c>
    </row>
    <row r="597" spans="1:81" x14ac:dyDescent="0.2">
      <c r="A597" s="6" t="s">
        <v>2075</v>
      </c>
      <c r="B597" s="88">
        <v>39424.53125</v>
      </c>
      <c r="C597" s="88">
        <v>39426.68472222222</v>
      </c>
      <c r="D597" s="6" t="s">
        <v>2845</v>
      </c>
      <c r="E597" s="6" t="s">
        <v>2846</v>
      </c>
      <c r="G597" s="6">
        <v>50</v>
      </c>
      <c r="M597" s="6">
        <v>142</v>
      </c>
      <c r="Q597" s="6">
        <v>2880</v>
      </c>
    </row>
    <row r="598" spans="1:81" x14ac:dyDescent="0.2">
      <c r="A598" s="6" t="s">
        <v>2075</v>
      </c>
      <c r="B598" s="88">
        <v>39427.262499999997</v>
      </c>
      <c r="C598" s="88">
        <v>39427.472916666666</v>
      </c>
      <c r="D598" s="6" t="s">
        <v>2847</v>
      </c>
      <c r="E598" s="6" t="s">
        <v>2848</v>
      </c>
      <c r="G598" s="6">
        <v>50</v>
      </c>
      <c r="M598" s="6">
        <v>15.9</v>
      </c>
      <c r="Q598" s="6">
        <v>2740</v>
      </c>
    </row>
    <row r="599" spans="1:81" x14ac:dyDescent="0.2">
      <c r="A599" s="6" t="s">
        <v>2075</v>
      </c>
      <c r="B599" s="88">
        <v>39427.263888888891</v>
      </c>
      <c r="C599" s="88">
        <v>39428.1875</v>
      </c>
      <c r="D599" s="6" t="s">
        <v>2849</v>
      </c>
      <c r="E599" s="6" t="s">
        <v>2850</v>
      </c>
      <c r="G599" s="6">
        <v>50</v>
      </c>
      <c r="M599" s="6">
        <v>101</v>
      </c>
      <c r="N599" s="6" t="s">
        <v>1934</v>
      </c>
      <c r="O599" s="6">
        <v>2560</v>
      </c>
      <c r="Q599" s="6">
        <v>7490</v>
      </c>
      <c r="S599" s="6">
        <v>0.245</v>
      </c>
      <c r="U599" s="6">
        <v>2.29</v>
      </c>
      <c r="W599" s="6">
        <v>226</v>
      </c>
      <c r="Y599" s="6">
        <v>1830</v>
      </c>
      <c r="AA599" s="6">
        <v>2890</v>
      </c>
      <c r="AC599" s="6">
        <v>9070</v>
      </c>
      <c r="AE599" s="6">
        <v>2500</v>
      </c>
      <c r="AG599" s="6">
        <v>6300</v>
      </c>
      <c r="AI599" s="6">
        <v>260</v>
      </c>
      <c r="AK599" s="6">
        <v>68</v>
      </c>
      <c r="AM599" s="6">
        <v>7.22</v>
      </c>
      <c r="AO599" s="6">
        <v>345</v>
      </c>
      <c r="AQ599" s="6">
        <v>220</v>
      </c>
      <c r="BA599" s="6">
        <v>87</v>
      </c>
      <c r="CA599" s="6">
        <v>160</v>
      </c>
      <c r="CC599" s="6">
        <v>14</v>
      </c>
    </row>
    <row r="600" spans="1:81" x14ac:dyDescent="0.2">
      <c r="A600" s="6" t="s">
        <v>2075</v>
      </c>
      <c r="B600" s="88">
        <v>39427.520138888889</v>
      </c>
      <c r="C600" s="88">
        <v>39427.65</v>
      </c>
      <c r="D600" s="6" t="s">
        <v>2851</v>
      </c>
      <c r="E600" s="6" t="s">
        <v>2852</v>
      </c>
      <c r="G600" s="6">
        <v>50</v>
      </c>
      <c r="M600" s="6">
        <v>18.3</v>
      </c>
      <c r="Q600" s="6">
        <v>5190</v>
      </c>
    </row>
    <row r="601" spans="1:81" x14ac:dyDescent="0.2">
      <c r="A601" s="6" t="s">
        <v>2075</v>
      </c>
      <c r="B601" s="88">
        <v>39427.70416666667</v>
      </c>
      <c r="C601" s="88">
        <v>39427.929166666669</v>
      </c>
      <c r="D601" s="6" t="s">
        <v>2853</v>
      </c>
      <c r="E601" s="6" t="s">
        <v>2854</v>
      </c>
      <c r="G601" s="6">
        <v>50</v>
      </c>
      <c r="M601" s="6">
        <v>22.6</v>
      </c>
      <c r="Q601" s="6">
        <v>11500</v>
      </c>
    </row>
    <row r="602" spans="1:81" x14ac:dyDescent="0.2">
      <c r="A602" s="6" t="s">
        <v>2075</v>
      </c>
      <c r="B602" s="88">
        <v>39427.986805555556</v>
      </c>
      <c r="C602" s="88">
        <v>39428.168749999997</v>
      </c>
      <c r="D602" s="6" t="s">
        <v>2855</v>
      </c>
      <c r="E602" s="6" t="s">
        <v>2856</v>
      </c>
      <c r="G602" s="6">
        <v>50</v>
      </c>
      <c r="M602" s="6">
        <v>20.7</v>
      </c>
      <c r="Q602" s="6">
        <v>8920</v>
      </c>
    </row>
    <row r="603" spans="1:81" x14ac:dyDescent="0.2">
      <c r="A603" s="6" t="s">
        <v>2075</v>
      </c>
      <c r="B603" s="88">
        <v>39428.236805555556</v>
      </c>
      <c r="C603" s="88">
        <v>39428.401388888888</v>
      </c>
      <c r="D603" s="6" t="s">
        <v>2857</v>
      </c>
      <c r="E603" s="6" t="s">
        <v>2858</v>
      </c>
      <c r="G603" s="6">
        <v>50</v>
      </c>
      <c r="M603" s="6">
        <v>15.53</v>
      </c>
      <c r="Q603" s="6">
        <v>4690</v>
      </c>
    </row>
    <row r="604" spans="1:81" x14ac:dyDescent="0.2">
      <c r="A604" s="6" t="s">
        <v>2075</v>
      </c>
      <c r="B604" s="88">
        <v>39428.5625</v>
      </c>
      <c r="C604" s="88">
        <v>39430.3125</v>
      </c>
      <c r="D604" s="6" t="s">
        <v>2859</v>
      </c>
      <c r="E604" s="6" t="s">
        <v>2860</v>
      </c>
      <c r="G604" s="6">
        <v>50</v>
      </c>
      <c r="M604" s="6">
        <v>187</v>
      </c>
      <c r="Q604" s="6">
        <v>7640</v>
      </c>
    </row>
    <row r="605" spans="1:81" x14ac:dyDescent="0.2">
      <c r="A605" s="6" t="s">
        <v>2075</v>
      </c>
      <c r="B605" s="88">
        <v>39430.568749999999</v>
      </c>
      <c r="C605" s="88">
        <v>39436.614583333336</v>
      </c>
      <c r="D605" s="6" t="s">
        <v>2861</v>
      </c>
      <c r="E605" s="6" t="s">
        <v>2862</v>
      </c>
      <c r="G605" s="6">
        <v>50</v>
      </c>
      <c r="M605" s="6">
        <v>374</v>
      </c>
      <c r="Q605" s="6">
        <v>2890</v>
      </c>
    </row>
    <row r="606" spans="1:81" x14ac:dyDescent="0.2">
      <c r="A606" s="6" t="s">
        <v>2075</v>
      </c>
      <c r="B606" s="88">
        <v>39436.845833333333</v>
      </c>
      <c r="C606" s="88">
        <v>39437.54583333333</v>
      </c>
      <c r="D606" s="6" t="s">
        <v>2863</v>
      </c>
      <c r="E606" s="6" t="s">
        <v>2864</v>
      </c>
      <c r="G606" s="6">
        <v>50</v>
      </c>
      <c r="M606" s="6">
        <v>104.97</v>
      </c>
      <c r="Q606" s="6">
        <v>1710</v>
      </c>
    </row>
    <row r="607" spans="1:81" x14ac:dyDescent="0.2">
      <c r="A607" s="6" t="s">
        <v>2075</v>
      </c>
      <c r="B607" s="88">
        <v>39437.630555555559</v>
      </c>
      <c r="C607" s="88">
        <v>39438.47152777778</v>
      </c>
      <c r="D607" s="6" t="s">
        <v>2865</v>
      </c>
      <c r="E607" s="6" t="s">
        <v>2866</v>
      </c>
      <c r="G607" s="6">
        <v>50</v>
      </c>
      <c r="M607" s="6">
        <v>292</v>
      </c>
      <c r="Q607" s="6">
        <v>944</v>
      </c>
    </row>
    <row r="608" spans="1:81" x14ac:dyDescent="0.2">
      <c r="A608" s="6" t="s">
        <v>2075</v>
      </c>
      <c r="B608" s="88">
        <v>39438.525694444441</v>
      </c>
      <c r="C608" s="88">
        <v>39439.11041666667</v>
      </c>
      <c r="D608" s="6" t="s">
        <v>2867</v>
      </c>
      <c r="E608" s="6" t="s">
        <v>2868</v>
      </c>
      <c r="G608" s="6">
        <v>50</v>
      </c>
      <c r="M608" s="6">
        <v>1147</v>
      </c>
      <c r="Q608" s="6">
        <v>689</v>
      </c>
    </row>
    <row r="609" spans="1:81" x14ac:dyDescent="0.2">
      <c r="A609" s="6" t="s">
        <v>2075</v>
      </c>
      <c r="B609" s="88">
        <v>39439.126388888886</v>
      </c>
      <c r="C609" s="88">
        <v>39439.347916666666</v>
      </c>
      <c r="D609" s="6" t="s">
        <v>2869</v>
      </c>
      <c r="E609" s="6" t="s">
        <v>2870</v>
      </c>
      <c r="G609" s="6">
        <v>50</v>
      </c>
      <c r="M609" s="6">
        <v>1135.08</v>
      </c>
      <c r="Q609" s="6">
        <v>225</v>
      </c>
    </row>
    <row r="610" spans="1:81" x14ac:dyDescent="0.2">
      <c r="A610" s="6" t="s">
        <v>2075</v>
      </c>
      <c r="B610" s="88">
        <v>39439.376388888886</v>
      </c>
      <c r="C610" s="88">
        <v>39446.215277777781</v>
      </c>
      <c r="D610" s="6" t="s">
        <v>2871</v>
      </c>
      <c r="E610" s="6" t="s">
        <v>2872</v>
      </c>
      <c r="G610" s="6">
        <v>50</v>
      </c>
      <c r="M610" s="6">
        <v>1880</v>
      </c>
      <c r="Q610" s="6">
        <v>576</v>
      </c>
    </row>
    <row r="611" spans="1:81" x14ac:dyDescent="0.2">
      <c r="A611" s="6" t="s">
        <v>2075</v>
      </c>
      <c r="B611" s="88">
        <v>39446.773611111108</v>
      </c>
      <c r="C611" s="88">
        <v>39451.583333333336</v>
      </c>
      <c r="D611" s="6" t="s">
        <v>2873</v>
      </c>
      <c r="E611" s="6" t="s">
        <v>2874</v>
      </c>
      <c r="G611" s="6">
        <v>50</v>
      </c>
      <c r="M611" s="6">
        <v>540</v>
      </c>
      <c r="Q611" s="6">
        <v>1240</v>
      </c>
    </row>
    <row r="612" spans="1:81" x14ac:dyDescent="0.2">
      <c r="A612" s="6" t="s">
        <v>2075</v>
      </c>
      <c r="B612" s="88">
        <v>39451.975694444445</v>
      </c>
      <c r="C612" s="88">
        <v>39452.72152777778</v>
      </c>
      <c r="D612" s="6" t="s">
        <v>2875</v>
      </c>
      <c r="E612" s="6" t="s">
        <v>2876</v>
      </c>
      <c r="G612" s="6">
        <v>50</v>
      </c>
      <c r="M612" s="6">
        <v>82.2</v>
      </c>
      <c r="Q612" s="6">
        <v>884</v>
      </c>
    </row>
    <row r="613" spans="1:81" x14ac:dyDescent="0.2">
      <c r="A613" s="6" t="s">
        <v>2075</v>
      </c>
      <c r="B613" s="88">
        <v>39452.739583333336</v>
      </c>
      <c r="C613" s="88">
        <v>39456.163194444445</v>
      </c>
      <c r="D613" s="6" t="s">
        <v>2877</v>
      </c>
      <c r="E613" s="6" t="s">
        <v>2878</v>
      </c>
      <c r="G613" s="6">
        <v>50</v>
      </c>
      <c r="M613" s="6">
        <v>5488</v>
      </c>
      <c r="O613" s="6">
        <v>137</v>
      </c>
      <c r="Q613" s="6">
        <v>263</v>
      </c>
      <c r="R613" s="6" t="s">
        <v>1784</v>
      </c>
      <c r="S613" s="6">
        <v>1.4999999999999999E-2</v>
      </c>
      <c r="U613" s="6">
        <v>1.6400000000000001</v>
      </c>
      <c r="W613" s="6">
        <v>47.7</v>
      </c>
      <c r="Y613" s="6">
        <v>115</v>
      </c>
      <c r="AA613" s="6">
        <v>165</v>
      </c>
      <c r="AC613" s="6">
        <v>997</v>
      </c>
      <c r="AD613" s="6" t="s">
        <v>1784</v>
      </c>
      <c r="AE613" s="6">
        <v>18</v>
      </c>
      <c r="AG613" s="6">
        <v>73</v>
      </c>
      <c r="AI613" s="6">
        <v>36</v>
      </c>
      <c r="AK613" s="6">
        <v>12</v>
      </c>
      <c r="AM613" s="6">
        <v>7.36</v>
      </c>
      <c r="AO613" s="6">
        <v>206</v>
      </c>
      <c r="AQ613" s="6">
        <v>16</v>
      </c>
      <c r="BA613" s="6">
        <v>88</v>
      </c>
      <c r="CA613" s="6">
        <v>12</v>
      </c>
      <c r="CC613" s="6">
        <v>1.5</v>
      </c>
    </row>
    <row r="614" spans="1:81" x14ac:dyDescent="0.2">
      <c r="A614" s="6" t="s">
        <v>2075</v>
      </c>
      <c r="B614" s="88">
        <v>39452.822222222225</v>
      </c>
      <c r="C614" s="88">
        <v>39453.257638888892</v>
      </c>
      <c r="D614" s="6" t="s">
        <v>2879</v>
      </c>
      <c r="E614" s="6" t="s">
        <v>2880</v>
      </c>
      <c r="G614" s="6">
        <v>50</v>
      </c>
      <c r="M614" s="6">
        <v>236</v>
      </c>
      <c r="Q614" s="6">
        <v>628</v>
      </c>
    </row>
    <row r="615" spans="1:81" x14ac:dyDescent="0.2">
      <c r="A615" s="6" t="s">
        <v>2075</v>
      </c>
      <c r="B615" s="88">
        <v>39453.367361111108</v>
      </c>
      <c r="C615" s="88">
        <v>39453.734722222223</v>
      </c>
      <c r="D615" s="6" t="s">
        <v>2881</v>
      </c>
      <c r="E615" s="6" t="s">
        <v>2882</v>
      </c>
      <c r="G615" s="6">
        <v>50</v>
      </c>
      <c r="M615" s="6">
        <v>530</v>
      </c>
      <c r="Q615" s="6">
        <v>354</v>
      </c>
    </row>
    <row r="616" spans="1:81" x14ac:dyDescent="0.2">
      <c r="A616" s="6" t="s">
        <v>2075</v>
      </c>
      <c r="B616" s="88">
        <v>39453.911805555559</v>
      </c>
      <c r="C616" s="88">
        <v>39454.439583333333</v>
      </c>
      <c r="D616" s="6" t="s">
        <v>2883</v>
      </c>
      <c r="E616" s="6" t="s">
        <v>2884</v>
      </c>
      <c r="G616" s="6">
        <v>50</v>
      </c>
      <c r="M616" s="6">
        <v>635.16999999999996</v>
      </c>
      <c r="Q616" s="6">
        <v>270</v>
      </c>
    </row>
    <row r="617" spans="1:81" x14ac:dyDescent="0.2">
      <c r="A617" s="6" t="s">
        <v>2075</v>
      </c>
      <c r="B617" s="88">
        <v>39454.520833333336</v>
      </c>
      <c r="C617" s="88"/>
      <c r="D617" s="6" t="s">
        <v>2885</v>
      </c>
      <c r="E617" s="6" t="s">
        <v>525</v>
      </c>
      <c r="G617" s="6">
        <v>70</v>
      </c>
      <c r="K617" s="6">
        <v>28</v>
      </c>
      <c r="BX617" s="6" t="s">
        <v>1784</v>
      </c>
      <c r="BY617" s="6">
        <v>1.9</v>
      </c>
    </row>
    <row r="618" spans="1:81" x14ac:dyDescent="0.2">
      <c r="A618" s="6" t="s">
        <v>2075</v>
      </c>
      <c r="B618" s="88">
        <v>39454.578472222223</v>
      </c>
      <c r="C618" s="88">
        <v>39454.717361111114</v>
      </c>
      <c r="D618" s="6" t="s">
        <v>2886</v>
      </c>
      <c r="E618" s="6" t="s">
        <v>2887</v>
      </c>
      <c r="G618" s="6">
        <v>50</v>
      </c>
      <c r="M618" s="6">
        <v>500</v>
      </c>
      <c r="Q618" s="6">
        <v>165</v>
      </c>
    </row>
    <row r="619" spans="1:81" x14ac:dyDescent="0.2">
      <c r="A619" s="6" t="s">
        <v>2075</v>
      </c>
      <c r="B619" s="88">
        <v>39454.743750000001</v>
      </c>
      <c r="C619" s="88">
        <v>39454.861111111109</v>
      </c>
      <c r="D619" s="6" t="s">
        <v>2888</v>
      </c>
      <c r="E619" s="6" t="s">
        <v>2889</v>
      </c>
      <c r="G619" s="6">
        <v>50</v>
      </c>
      <c r="M619" s="6">
        <v>522</v>
      </c>
      <c r="Q619" s="6">
        <v>137</v>
      </c>
    </row>
    <row r="620" spans="1:81" x14ac:dyDescent="0.2">
      <c r="A620" s="6" t="s">
        <v>2075</v>
      </c>
      <c r="B620" s="88">
        <v>39454.916666666664</v>
      </c>
      <c r="C620" s="88">
        <v>39455.260416666664</v>
      </c>
      <c r="D620" s="6" t="s">
        <v>2890</v>
      </c>
      <c r="E620" s="6" t="s">
        <v>2891</v>
      </c>
      <c r="G620" s="6">
        <v>50</v>
      </c>
      <c r="M620" s="6">
        <v>538</v>
      </c>
      <c r="Q620" s="6">
        <v>225</v>
      </c>
    </row>
    <row r="621" spans="1:81" x14ac:dyDescent="0.2">
      <c r="A621" s="6" t="s">
        <v>2075</v>
      </c>
      <c r="B621" s="88">
        <v>39455.420138888891</v>
      </c>
      <c r="C621" s="88">
        <v>39455.638194444444</v>
      </c>
      <c r="D621" s="6" t="s">
        <v>2892</v>
      </c>
      <c r="E621" s="6" t="s">
        <v>2893</v>
      </c>
      <c r="G621" s="6">
        <v>50</v>
      </c>
      <c r="M621" s="6">
        <v>522</v>
      </c>
      <c r="Q621" s="6">
        <v>263</v>
      </c>
    </row>
    <row r="622" spans="1:81" x14ac:dyDescent="0.2">
      <c r="A622" s="6" t="s">
        <v>2075</v>
      </c>
      <c r="B622" s="88">
        <v>39455.731944444444</v>
      </c>
      <c r="C622" s="88">
        <v>39456.429861111108</v>
      </c>
      <c r="D622" s="6" t="s">
        <v>2894</v>
      </c>
      <c r="E622" s="6" t="s">
        <v>2895</v>
      </c>
      <c r="G622" s="6">
        <v>50</v>
      </c>
      <c r="M622" s="6">
        <v>754.9</v>
      </c>
      <c r="Q622" s="6">
        <v>241</v>
      </c>
    </row>
    <row r="623" spans="1:81" x14ac:dyDescent="0.2">
      <c r="A623" s="6" t="s">
        <v>2075</v>
      </c>
      <c r="B623" s="88">
        <v>39456.584027777775</v>
      </c>
      <c r="C623" s="88">
        <v>39457.168749999997</v>
      </c>
      <c r="D623" s="6" t="s">
        <v>2896</v>
      </c>
      <c r="E623" s="6" t="s">
        <v>2897</v>
      </c>
      <c r="G623" s="6">
        <v>50</v>
      </c>
      <c r="M623" s="6">
        <v>274</v>
      </c>
      <c r="Q623" s="6">
        <v>281</v>
      </c>
    </row>
    <row r="624" spans="1:81" x14ac:dyDescent="0.2">
      <c r="A624" s="6" t="s">
        <v>2075</v>
      </c>
      <c r="B624" s="88">
        <v>39457.411805555559</v>
      </c>
      <c r="C624" s="88">
        <v>39459.260416666664</v>
      </c>
      <c r="D624" s="6" t="s">
        <v>2898</v>
      </c>
      <c r="E624" s="6" t="s">
        <v>2899</v>
      </c>
      <c r="G624" s="6">
        <v>50</v>
      </c>
      <c r="M624" s="6">
        <v>1316</v>
      </c>
      <c r="Q624" s="6">
        <v>1530</v>
      </c>
    </row>
    <row r="625" spans="1:81" x14ac:dyDescent="0.2">
      <c r="A625" s="6" t="s">
        <v>2075</v>
      </c>
      <c r="B625" s="88">
        <v>39459.481249999997</v>
      </c>
      <c r="C625" s="88">
        <v>39461.220138888886</v>
      </c>
      <c r="D625" s="6" t="s">
        <v>2900</v>
      </c>
      <c r="E625" s="6" t="s">
        <v>2901</v>
      </c>
      <c r="G625" s="6">
        <v>50</v>
      </c>
      <c r="M625" s="6">
        <v>764</v>
      </c>
      <c r="Q625" s="6">
        <v>351</v>
      </c>
    </row>
    <row r="626" spans="1:81" x14ac:dyDescent="0.2">
      <c r="A626" s="6" t="s">
        <v>2075</v>
      </c>
      <c r="B626" s="88">
        <v>39462.758333333331</v>
      </c>
      <c r="C626" s="88">
        <v>39464.297222222223</v>
      </c>
      <c r="D626" s="6" t="s">
        <v>2902</v>
      </c>
      <c r="E626" s="6" t="s">
        <v>2903</v>
      </c>
      <c r="G626" s="6">
        <v>50</v>
      </c>
      <c r="M626" s="6">
        <v>250</v>
      </c>
      <c r="Q626" s="6">
        <v>263</v>
      </c>
    </row>
    <row r="627" spans="1:81" x14ac:dyDescent="0.2">
      <c r="A627" s="6" t="s">
        <v>2075</v>
      </c>
      <c r="B627" s="88">
        <v>39464.580555555556</v>
      </c>
      <c r="C627" s="88">
        <v>39471.37777777778</v>
      </c>
      <c r="D627" s="6" t="s">
        <v>2904</v>
      </c>
      <c r="E627" s="6" t="s">
        <v>2905</v>
      </c>
      <c r="G627" s="6">
        <v>50</v>
      </c>
      <c r="M627" s="6">
        <v>676</v>
      </c>
      <c r="Q627" s="6">
        <v>678</v>
      </c>
    </row>
    <row r="628" spans="1:81" x14ac:dyDescent="0.2">
      <c r="A628" s="6" t="s">
        <v>2075</v>
      </c>
      <c r="B628" s="88">
        <v>39472.52847222222</v>
      </c>
      <c r="C628" s="88">
        <v>39475.056250000001</v>
      </c>
      <c r="D628" s="6" t="s">
        <v>2906</v>
      </c>
      <c r="E628" s="6" t="s">
        <v>2907</v>
      </c>
      <c r="G628" s="6">
        <v>50</v>
      </c>
      <c r="M628" s="6">
        <v>172</v>
      </c>
      <c r="Q628" s="6">
        <v>3360</v>
      </c>
    </row>
    <row r="629" spans="1:81" x14ac:dyDescent="0.2">
      <c r="A629" s="6" t="s">
        <v>2075</v>
      </c>
      <c r="B629" s="88">
        <v>39475.254861111112</v>
      </c>
      <c r="C629" s="88">
        <v>39478.390277777777</v>
      </c>
      <c r="D629" s="6" t="s">
        <v>2908</v>
      </c>
      <c r="E629" s="6" t="s">
        <v>2909</v>
      </c>
      <c r="G629" s="6">
        <v>50</v>
      </c>
      <c r="M629" s="6">
        <v>1048</v>
      </c>
      <c r="Q629" s="6">
        <v>2920</v>
      </c>
    </row>
    <row r="630" spans="1:81" x14ac:dyDescent="0.2">
      <c r="A630" s="6" t="s">
        <v>2075</v>
      </c>
      <c r="B630" s="88">
        <v>39478.557638888888</v>
      </c>
      <c r="C630" s="88">
        <v>39482.379861111112</v>
      </c>
      <c r="D630" s="6" t="s">
        <v>2910</v>
      </c>
      <c r="E630" s="6" t="s">
        <v>2911</v>
      </c>
      <c r="G630" s="6">
        <v>50</v>
      </c>
      <c r="M630" s="6">
        <v>274</v>
      </c>
      <c r="Q630" s="6">
        <v>1430</v>
      </c>
    </row>
    <row r="631" spans="1:81" x14ac:dyDescent="0.2">
      <c r="A631" s="6" t="s">
        <v>2075</v>
      </c>
      <c r="B631" s="88">
        <v>39482.481944444444</v>
      </c>
      <c r="C631" s="88">
        <v>39483.781944444447</v>
      </c>
      <c r="D631" s="6" t="s">
        <v>2912</v>
      </c>
      <c r="E631" s="6" t="s">
        <v>2913</v>
      </c>
      <c r="G631" s="6">
        <v>50</v>
      </c>
      <c r="M631" s="6">
        <v>925.3</v>
      </c>
      <c r="Q631" s="6">
        <v>1160</v>
      </c>
    </row>
    <row r="632" spans="1:81" x14ac:dyDescent="0.2">
      <c r="A632" s="6" t="s">
        <v>2075</v>
      </c>
      <c r="B632" s="88">
        <v>39483.834027777775</v>
      </c>
      <c r="C632" s="88">
        <v>39484.103472222225</v>
      </c>
      <c r="D632" s="6" t="s">
        <v>2914</v>
      </c>
      <c r="E632" s="6" t="s">
        <v>2915</v>
      </c>
      <c r="G632" s="6">
        <v>50</v>
      </c>
      <c r="M632" s="6">
        <v>81.7</v>
      </c>
      <c r="Q632" s="6">
        <v>3160</v>
      </c>
    </row>
    <row r="633" spans="1:81" x14ac:dyDescent="0.2">
      <c r="A633" s="6" t="s">
        <v>2075</v>
      </c>
      <c r="B633" s="88">
        <v>39484.193749999999</v>
      </c>
      <c r="C633" s="88">
        <v>39484.567361111112</v>
      </c>
      <c r="D633" s="6" t="s">
        <v>2916</v>
      </c>
      <c r="E633" s="6" t="s">
        <v>2917</v>
      </c>
      <c r="G633" s="6">
        <v>50</v>
      </c>
      <c r="M633" s="6">
        <v>84.7</v>
      </c>
      <c r="Q633" s="6">
        <v>2290</v>
      </c>
    </row>
    <row r="634" spans="1:81" x14ac:dyDescent="0.2">
      <c r="A634" s="6" t="s">
        <v>2075</v>
      </c>
      <c r="B634" s="88">
        <v>39484.805555555555</v>
      </c>
      <c r="C634" s="88">
        <v>39486.256944444445</v>
      </c>
      <c r="D634" s="6" t="s">
        <v>2918</v>
      </c>
      <c r="E634" s="6" t="s">
        <v>2919</v>
      </c>
      <c r="G634" s="6">
        <v>50</v>
      </c>
      <c r="M634" s="6">
        <v>228</v>
      </c>
      <c r="Q634" s="6">
        <v>3000</v>
      </c>
    </row>
    <row r="635" spans="1:81" x14ac:dyDescent="0.2">
      <c r="A635" s="6" t="s">
        <v>2075</v>
      </c>
      <c r="B635" s="88">
        <v>39486.53402777778</v>
      </c>
      <c r="C635" s="88">
        <v>39489.499305555553</v>
      </c>
      <c r="D635" s="6" t="s">
        <v>2920</v>
      </c>
      <c r="E635" s="6" t="s">
        <v>2921</v>
      </c>
      <c r="G635" s="6">
        <v>50</v>
      </c>
      <c r="M635" s="6">
        <v>373</v>
      </c>
      <c r="Q635" s="6">
        <v>4100</v>
      </c>
    </row>
    <row r="636" spans="1:81" x14ac:dyDescent="0.2">
      <c r="A636" s="6" t="s">
        <v>2075</v>
      </c>
      <c r="B636" s="88">
        <v>39489.759027777778</v>
      </c>
      <c r="C636" s="88">
        <v>39491.309027777781</v>
      </c>
      <c r="D636" s="6" t="s">
        <v>2922</v>
      </c>
      <c r="E636" s="6" t="s">
        <v>2923</v>
      </c>
      <c r="G636" s="6">
        <v>50</v>
      </c>
      <c r="M636" s="6">
        <v>142</v>
      </c>
      <c r="Q636" s="6">
        <v>4530</v>
      </c>
    </row>
    <row r="637" spans="1:81" x14ac:dyDescent="0.2">
      <c r="A637" s="6" t="s">
        <v>2075</v>
      </c>
      <c r="B637" s="88">
        <v>39491.621527777781</v>
      </c>
      <c r="C637" s="88">
        <v>39493.161111111112</v>
      </c>
      <c r="D637" s="6" t="s">
        <v>2924</v>
      </c>
      <c r="E637" s="6" t="s">
        <v>2925</v>
      </c>
      <c r="G637" s="6">
        <v>50</v>
      </c>
      <c r="M637" s="6">
        <v>129</v>
      </c>
      <c r="Q637" s="6">
        <v>3920</v>
      </c>
    </row>
    <row r="638" spans="1:81" x14ac:dyDescent="0.2">
      <c r="A638" s="6" t="s">
        <v>2075</v>
      </c>
      <c r="B638" s="88">
        <v>39493.502083333333</v>
      </c>
      <c r="C638" s="88">
        <v>39494.671527777777</v>
      </c>
      <c r="D638" s="6" t="s">
        <v>2926</v>
      </c>
      <c r="E638" s="6" t="s">
        <v>2927</v>
      </c>
      <c r="G638" s="6">
        <v>50</v>
      </c>
      <c r="M638" s="6">
        <v>74.3</v>
      </c>
      <c r="Q638" s="6">
        <v>2630</v>
      </c>
    </row>
    <row r="639" spans="1:81" x14ac:dyDescent="0.2">
      <c r="A639" s="6" t="s">
        <v>2075</v>
      </c>
      <c r="B639" s="88">
        <v>39495.050000000003</v>
      </c>
      <c r="C639" s="88">
        <v>39495.292361111111</v>
      </c>
      <c r="D639" s="6" t="s">
        <v>2928</v>
      </c>
      <c r="E639" s="6" t="s">
        <v>2929</v>
      </c>
      <c r="G639" s="6">
        <v>50</v>
      </c>
      <c r="M639" s="6">
        <v>84.98</v>
      </c>
      <c r="Q639" s="6">
        <v>4590</v>
      </c>
    </row>
    <row r="640" spans="1:81" x14ac:dyDescent="0.2">
      <c r="A640" s="6" t="s">
        <v>2075</v>
      </c>
      <c r="B640" s="88">
        <v>39495.142361111109</v>
      </c>
      <c r="C640" s="88">
        <v>39495.649305555555</v>
      </c>
      <c r="D640" s="6" t="s">
        <v>2930</v>
      </c>
      <c r="E640" s="6" t="s">
        <v>2931</v>
      </c>
      <c r="G640" s="6">
        <v>50</v>
      </c>
      <c r="M640" s="6">
        <v>1266</v>
      </c>
      <c r="O640" s="6">
        <v>867</v>
      </c>
      <c r="Q640" s="6">
        <v>1420</v>
      </c>
      <c r="W640" s="6">
        <v>88.6</v>
      </c>
      <c r="Y640" s="6">
        <v>425</v>
      </c>
      <c r="AA640" s="6">
        <v>483</v>
      </c>
      <c r="AC640" s="6">
        <v>2280</v>
      </c>
      <c r="AD640" s="6" t="s">
        <v>1784</v>
      </c>
      <c r="AE640" s="6">
        <v>18</v>
      </c>
      <c r="AG640" s="6">
        <v>610</v>
      </c>
      <c r="AI640" s="6">
        <v>98</v>
      </c>
      <c r="AK640" s="6">
        <v>180</v>
      </c>
      <c r="AM640" s="6">
        <v>7.33</v>
      </c>
      <c r="AO640" s="6">
        <v>180</v>
      </c>
      <c r="AQ640" s="6">
        <v>93</v>
      </c>
      <c r="BA640" s="6">
        <v>143</v>
      </c>
      <c r="CA640" s="6">
        <v>76</v>
      </c>
      <c r="CC640" s="6">
        <v>18</v>
      </c>
    </row>
    <row r="641" spans="1:17" x14ac:dyDescent="0.2">
      <c r="A641" s="6" t="s">
        <v>2075</v>
      </c>
      <c r="B641" s="88">
        <v>39495.311111111114</v>
      </c>
      <c r="C641" s="88">
        <v>39495.404861111114</v>
      </c>
      <c r="D641" s="6" t="s">
        <v>2932</v>
      </c>
      <c r="E641" s="6" t="s">
        <v>2933</v>
      </c>
      <c r="G641" s="6">
        <v>50</v>
      </c>
      <c r="M641" s="6">
        <v>236</v>
      </c>
      <c r="Q641" s="6">
        <v>1420</v>
      </c>
    </row>
    <row r="642" spans="1:17" x14ac:dyDescent="0.2">
      <c r="A642" s="6" t="s">
        <v>2075</v>
      </c>
      <c r="B642" s="88">
        <v>39495.436805555553</v>
      </c>
      <c r="C642" s="88">
        <v>39495.655555555553</v>
      </c>
      <c r="D642" s="6" t="s">
        <v>2934</v>
      </c>
      <c r="E642" s="6" t="s">
        <v>2935</v>
      </c>
      <c r="G642" s="6">
        <v>50</v>
      </c>
      <c r="M642" s="6">
        <v>804</v>
      </c>
      <c r="Q642" s="6">
        <v>522</v>
      </c>
    </row>
    <row r="643" spans="1:17" x14ac:dyDescent="0.2">
      <c r="A643" s="6" t="s">
        <v>2075</v>
      </c>
      <c r="B643" s="88">
        <v>39495.685416666667</v>
      </c>
      <c r="C643" s="88">
        <v>39496.043749999997</v>
      </c>
      <c r="D643" s="6" t="s">
        <v>2936</v>
      </c>
      <c r="E643" s="6" t="s">
        <v>2937</v>
      </c>
      <c r="G643" s="6">
        <v>50</v>
      </c>
      <c r="M643" s="6">
        <v>814.95</v>
      </c>
      <c r="Q643" s="6">
        <v>548</v>
      </c>
    </row>
    <row r="644" spans="1:17" x14ac:dyDescent="0.2">
      <c r="A644" s="6" t="s">
        <v>2075</v>
      </c>
      <c r="B644" s="88">
        <v>39496.135416666664</v>
      </c>
      <c r="C644" s="88">
        <v>39496.495833333334</v>
      </c>
      <c r="D644" s="6" t="s">
        <v>2938</v>
      </c>
      <c r="E644" s="6" t="s">
        <v>2939</v>
      </c>
      <c r="G644" s="6">
        <v>50</v>
      </c>
      <c r="M644" s="6">
        <v>358</v>
      </c>
      <c r="Q644" s="6">
        <v>713</v>
      </c>
    </row>
    <row r="645" spans="1:17" x14ac:dyDescent="0.2">
      <c r="A645" s="6" t="s">
        <v>2075</v>
      </c>
      <c r="B645" s="88">
        <v>39496.64166666667</v>
      </c>
      <c r="C645" s="88">
        <v>39497.904166666667</v>
      </c>
      <c r="D645" s="6" t="s">
        <v>2940</v>
      </c>
      <c r="E645" s="6" t="s">
        <v>2941</v>
      </c>
      <c r="G645" s="6">
        <v>50</v>
      </c>
      <c r="M645" s="6">
        <v>573</v>
      </c>
      <c r="Q645" s="6">
        <v>899</v>
      </c>
    </row>
    <row r="646" spans="1:17" x14ac:dyDescent="0.2">
      <c r="A646" s="6" t="s">
        <v>2075</v>
      </c>
      <c r="B646" s="88">
        <v>39498.131249999999</v>
      </c>
      <c r="C646" s="88">
        <v>39505.234027777777</v>
      </c>
      <c r="D646" s="6" t="s">
        <v>2942</v>
      </c>
      <c r="E646" s="6" t="s">
        <v>2943</v>
      </c>
      <c r="G646" s="6">
        <v>50</v>
      </c>
      <c r="M646" s="6">
        <v>781</v>
      </c>
      <c r="Q646" s="6">
        <v>2290</v>
      </c>
    </row>
    <row r="647" spans="1:17" x14ac:dyDescent="0.2">
      <c r="A647" s="6" t="s">
        <v>2075</v>
      </c>
      <c r="B647" s="88">
        <v>39505.5</v>
      </c>
      <c r="C647" s="88">
        <v>39508.09375</v>
      </c>
      <c r="D647" s="6" t="s">
        <v>2944</v>
      </c>
      <c r="E647" s="6" t="s">
        <v>2945</v>
      </c>
      <c r="G647" s="6">
        <v>50</v>
      </c>
      <c r="M647" s="6">
        <v>254</v>
      </c>
      <c r="Q647" s="6">
        <v>3790</v>
      </c>
    </row>
    <row r="648" spans="1:17" x14ac:dyDescent="0.2">
      <c r="A648" s="6" t="s">
        <v>2075</v>
      </c>
      <c r="B648" s="88">
        <v>39508.53125</v>
      </c>
      <c r="C648" s="88">
        <v>39509.598611111112</v>
      </c>
      <c r="D648" s="6" t="s">
        <v>2946</v>
      </c>
      <c r="E648" s="6" t="s">
        <v>2947</v>
      </c>
      <c r="G648" s="6">
        <v>50</v>
      </c>
      <c r="M648" s="6">
        <v>97.4</v>
      </c>
      <c r="Q648" s="6">
        <v>1970</v>
      </c>
    </row>
    <row r="649" spans="1:17" x14ac:dyDescent="0.2">
      <c r="A649" s="6" t="s">
        <v>2075</v>
      </c>
      <c r="B649" s="88">
        <v>39509.667361111111</v>
      </c>
      <c r="C649" s="88">
        <v>39510.071527777778</v>
      </c>
      <c r="D649" s="6" t="s">
        <v>2948</v>
      </c>
      <c r="E649" s="6" t="s">
        <v>2949</v>
      </c>
      <c r="G649" s="6">
        <v>50</v>
      </c>
      <c r="M649" s="6">
        <v>273</v>
      </c>
      <c r="Q649" s="6">
        <v>743</v>
      </c>
    </row>
    <row r="650" spans="1:17" x14ac:dyDescent="0.2">
      <c r="A650" s="6" t="s">
        <v>2075</v>
      </c>
      <c r="B650" s="88">
        <v>39510.13958333333</v>
      </c>
      <c r="C650" s="88">
        <v>39510.768750000003</v>
      </c>
      <c r="D650" s="6" t="s">
        <v>2950</v>
      </c>
      <c r="E650" s="6" t="s">
        <v>2951</v>
      </c>
      <c r="G650" s="6">
        <v>50</v>
      </c>
      <c r="M650" s="6">
        <v>2072</v>
      </c>
      <c r="Q650" s="6">
        <v>393</v>
      </c>
    </row>
    <row r="651" spans="1:17" x14ac:dyDescent="0.2">
      <c r="A651" s="6" t="s">
        <v>2075</v>
      </c>
      <c r="B651" s="88">
        <v>39510.869444444441</v>
      </c>
      <c r="C651" s="88">
        <v>39511.583333333336</v>
      </c>
      <c r="D651" s="6" t="s">
        <v>2952</v>
      </c>
      <c r="E651" s="6" t="s">
        <v>2953</v>
      </c>
      <c r="G651" s="6">
        <v>50</v>
      </c>
      <c r="M651" s="6">
        <v>294.99</v>
      </c>
      <c r="Q651" s="6">
        <v>486</v>
      </c>
    </row>
    <row r="652" spans="1:17" x14ac:dyDescent="0.2">
      <c r="A652" s="6" t="s">
        <v>2075</v>
      </c>
      <c r="B652" s="88">
        <v>39511.745138888888</v>
      </c>
      <c r="C652" s="88">
        <v>39513.402777777781</v>
      </c>
      <c r="D652" s="6" t="s">
        <v>2954</v>
      </c>
      <c r="E652" s="6" t="s">
        <v>2955</v>
      </c>
      <c r="G652" s="6">
        <v>50</v>
      </c>
      <c r="M652" s="6">
        <v>326</v>
      </c>
      <c r="Q652" s="6">
        <v>581</v>
      </c>
    </row>
    <row r="653" spans="1:17" x14ac:dyDescent="0.2">
      <c r="A653" s="6" t="s">
        <v>2075</v>
      </c>
      <c r="B653" s="88">
        <v>39513.486111111109</v>
      </c>
      <c r="C653" s="88">
        <v>39514.135416666664</v>
      </c>
      <c r="D653" s="6" t="s">
        <v>2956</v>
      </c>
      <c r="E653" s="6" t="s">
        <v>2957</v>
      </c>
      <c r="G653" s="6">
        <v>50</v>
      </c>
      <c r="M653" s="6">
        <v>203</v>
      </c>
      <c r="Q653" s="6">
        <v>553</v>
      </c>
    </row>
    <row r="654" spans="1:17" x14ac:dyDescent="0.2">
      <c r="A654" s="6" t="s">
        <v>2075</v>
      </c>
      <c r="B654" s="88">
        <v>39514.213888888888</v>
      </c>
      <c r="C654" s="88">
        <v>39515.743055555555</v>
      </c>
      <c r="D654" s="6" t="s">
        <v>2958</v>
      </c>
      <c r="E654" s="6" t="s">
        <v>2959</v>
      </c>
      <c r="G654" s="6">
        <v>50</v>
      </c>
      <c r="M654" s="6">
        <v>214.59</v>
      </c>
      <c r="Q654" s="6">
        <v>1870</v>
      </c>
    </row>
    <row r="655" spans="1:17" x14ac:dyDescent="0.2">
      <c r="A655" s="6" t="s">
        <v>2075</v>
      </c>
      <c r="B655" s="88">
        <v>39515.947916666664</v>
      </c>
      <c r="C655" s="88">
        <v>39517.378472222219</v>
      </c>
      <c r="D655" s="6" t="s">
        <v>2960</v>
      </c>
      <c r="E655" s="6" t="s">
        <v>2961</v>
      </c>
      <c r="G655" s="6">
        <v>50</v>
      </c>
      <c r="M655" s="6">
        <v>129</v>
      </c>
      <c r="Q655" s="6">
        <v>1630</v>
      </c>
    </row>
    <row r="656" spans="1:17" x14ac:dyDescent="0.2">
      <c r="A656" s="6" t="s">
        <v>2075</v>
      </c>
      <c r="B656" s="88">
        <v>39517.647222222222</v>
      </c>
      <c r="C656" s="88">
        <v>39518.823611111111</v>
      </c>
      <c r="D656" s="6" t="s">
        <v>2962</v>
      </c>
      <c r="E656" s="6" t="s">
        <v>2963</v>
      </c>
      <c r="G656" s="6">
        <v>50</v>
      </c>
      <c r="M656" s="6">
        <v>205.24</v>
      </c>
      <c r="Q656" s="6">
        <v>1360</v>
      </c>
    </row>
    <row r="657" spans="1:81" x14ac:dyDescent="0.2">
      <c r="A657" s="6" t="s">
        <v>2075</v>
      </c>
      <c r="B657" s="88">
        <v>39518.863888888889</v>
      </c>
      <c r="C657" s="88">
        <v>39520.474305555559</v>
      </c>
      <c r="D657" s="6" t="s">
        <v>2964</v>
      </c>
      <c r="E657" s="6" t="s">
        <v>2965</v>
      </c>
      <c r="G657" s="6">
        <v>50</v>
      </c>
      <c r="M657" s="6">
        <v>934</v>
      </c>
      <c r="Q657" s="6">
        <v>406</v>
      </c>
    </row>
    <row r="658" spans="1:81" x14ac:dyDescent="0.2">
      <c r="A658" s="6" t="s">
        <v>2075</v>
      </c>
      <c r="B658" s="88">
        <v>39520.51458333333</v>
      </c>
      <c r="C658" s="88">
        <v>39522.379166666666</v>
      </c>
      <c r="D658" s="6" t="s">
        <v>2966</v>
      </c>
      <c r="E658" s="6" t="s">
        <v>2967</v>
      </c>
      <c r="G658" s="6">
        <v>50</v>
      </c>
      <c r="M658" s="6">
        <v>4756</v>
      </c>
      <c r="Q658" s="6">
        <v>195</v>
      </c>
    </row>
    <row r="659" spans="1:81" x14ac:dyDescent="0.2">
      <c r="A659" s="6" t="s">
        <v>2075</v>
      </c>
      <c r="B659" s="88">
        <v>39522.993055555555</v>
      </c>
      <c r="C659" s="88">
        <v>39525.493750000001</v>
      </c>
      <c r="D659" s="6" t="s">
        <v>2968</v>
      </c>
      <c r="E659" s="6" t="s">
        <v>2969</v>
      </c>
      <c r="G659" s="6">
        <v>50</v>
      </c>
      <c r="M659" s="6">
        <v>1225.49</v>
      </c>
      <c r="Q659" s="6">
        <v>460</v>
      </c>
    </row>
    <row r="660" spans="1:81" x14ac:dyDescent="0.2">
      <c r="A660" s="6" t="s">
        <v>2075</v>
      </c>
      <c r="B660" s="88">
        <v>39525.592361111114</v>
      </c>
      <c r="C660" s="88">
        <v>39527.753472222219</v>
      </c>
      <c r="D660" s="6" t="s">
        <v>2970</v>
      </c>
      <c r="E660" s="6" t="s">
        <v>2971</v>
      </c>
      <c r="G660" s="6">
        <v>50</v>
      </c>
      <c r="M660" s="6">
        <v>1200</v>
      </c>
      <c r="Q660" s="6">
        <v>354</v>
      </c>
    </row>
    <row r="661" spans="1:81" x14ac:dyDescent="0.2">
      <c r="A661" s="6" t="s">
        <v>2075</v>
      </c>
      <c r="B661" s="88">
        <v>39527.879861111112</v>
      </c>
      <c r="C661" s="88">
        <v>39528.412499999999</v>
      </c>
      <c r="D661" s="6" t="s">
        <v>2972</v>
      </c>
      <c r="E661" s="6" t="s">
        <v>2973</v>
      </c>
      <c r="G661" s="6">
        <v>50</v>
      </c>
      <c r="M661" s="6">
        <v>164.8</v>
      </c>
      <c r="Q661" s="6">
        <v>704</v>
      </c>
    </row>
    <row r="662" spans="1:81" x14ac:dyDescent="0.2">
      <c r="A662" s="6" t="s">
        <v>2075</v>
      </c>
      <c r="B662" s="88">
        <v>39528.584027777775</v>
      </c>
      <c r="C662" s="88">
        <v>39529.216666666667</v>
      </c>
      <c r="D662" s="6" t="s">
        <v>2974</v>
      </c>
      <c r="E662" s="6" t="s">
        <v>2975</v>
      </c>
      <c r="G662" s="6">
        <v>50</v>
      </c>
      <c r="M662" s="6">
        <v>157</v>
      </c>
      <c r="Q662" s="6">
        <v>934</v>
      </c>
    </row>
    <row r="663" spans="1:81" x14ac:dyDescent="0.2">
      <c r="A663" s="6" t="s">
        <v>2075</v>
      </c>
      <c r="B663" s="88">
        <v>39529.438194444447</v>
      </c>
      <c r="C663" s="88"/>
      <c r="D663" s="6" t="s">
        <v>2976</v>
      </c>
      <c r="E663" s="6" t="s">
        <v>2977</v>
      </c>
      <c r="G663" s="6">
        <v>50</v>
      </c>
      <c r="K663" s="6">
        <v>3.7</v>
      </c>
      <c r="Q663" s="6">
        <v>9300</v>
      </c>
    </row>
    <row r="664" spans="1:81" x14ac:dyDescent="0.2">
      <c r="A664" s="6" t="s">
        <v>2075</v>
      </c>
      <c r="B664" s="88">
        <v>39529.681944444441</v>
      </c>
      <c r="C664" s="88">
        <v>39531.512499999997</v>
      </c>
      <c r="D664" s="6" t="s">
        <v>2978</v>
      </c>
      <c r="E664" s="6" t="s">
        <v>2979</v>
      </c>
      <c r="G664" s="6">
        <v>50</v>
      </c>
      <c r="M664" s="6">
        <v>612</v>
      </c>
      <c r="Q664" s="6">
        <v>567</v>
      </c>
    </row>
    <row r="665" spans="1:81" x14ac:dyDescent="0.2">
      <c r="A665" s="6" t="s">
        <v>2075</v>
      </c>
      <c r="B665" s="88">
        <v>39531.785416666666</v>
      </c>
      <c r="C665" s="88">
        <v>39532.593055555553</v>
      </c>
      <c r="D665" s="6" t="s">
        <v>2980</v>
      </c>
      <c r="E665" s="6" t="s">
        <v>2981</v>
      </c>
      <c r="G665" s="6">
        <v>50</v>
      </c>
      <c r="M665" s="6">
        <v>258</v>
      </c>
      <c r="Q665" s="6">
        <v>585</v>
      </c>
    </row>
    <row r="666" spans="1:81" x14ac:dyDescent="0.2">
      <c r="A666" s="6" t="s">
        <v>2075</v>
      </c>
      <c r="B666" s="88">
        <v>39532.28125</v>
      </c>
      <c r="C666" s="88">
        <v>39532.9375</v>
      </c>
      <c r="D666" s="6" t="s">
        <v>2982</v>
      </c>
      <c r="E666" s="6" t="s">
        <v>0</v>
      </c>
      <c r="G666" s="6">
        <v>50</v>
      </c>
      <c r="M666" s="6">
        <v>1089</v>
      </c>
      <c r="O666" s="6">
        <v>252</v>
      </c>
      <c r="Q666" s="6">
        <v>454</v>
      </c>
      <c r="S666" s="6">
        <v>0.182</v>
      </c>
      <c r="U666" s="6">
        <v>4.1900000000000004</v>
      </c>
      <c r="W666" s="6">
        <v>68.8</v>
      </c>
      <c r="Y666" s="6">
        <v>362</v>
      </c>
      <c r="AA666" s="6">
        <v>525</v>
      </c>
      <c r="AC666" s="6">
        <v>2330</v>
      </c>
      <c r="AD666" s="6" t="s">
        <v>1784</v>
      </c>
      <c r="AE666" s="6">
        <v>18</v>
      </c>
      <c r="AG666" s="6">
        <v>73</v>
      </c>
      <c r="AI666" s="6">
        <v>81</v>
      </c>
      <c r="AK666" s="6">
        <v>18</v>
      </c>
      <c r="AM666" s="6">
        <v>7.47</v>
      </c>
      <c r="AO666" s="6">
        <v>275</v>
      </c>
      <c r="AQ666" s="6">
        <v>24</v>
      </c>
      <c r="BA666" s="6">
        <v>272</v>
      </c>
      <c r="CA666" s="6">
        <v>18</v>
      </c>
      <c r="CC666" s="6">
        <v>2.4</v>
      </c>
    </row>
    <row r="667" spans="1:81" x14ac:dyDescent="0.2">
      <c r="A667" s="6" t="s">
        <v>2075</v>
      </c>
      <c r="B667" s="88">
        <v>39532.65</v>
      </c>
      <c r="C667" s="88">
        <v>39533.544444444444</v>
      </c>
      <c r="D667" s="6" t="s">
        <v>1</v>
      </c>
      <c r="E667" s="6" t="s">
        <v>2</v>
      </c>
      <c r="G667" s="6">
        <v>50</v>
      </c>
      <c r="M667" s="6">
        <v>1633</v>
      </c>
      <c r="Q667" s="6">
        <v>197</v>
      </c>
    </row>
    <row r="668" spans="1:81" x14ac:dyDescent="0.2">
      <c r="A668" s="6" t="s">
        <v>2075</v>
      </c>
      <c r="B668" s="88">
        <v>39532.989583333336</v>
      </c>
      <c r="C668" s="88">
        <v>39533.732638888891</v>
      </c>
      <c r="D668" s="6" t="s">
        <v>3</v>
      </c>
      <c r="E668" s="6" t="s">
        <v>4</v>
      </c>
      <c r="G668" s="6">
        <v>50</v>
      </c>
      <c r="M668" s="6">
        <v>1034.9000000000001</v>
      </c>
      <c r="Q668" s="6">
        <v>156</v>
      </c>
      <c r="AD668" s="6" t="s">
        <v>1784</v>
      </c>
      <c r="AE668" s="6">
        <v>18</v>
      </c>
      <c r="AF668" s="6" t="s">
        <v>1784</v>
      </c>
      <c r="AG668" s="6">
        <v>18</v>
      </c>
      <c r="AI668" s="6">
        <v>30</v>
      </c>
      <c r="AK668" s="6">
        <v>4.2</v>
      </c>
    </row>
    <row r="669" spans="1:81" x14ac:dyDescent="0.2">
      <c r="A669" s="6" t="s">
        <v>2075</v>
      </c>
      <c r="B669" s="88">
        <v>39533.631944444445</v>
      </c>
      <c r="C669" s="88">
        <v>39534.388888888891</v>
      </c>
      <c r="D669" s="6" t="s">
        <v>5</v>
      </c>
      <c r="E669" s="6" t="s">
        <v>6</v>
      </c>
      <c r="G669" s="6">
        <v>50</v>
      </c>
      <c r="M669" s="6">
        <v>1044</v>
      </c>
      <c r="Q669" s="6">
        <v>171</v>
      </c>
    </row>
    <row r="670" spans="1:81" x14ac:dyDescent="0.2">
      <c r="A670" s="6" t="s">
        <v>2075</v>
      </c>
      <c r="B670" s="88">
        <v>39533.829861111109</v>
      </c>
      <c r="C670" s="88">
        <v>39534.232638888891</v>
      </c>
      <c r="D670" s="6" t="s">
        <v>7</v>
      </c>
      <c r="E670" s="6" t="s">
        <v>8</v>
      </c>
      <c r="G670" s="6">
        <v>50</v>
      </c>
      <c r="M670" s="6">
        <v>464.65</v>
      </c>
      <c r="Q670" s="6">
        <v>137</v>
      </c>
      <c r="AD670" s="6" t="s">
        <v>1784</v>
      </c>
      <c r="AE670" s="6">
        <v>18</v>
      </c>
      <c r="AF670" s="6" t="s">
        <v>1784</v>
      </c>
      <c r="AG670" s="6">
        <v>18</v>
      </c>
      <c r="AI670" s="6">
        <v>17</v>
      </c>
      <c r="AK670" s="6">
        <v>2.5</v>
      </c>
    </row>
    <row r="671" spans="1:81" x14ac:dyDescent="0.2">
      <c r="A671" s="6" t="s">
        <v>2075</v>
      </c>
      <c r="B671" s="88">
        <v>39534.617361111108</v>
      </c>
      <c r="C671" s="88">
        <v>39537.138194444444</v>
      </c>
      <c r="D671" s="6" t="s">
        <v>9</v>
      </c>
      <c r="E671" s="6" t="s">
        <v>10</v>
      </c>
      <c r="G671" s="6">
        <v>50</v>
      </c>
      <c r="M671" s="6">
        <v>1230</v>
      </c>
      <c r="Q671" s="6">
        <v>618</v>
      </c>
    </row>
    <row r="672" spans="1:81" x14ac:dyDescent="0.2">
      <c r="A672" s="6" t="s">
        <v>2075</v>
      </c>
      <c r="B672" s="88">
        <v>39537.73541666667</v>
      </c>
      <c r="C672" s="88">
        <v>39539.320833333331</v>
      </c>
      <c r="D672" s="6" t="s">
        <v>11</v>
      </c>
      <c r="E672" s="6" t="s">
        <v>12</v>
      </c>
      <c r="G672" s="6">
        <v>50</v>
      </c>
      <c r="M672" s="6">
        <v>4303</v>
      </c>
      <c r="Q672" s="6">
        <v>149</v>
      </c>
    </row>
    <row r="673" spans="1:81" x14ac:dyDescent="0.2">
      <c r="A673" s="6" t="s">
        <v>2075</v>
      </c>
      <c r="B673" s="88">
        <v>39539.538194444445</v>
      </c>
      <c r="C673" s="88">
        <v>39545.352777777778</v>
      </c>
      <c r="D673" s="6" t="s">
        <v>13</v>
      </c>
      <c r="E673" s="6" t="s">
        <v>14</v>
      </c>
      <c r="G673" s="6">
        <v>50</v>
      </c>
      <c r="M673" s="6">
        <v>2313</v>
      </c>
      <c r="Q673" s="6">
        <v>196</v>
      </c>
    </row>
    <row r="674" spans="1:81" x14ac:dyDescent="0.2">
      <c r="A674" s="6" t="s">
        <v>2075</v>
      </c>
      <c r="B674" s="88">
        <v>39545.836805555555</v>
      </c>
      <c r="C674" s="88">
        <v>39548.362500000003</v>
      </c>
      <c r="D674" s="6" t="s">
        <v>15</v>
      </c>
      <c r="E674" s="6" t="s">
        <v>16</v>
      </c>
      <c r="G674" s="6">
        <v>50</v>
      </c>
      <c r="M674" s="6">
        <v>2673</v>
      </c>
      <c r="Q674" s="6">
        <v>102</v>
      </c>
    </row>
    <row r="675" spans="1:81" x14ac:dyDescent="0.2">
      <c r="A675" s="6" t="s">
        <v>2075</v>
      </c>
      <c r="B675" s="88">
        <v>39548.573611111111</v>
      </c>
      <c r="C675" s="88">
        <v>39549.543055555558</v>
      </c>
      <c r="D675" s="6" t="s">
        <v>17</v>
      </c>
      <c r="E675" s="6" t="s">
        <v>18</v>
      </c>
      <c r="G675" s="6">
        <v>50</v>
      </c>
      <c r="M675" s="6">
        <v>7084</v>
      </c>
      <c r="Q675" s="6">
        <v>44.5</v>
      </c>
    </row>
    <row r="676" spans="1:81" x14ac:dyDescent="0.2">
      <c r="A676" s="6" t="s">
        <v>2075</v>
      </c>
      <c r="B676" s="88">
        <v>39549.65</v>
      </c>
      <c r="C676" s="88">
        <v>39553.382638888892</v>
      </c>
      <c r="D676" s="6" t="s">
        <v>19</v>
      </c>
      <c r="E676" s="6" t="s">
        <v>20</v>
      </c>
      <c r="G676" s="6">
        <v>50</v>
      </c>
      <c r="M676" s="6">
        <v>1990</v>
      </c>
      <c r="Q676" s="6">
        <v>162</v>
      </c>
    </row>
    <row r="677" spans="1:81" x14ac:dyDescent="0.2">
      <c r="A677" s="6" t="s">
        <v>2075</v>
      </c>
      <c r="B677" s="88">
        <v>39553.577777777777</v>
      </c>
      <c r="C677" s="88">
        <v>39560.30972222222</v>
      </c>
      <c r="D677" s="6" t="s">
        <v>21</v>
      </c>
      <c r="E677" s="6" t="s">
        <v>22</v>
      </c>
      <c r="G677" s="6">
        <v>50</v>
      </c>
      <c r="M677" s="6">
        <v>1038</v>
      </c>
      <c r="Q677" s="6">
        <v>163</v>
      </c>
    </row>
    <row r="678" spans="1:81" x14ac:dyDescent="0.2">
      <c r="A678" s="6" t="s">
        <v>2075</v>
      </c>
      <c r="B678" s="88">
        <v>39560.597222222219</v>
      </c>
      <c r="C678" s="88">
        <v>39563.261111111111</v>
      </c>
      <c r="D678" s="6" t="s">
        <v>23</v>
      </c>
      <c r="E678" s="6" t="s">
        <v>24</v>
      </c>
      <c r="G678" s="6">
        <v>50</v>
      </c>
      <c r="M678" s="6">
        <v>903</v>
      </c>
      <c r="Q678" s="6">
        <v>173</v>
      </c>
    </row>
    <row r="679" spans="1:81" x14ac:dyDescent="0.2">
      <c r="A679" s="6" t="s">
        <v>2075</v>
      </c>
      <c r="B679" s="88">
        <v>39563.929166666669</v>
      </c>
      <c r="C679" s="88">
        <v>39567.353472222225</v>
      </c>
      <c r="D679" s="6" t="s">
        <v>25</v>
      </c>
      <c r="E679" s="6" t="s">
        <v>26</v>
      </c>
      <c r="G679" s="6">
        <v>50</v>
      </c>
      <c r="M679" s="6">
        <v>1263</v>
      </c>
      <c r="Q679" s="6">
        <v>97.5</v>
      </c>
    </row>
    <row r="680" spans="1:81" x14ac:dyDescent="0.2">
      <c r="A680" s="6" t="s">
        <v>2075</v>
      </c>
      <c r="B680" s="88">
        <v>39567.73333333333</v>
      </c>
      <c r="C680" s="88">
        <v>39573.424305555556</v>
      </c>
      <c r="D680" s="6" t="s">
        <v>27</v>
      </c>
      <c r="E680" s="6" t="s">
        <v>28</v>
      </c>
      <c r="G680" s="6">
        <v>50</v>
      </c>
      <c r="M680" s="6">
        <v>1441</v>
      </c>
      <c r="Q680" s="6">
        <v>102</v>
      </c>
    </row>
    <row r="681" spans="1:81" x14ac:dyDescent="0.2">
      <c r="A681" s="6" t="s">
        <v>2075</v>
      </c>
      <c r="B681" s="88">
        <v>39573.893055555556</v>
      </c>
      <c r="C681" s="88">
        <v>39580.86041666667</v>
      </c>
      <c r="D681" s="6" t="s">
        <v>29</v>
      </c>
      <c r="E681" s="6" t="s">
        <v>30</v>
      </c>
      <c r="G681" s="6">
        <v>50</v>
      </c>
      <c r="M681" s="6">
        <v>1098</v>
      </c>
      <c r="Q681" s="6">
        <v>98.7</v>
      </c>
    </row>
    <row r="682" spans="1:81" x14ac:dyDescent="0.2">
      <c r="A682" s="6" t="s">
        <v>2075</v>
      </c>
      <c r="B682" s="88">
        <v>39581.520833333336</v>
      </c>
      <c r="C682" s="88"/>
      <c r="D682" s="6" t="s">
        <v>31</v>
      </c>
      <c r="E682" s="6" t="s">
        <v>32</v>
      </c>
      <c r="G682" s="6">
        <v>10</v>
      </c>
      <c r="K682" s="6">
        <v>1.1000000000000001</v>
      </c>
      <c r="O682" s="6">
        <v>75.900000000000006</v>
      </c>
      <c r="Q682" s="6">
        <v>117</v>
      </c>
      <c r="S682" s="6">
        <v>0.254</v>
      </c>
      <c r="U682" s="6">
        <v>0.87</v>
      </c>
      <c r="W682" s="6">
        <v>47.9</v>
      </c>
      <c r="Y682" s="6">
        <v>71.900000000000006</v>
      </c>
      <c r="AA682" s="6">
        <v>118</v>
      </c>
      <c r="AC682" s="6">
        <v>1110</v>
      </c>
      <c r="AD682" s="6" t="s">
        <v>1784</v>
      </c>
      <c r="AE682" s="6">
        <v>18</v>
      </c>
      <c r="AF682" s="6" t="s">
        <v>1784</v>
      </c>
      <c r="AG682" s="6">
        <v>18</v>
      </c>
      <c r="AI682" s="6">
        <v>24</v>
      </c>
      <c r="AJ682" s="6" t="s">
        <v>1784</v>
      </c>
      <c r="AK682" s="6">
        <v>2.5</v>
      </c>
      <c r="AM682" s="6">
        <v>7.82</v>
      </c>
      <c r="AO682" s="6">
        <v>328</v>
      </c>
      <c r="AQ682" s="6">
        <v>19</v>
      </c>
      <c r="BA682" s="6">
        <v>3</v>
      </c>
      <c r="BY682" s="6">
        <v>3.3</v>
      </c>
      <c r="CA682" s="6">
        <v>20</v>
      </c>
      <c r="CC682" s="6">
        <v>1.1000000000000001</v>
      </c>
    </row>
    <row r="683" spans="1:81" x14ac:dyDescent="0.2">
      <c r="A683" s="6" t="s">
        <v>2075</v>
      </c>
      <c r="B683" s="88">
        <v>39581.572222222225</v>
      </c>
      <c r="C683" s="88">
        <v>39590.602083333331</v>
      </c>
      <c r="D683" s="6" t="s">
        <v>33</v>
      </c>
      <c r="E683" s="6" t="s">
        <v>34</v>
      </c>
      <c r="G683" s="6">
        <v>50</v>
      </c>
      <c r="M683" s="6">
        <v>725.35</v>
      </c>
      <c r="Q683" s="6">
        <v>95.7</v>
      </c>
    </row>
    <row r="684" spans="1:81" x14ac:dyDescent="0.2">
      <c r="A684" s="6" t="s">
        <v>2075</v>
      </c>
      <c r="B684" s="88">
        <v>39591.413194444445</v>
      </c>
      <c r="C684" s="88">
        <v>39597.023611111108</v>
      </c>
      <c r="D684" s="6" t="s">
        <v>35</v>
      </c>
      <c r="E684" s="6" t="s">
        <v>36</v>
      </c>
      <c r="G684" s="6">
        <v>50</v>
      </c>
      <c r="M684" s="6">
        <v>1014</v>
      </c>
      <c r="Q684" s="6">
        <v>118</v>
      </c>
    </row>
    <row r="685" spans="1:81" x14ac:dyDescent="0.2">
      <c r="A685" s="6" t="s">
        <v>2075</v>
      </c>
      <c r="B685" s="88">
        <v>39597.54583333333</v>
      </c>
      <c r="C685" s="88">
        <v>39602.164583333331</v>
      </c>
      <c r="D685" s="6" t="s">
        <v>37</v>
      </c>
      <c r="E685" s="6" t="s">
        <v>38</v>
      </c>
      <c r="G685" s="6">
        <v>50</v>
      </c>
      <c r="M685" s="6">
        <v>3523</v>
      </c>
      <c r="Q685" s="6">
        <v>50.1</v>
      </c>
    </row>
    <row r="686" spans="1:81" x14ac:dyDescent="0.2">
      <c r="A686" s="6" t="s">
        <v>2075</v>
      </c>
      <c r="B686" s="88">
        <v>39603.552083333336</v>
      </c>
      <c r="C686" s="88">
        <v>39605.618055555555</v>
      </c>
      <c r="D686" s="6" t="s">
        <v>39</v>
      </c>
      <c r="E686" s="6" t="s">
        <v>40</v>
      </c>
      <c r="G686" s="6">
        <v>50</v>
      </c>
      <c r="M686" s="6">
        <v>4802</v>
      </c>
      <c r="Q686" s="6">
        <v>34.4</v>
      </c>
    </row>
    <row r="687" spans="1:81" x14ac:dyDescent="0.2">
      <c r="A687" s="6" t="s">
        <v>2075</v>
      </c>
      <c r="B687" s="88">
        <v>39606.284722222219</v>
      </c>
      <c r="C687" s="88">
        <v>39607.125694444447</v>
      </c>
      <c r="D687" s="6" t="s">
        <v>41</v>
      </c>
      <c r="E687" s="6" t="s">
        <v>42</v>
      </c>
      <c r="G687" s="6">
        <v>50</v>
      </c>
      <c r="M687" s="6">
        <v>15046</v>
      </c>
      <c r="Q687" s="6">
        <v>21.7</v>
      </c>
    </row>
    <row r="688" spans="1:81" x14ac:dyDescent="0.2">
      <c r="A688" s="6" t="s">
        <v>2075</v>
      </c>
      <c r="B688" s="88">
        <v>39715.666666666664</v>
      </c>
      <c r="C688" s="88"/>
      <c r="D688" s="6" t="s">
        <v>43</v>
      </c>
      <c r="E688" s="6" t="s">
        <v>44</v>
      </c>
      <c r="G688" s="6">
        <v>70</v>
      </c>
      <c r="K688" s="6">
        <v>0.45</v>
      </c>
      <c r="N688" s="6" t="s">
        <v>1784</v>
      </c>
      <c r="O688" s="6">
        <v>2</v>
      </c>
      <c r="Q688" s="6">
        <v>12.8</v>
      </c>
      <c r="U688" s="6">
        <v>0.33</v>
      </c>
      <c r="W688" s="6">
        <v>23.4</v>
      </c>
      <c r="Y688" s="6">
        <v>39.700000000000003</v>
      </c>
      <c r="AA688" s="6">
        <v>61.2</v>
      </c>
      <c r="AC688" s="6">
        <v>802</v>
      </c>
      <c r="AD688" s="6" t="s">
        <v>1784</v>
      </c>
      <c r="AE688" s="6">
        <v>18</v>
      </c>
      <c r="AF688" s="6" t="s">
        <v>1784</v>
      </c>
      <c r="AG688" s="6">
        <v>18</v>
      </c>
      <c r="AH688" s="6" t="s">
        <v>1784</v>
      </c>
      <c r="AI688" s="6">
        <v>5</v>
      </c>
      <c r="AJ688" s="6" t="s">
        <v>1784</v>
      </c>
      <c r="AK688" s="6">
        <v>2.5</v>
      </c>
      <c r="AM688" s="6">
        <v>8.41</v>
      </c>
      <c r="AO688" s="6">
        <v>274</v>
      </c>
      <c r="BA688" s="6">
        <v>4</v>
      </c>
      <c r="BY688" s="6">
        <v>5.0999999999999996</v>
      </c>
    </row>
    <row r="689" spans="1:83" x14ac:dyDescent="0.2">
      <c r="A689" s="6" t="s">
        <v>2075</v>
      </c>
      <c r="B689" s="88">
        <v>39776.148611111108</v>
      </c>
      <c r="C689" s="88">
        <v>39780.998611111114</v>
      </c>
      <c r="D689" s="6" t="s">
        <v>45</v>
      </c>
      <c r="E689" s="6" t="s">
        <v>40</v>
      </c>
      <c r="G689" s="6">
        <v>50</v>
      </c>
      <c r="M689" s="6">
        <v>267.60000000000002</v>
      </c>
      <c r="Q689" s="6">
        <v>3790</v>
      </c>
    </row>
    <row r="690" spans="1:83" x14ac:dyDescent="0.2">
      <c r="A690" s="6" t="s">
        <v>2075</v>
      </c>
      <c r="B690" s="88">
        <v>39781.386111111111</v>
      </c>
      <c r="C690" s="88">
        <v>39782.556250000001</v>
      </c>
      <c r="D690" s="6" t="s">
        <v>46</v>
      </c>
      <c r="E690" s="6" t="s">
        <v>42</v>
      </c>
      <c r="G690" s="6">
        <v>50</v>
      </c>
      <c r="M690" s="6">
        <v>45.75</v>
      </c>
      <c r="Q690" s="6">
        <v>215</v>
      </c>
    </row>
    <row r="691" spans="1:83" x14ac:dyDescent="0.2">
      <c r="A691" s="6" t="s">
        <v>2075</v>
      </c>
      <c r="B691" s="88">
        <v>39782.642361111109</v>
      </c>
      <c r="C691" s="88">
        <v>39783.506944444445</v>
      </c>
      <c r="D691" s="6" t="s">
        <v>47</v>
      </c>
      <c r="E691" s="6" t="s">
        <v>48</v>
      </c>
      <c r="G691" s="6">
        <v>50</v>
      </c>
      <c r="M691" s="6">
        <v>311.39999999999998</v>
      </c>
      <c r="O691" s="6">
        <v>1050</v>
      </c>
      <c r="Q691" s="6">
        <v>1690</v>
      </c>
      <c r="S691" s="6">
        <v>0.05</v>
      </c>
      <c r="U691" s="6">
        <v>1.4</v>
      </c>
      <c r="W691" s="6">
        <v>40.200000000000003</v>
      </c>
      <c r="Y691" s="6">
        <v>397</v>
      </c>
      <c r="AA691" s="6">
        <v>628</v>
      </c>
      <c r="AC691" s="6">
        <v>2300</v>
      </c>
      <c r="AD691" s="6" t="s">
        <v>1784</v>
      </c>
      <c r="AE691" s="6">
        <v>18</v>
      </c>
      <c r="AG691" s="6">
        <v>760</v>
      </c>
      <c r="AI691" s="6">
        <v>39</v>
      </c>
      <c r="AK691" s="6">
        <v>5.4</v>
      </c>
      <c r="AM691" s="6">
        <v>7.58</v>
      </c>
      <c r="AO691" s="6">
        <v>149</v>
      </c>
      <c r="AQ691" s="6">
        <v>130</v>
      </c>
      <c r="BA691" s="6">
        <v>42</v>
      </c>
      <c r="CA691" s="6">
        <v>91</v>
      </c>
      <c r="CC691" s="6">
        <v>11</v>
      </c>
    </row>
    <row r="692" spans="1:83" x14ac:dyDescent="0.2">
      <c r="A692" s="6" t="s">
        <v>2075</v>
      </c>
      <c r="B692" s="88">
        <v>39782.659722222219</v>
      </c>
      <c r="C692" s="88">
        <v>39782.87777777778</v>
      </c>
      <c r="D692" s="6" t="s">
        <v>49</v>
      </c>
      <c r="E692" s="6" t="s">
        <v>50</v>
      </c>
      <c r="G692" s="6">
        <v>50</v>
      </c>
      <c r="M692" s="6">
        <v>71.98</v>
      </c>
      <c r="Q692" s="6">
        <v>1740</v>
      </c>
    </row>
    <row r="693" spans="1:83" x14ac:dyDescent="0.2">
      <c r="A693" s="6" t="s">
        <v>2075</v>
      </c>
      <c r="B693" s="88">
        <v>39782.925694444442</v>
      </c>
      <c r="C693" s="88">
        <v>39783.072222222225</v>
      </c>
      <c r="D693" s="6" t="s">
        <v>51</v>
      </c>
      <c r="E693" s="6" t="s">
        <v>52</v>
      </c>
      <c r="G693" s="6">
        <v>50</v>
      </c>
      <c r="M693" s="6">
        <v>99.7</v>
      </c>
      <c r="Q693" s="6">
        <v>1240</v>
      </c>
    </row>
    <row r="694" spans="1:83" x14ac:dyDescent="0.2">
      <c r="A694" s="6" t="s">
        <v>2075</v>
      </c>
      <c r="B694" s="88">
        <v>39783.160416666666</v>
      </c>
      <c r="C694" s="88">
        <v>39783.538888888892</v>
      </c>
      <c r="D694" s="6" t="s">
        <v>53</v>
      </c>
      <c r="E694" s="6" t="s">
        <v>54</v>
      </c>
      <c r="G694" s="6">
        <v>50</v>
      </c>
      <c r="M694" s="6">
        <v>70.099999999999994</v>
      </c>
      <c r="Q694" s="6">
        <v>2750</v>
      </c>
    </row>
    <row r="695" spans="1:83" x14ac:dyDescent="0.2">
      <c r="A695" s="6" t="s">
        <v>2075</v>
      </c>
      <c r="B695" s="88">
        <v>39783.510416666664</v>
      </c>
      <c r="C695" s="88"/>
      <c r="D695" s="6" t="s">
        <v>55</v>
      </c>
      <c r="E695" s="6" t="s">
        <v>56</v>
      </c>
      <c r="G695" s="6">
        <v>70</v>
      </c>
      <c r="K695" s="6">
        <v>1.6</v>
      </c>
      <c r="BY695" s="6">
        <v>4.5999999999999996</v>
      </c>
    </row>
    <row r="696" spans="1:83" x14ac:dyDescent="0.2">
      <c r="A696" s="6" t="s">
        <v>2075</v>
      </c>
      <c r="B696" s="88">
        <v>39783.666666666664</v>
      </c>
      <c r="C696" s="88">
        <v>39784.390972222223</v>
      </c>
      <c r="D696" s="6" t="s">
        <v>57</v>
      </c>
      <c r="E696" s="6" t="s">
        <v>58</v>
      </c>
      <c r="G696" s="6">
        <v>50</v>
      </c>
      <c r="M696" s="6">
        <v>63.94</v>
      </c>
      <c r="Q696" s="6">
        <v>3340</v>
      </c>
    </row>
    <row r="697" spans="1:83" x14ac:dyDescent="0.2">
      <c r="A697" s="6" t="s">
        <v>2075</v>
      </c>
      <c r="B697" s="88">
        <v>39784.725694444445</v>
      </c>
      <c r="C697" s="88">
        <v>39786.579861111109</v>
      </c>
      <c r="D697" s="6" t="s">
        <v>59</v>
      </c>
      <c r="E697" s="6" t="s">
        <v>60</v>
      </c>
      <c r="G697" s="6">
        <v>50</v>
      </c>
      <c r="M697" s="6">
        <v>152.6</v>
      </c>
      <c r="Q697" s="6">
        <v>2380</v>
      </c>
    </row>
    <row r="698" spans="1:83" x14ac:dyDescent="0.2">
      <c r="A698" s="6" t="s">
        <v>2075</v>
      </c>
      <c r="B698" s="88">
        <v>39786.964583333334</v>
      </c>
      <c r="C698" s="88">
        <v>39789.318749999999</v>
      </c>
      <c r="D698" s="6" t="s">
        <v>61</v>
      </c>
      <c r="E698" s="6" t="s">
        <v>62</v>
      </c>
      <c r="G698" s="6">
        <v>50</v>
      </c>
      <c r="M698" s="6">
        <v>136.24</v>
      </c>
      <c r="Q698" s="6">
        <v>2130</v>
      </c>
    </row>
    <row r="699" spans="1:83" x14ac:dyDescent="0.2">
      <c r="A699" s="6" t="s">
        <v>2075</v>
      </c>
      <c r="B699" s="88">
        <v>39790.548611111109</v>
      </c>
      <c r="C699" s="88">
        <v>39791.084722222222</v>
      </c>
      <c r="D699" s="6" t="s">
        <v>63</v>
      </c>
      <c r="E699" s="6" t="s">
        <v>64</v>
      </c>
      <c r="G699" s="6">
        <v>50</v>
      </c>
      <c r="M699" s="6">
        <v>30.59</v>
      </c>
      <c r="Q699" s="6">
        <v>1160</v>
      </c>
    </row>
    <row r="700" spans="1:83" x14ac:dyDescent="0.2">
      <c r="A700" s="6" t="s">
        <v>2075</v>
      </c>
      <c r="B700" s="88">
        <v>39790.65625</v>
      </c>
      <c r="C700" s="88">
        <v>39791.767361111109</v>
      </c>
      <c r="D700" s="6" t="s">
        <v>65</v>
      </c>
      <c r="E700" s="6" t="s">
        <v>66</v>
      </c>
      <c r="G700" s="6">
        <v>50</v>
      </c>
      <c r="M700" s="6">
        <v>141.55000000000001</v>
      </c>
      <c r="O700" s="6">
        <v>1700</v>
      </c>
      <c r="Q700" s="6">
        <v>2670</v>
      </c>
      <c r="R700" s="6" t="s">
        <v>1784</v>
      </c>
      <c r="S700" s="6">
        <v>1.4999999999999999E-2</v>
      </c>
      <c r="U700" s="6">
        <v>1.95</v>
      </c>
      <c r="W700" s="6">
        <v>31.3</v>
      </c>
      <c r="Y700" s="6">
        <v>2110</v>
      </c>
      <c r="AA700" s="6">
        <v>3280</v>
      </c>
      <c r="AC700" s="6">
        <v>9860</v>
      </c>
      <c r="AD700" s="6" t="s">
        <v>1784</v>
      </c>
      <c r="AE700" s="6">
        <v>20</v>
      </c>
      <c r="AG700" s="6">
        <v>850</v>
      </c>
      <c r="AI700" s="6">
        <v>60.7</v>
      </c>
      <c r="AK700" s="6">
        <v>58</v>
      </c>
      <c r="AM700" s="6">
        <v>7.1</v>
      </c>
      <c r="AO700" s="6">
        <v>258</v>
      </c>
      <c r="AQ700" s="6">
        <v>93</v>
      </c>
      <c r="BA700" s="6">
        <v>28</v>
      </c>
      <c r="CA700" s="6">
        <v>45</v>
      </c>
      <c r="CC700" s="6">
        <v>12</v>
      </c>
      <c r="CD700" s="6" t="s">
        <v>1784</v>
      </c>
      <c r="CE700" s="6">
        <v>20</v>
      </c>
    </row>
    <row r="701" spans="1:83" x14ac:dyDescent="0.2">
      <c r="A701" s="6" t="s">
        <v>2075</v>
      </c>
      <c r="B701" s="88">
        <v>39791.152083333334</v>
      </c>
      <c r="C701" s="88">
        <v>39791.273611111108</v>
      </c>
      <c r="D701" s="6" t="s">
        <v>67</v>
      </c>
      <c r="E701" s="6" t="s">
        <v>68</v>
      </c>
      <c r="G701" s="6">
        <v>50</v>
      </c>
      <c r="M701" s="6">
        <v>17.7</v>
      </c>
      <c r="Q701" s="6">
        <v>3350</v>
      </c>
    </row>
    <row r="702" spans="1:83" x14ac:dyDescent="0.2">
      <c r="A702" s="6" t="s">
        <v>2075</v>
      </c>
      <c r="B702" s="88">
        <v>39791.288888888892</v>
      </c>
      <c r="C702" s="88">
        <v>39791.506249999999</v>
      </c>
      <c r="D702" s="6" t="s">
        <v>69</v>
      </c>
      <c r="E702" s="6" t="s">
        <v>70</v>
      </c>
      <c r="G702" s="6">
        <v>50</v>
      </c>
      <c r="M702" s="6">
        <v>40.15</v>
      </c>
      <c r="Q702" s="6">
        <v>3650</v>
      </c>
    </row>
    <row r="703" spans="1:83" x14ac:dyDescent="0.2">
      <c r="A703" s="6" t="s">
        <v>2075</v>
      </c>
      <c r="B703" s="88">
        <v>39791.544444444444</v>
      </c>
      <c r="C703" s="88">
        <v>39791.807638888888</v>
      </c>
      <c r="D703" s="6" t="s">
        <v>71</v>
      </c>
      <c r="E703" s="6" t="s">
        <v>72</v>
      </c>
      <c r="G703" s="6">
        <v>50</v>
      </c>
      <c r="M703" s="6">
        <v>42.45</v>
      </c>
      <c r="Q703" s="6">
        <v>1690</v>
      </c>
    </row>
    <row r="704" spans="1:83" x14ac:dyDescent="0.2">
      <c r="A704" s="6" t="s">
        <v>2075</v>
      </c>
      <c r="B704" s="88">
        <v>39791.815972222219</v>
      </c>
      <c r="C704" s="88">
        <v>39792.333333333336</v>
      </c>
      <c r="D704" s="6" t="s">
        <v>73</v>
      </c>
      <c r="E704" s="6" t="s">
        <v>74</v>
      </c>
      <c r="G704" s="6">
        <v>50</v>
      </c>
      <c r="M704" s="6">
        <v>67.67</v>
      </c>
      <c r="Q704" s="6">
        <v>1830</v>
      </c>
      <c r="AA704" s="6">
        <v>2510</v>
      </c>
      <c r="AC704" s="6">
        <v>7990</v>
      </c>
      <c r="AD704" s="6" t="s">
        <v>1784</v>
      </c>
      <c r="AE704" s="6">
        <v>20</v>
      </c>
      <c r="AG704" s="6">
        <v>640</v>
      </c>
      <c r="AI704" s="6">
        <v>105</v>
      </c>
      <c r="AK704" s="6">
        <v>65</v>
      </c>
      <c r="AM704" s="6">
        <v>7.18</v>
      </c>
      <c r="AO704" s="6">
        <v>303</v>
      </c>
      <c r="CD704" s="6" t="s">
        <v>1784</v>
      </c>
      <c r="CE704" s="6">
        <v>20</v>
      </c>
    </row>
    <row r="705" spans="1:17" x14ac:dyDescent="0.2">
      <c r="A705" s="6" t="s">
        <v>2075</v>
      </c>
      <c r="B705" s="88">
        <v>39791.852083333331</v>
      </c>
      <c r="C705" s="88">
        <v>39792.402083333334</v>
      </c>
      <c r="D705" s="6" t="s">
        <v>75</v>
      </c>
      <c r="E705" s="6" t="s">
        <v>76</v>
      </c>
      <c r="G705" s="6">
        <v>50</v>
      </c>
      <c r="M705" s="6">
        <v>69.41</v>
      </c>
      <c r="Q705" s="6">
        <v>1910</v>
      </c>
    </row>
    <row r="706" spans="1:17" x14ac:dyDescent="0.2">
      <c r="A706" s="6" t="s">
        <v>2075</v>
      </c>
      <c r="B706" s="88">
        <v>39792.474999999999</v>
      </c>
      <c r="C706" s="88">
        <v>39795.138888888891</v>
      </c>
      <c r="D706" s="6" t="s">
        <v>77</v>
      </c>
      <c r="E706" s="6" t="s">
        <v>78</v>
      </c>
      <c r="G706" s="6">
        <v>50</v>
      </c>
      <c r="M706" s="6">
        <v>207.87</v>
      </c>
      <c r="Q706" s="6">
        <v>2050</v>
      </c>
    </row>
    <row r="707" spans="1:17" x14ac:dyDescent="0.2">
      <c r="A707" s="6" t="s">
        <v>2075</v>
      </c>
      <c r="B707" s="88">
        <v>39795.318055555559</v>
      </c>
      <c r="C707" s="88">
        <v>39795.961111111108</v>
      </c>
      <c r="D707" s="6" t="s">
        <v>79</v>
      </c>
      <c r="E707" s="6" t="s">
        <v>80</v>
      </c>
      <c r="G707" s="6">
        <v>50</v>
      </c>
      <c r="M707" s="6">
        <v>74.05</v>
      </c>
      <c r="Q707" s="6">
        <v>3510</v>
      </c>
    </row>
    <row r="708" spans="1:17" x14ac:dyDescent="0.2">
      <c r="A708" s="6" t="s">
        <v>2075</v>
      </c>
      <c r="B708" s="88">
        <v>39795.974305555559</v>
      </c>
      <c r="C708" s="88">
        <v>39796.563194444447</v>
      </c>
      <c r="D708" s="6" t="s">
        <v>81</v>
      </c>
      <c r="E708" s="6" t="s">
        <v>82</v>
      </c>
      <c r="G708" s="6">
        <v>50</v>
      </c>
      <c r="M708" s="6">
        <v>440.98</v>
      </c>
      <c r="Q708" s="6">
        <v>854</v>
      </c>
    </row>
    <row r="709" spans="1:17" x14ac:dyDescent="0.2">
      <c r="A709" s="6" t="s">
        <v>2075</v>
      </c>
      <c r="B709" s="88">
        <v>39796.606944444444</v>
      </c>
      <c r="C709" s="88">
        <v>39797.148611111108</v>
      </c>
      <c r="D709" s="6" t="s">
        <v>83</v>
      </c>
      <c r="E709" s="6" t="s">
        <v>84</v>
      </c>
      <c r="G709" s="6">
        <v>50</v>
      </c>
      <c r="M709" s="6">
        <v>1731.75</v>
      </c>
      <c r="Q709" s="6">
        <v>482</v>
      </c>
    </row>
    <row r="710" spans="1:17" x14ac:dyDescent="0.2">
      <c r="A710" s="6" t="s">
        <v>2075</v>
      </c>
      <c r="B710" s="88">
        <v>39797.390277777777</v>
      </c>
      <c r="C710" s="88"/>
      <c r="D710" s="6" t="s">
        <v>85</v>
      </c>
      <c r="E710" s="6" t="s">
        <v>86</v>
      </c>
      <c r="G710" s="6">
        <v>50</v>
      </c>
      <c r="K710" s="6">
        <v>4.9000000000000004</v>
      </c>
      <c r="Q710" s="6">
        <v>478</v>
      </c>
    </row>
    <row r="711" spans="1:17" x14ac:dyDescent="0.2">
      <c r="A711" s="6" t="s">
        <v>2075</v>
      </c>
      <c r="B711" s="88">
        <v>39797.614583333336</v>
      </c>
      <c r="C711" s="88">
        <v>39800.628472222219</v>
      </c>
      <c r="D711" s="6" t="s">
        <v>87</v>
      </c>
      <c r="E711" s="6" t="s">
        <v>88</v>
      </c>
      <c r="G711" s="6">
        <v>50</v>
      </c>
      <c r="M711" s="6">
        <v>403.34</v>
      </c>
      <c r="Q711" s="6">
        <v>473</v>
      </c>
    </row>
    <row r="712" spans="1:17" x14ac:dyDescent="0.2">
      <c r="A712" s="6" t="s">
        <v>2075</v>
      </c>
      <c r="B712" s="88">
        <v>39800.798611111109</v>
      </c>
      <c r="C712" s="88">
        <v>39804.420138888891</v>
      </c>
      <c r="D712" s="6" t="s">
        <v>89</v>
      </c>
      <c r="E712" s="6" t="s">
        <v>90</v>
      </c>
      <c r="G712" s="6">
        <v>50</v>
      </c>
      <c r="M712" s="6">
        <v>300.10000000000002</v>
      </c>
      <c r="Q712" s="6">
        <v>473</v>
      </c>
    </row>
    <row r="713" spans="1:17" x14ac:dyDescent="0.2">
      <c r="A713" s="6" t="s">
        <v>2075</v>
      </c>
      <c r="B713" s="88">
        <v>39804.607638888891</v>
      </c>
      <c r="C713" s="88">
        <v>39806.675694444442</v>
      </c>
      <c r="D713" s="6" t="s">
        <v>91</v>
      </c>
      <c r="E713" s="6" t="s">
        <v>92</v>
      </c>
      <c r="G713" s="6">
        <v>50</v>
      </c>
      <c r="M713" s="6">
        <v>164.97</v>
      </c>
      <c r="Q713" s="6">
        <v>627</v>
      </c>
    </row>
    <row r="714" spans="1:17" x14ac:dyDescent="0.2">
      <c r="A714" s="6" t="s">
        <v>2075</v>
      </c>
      <c r="B714" s="88">
        <v>39806.916666666664</v>
      </c>
      <c r="C714" s="88">
        <v>39808.834722222222</v>
      </c>
      <c r="D714" s="6" t="s">
        <v>93</v>
      </c>
      <c r="E714" s="6" t="s">
        <v>94</v>
      </c>
      <c r="G714" s="6">
        <v>50</v>
      </c>
      <c r="M714" s="6">
        <v>149.46</v>
      </c>
      <c r="Q714" s="6">
        <v>5780</v>
      </c>
    </row>
    <row r="715" spans="1:17" x14ac:dyDescent="0.2">
      <c r="A715" s="6" t="s">
        <v>2075</v>
      </c>
      <c r="B715" s="88">
        <v>39809.00277777778</v>
      </c>
      <c r="C715" s="88">
        <v>39809.300694444442</v>
      </c>
      <c r="D715" s="6" t="s">
        <v>95</v>
      </c>
      <c r="E715" s="6" t="s">
        <v>96</v>
      </c>
      <c r="G715" s="6">
        <v>50</v>
      </c>
      <c r="M715" s="6">
        <v>503.12</v>
      </c>
      <c r="Q715" s="6">
        <v>1570</v>
      </c>
    </row>
    <row r="716" spans="1:17" x14ac:dyDescent="0.2">
      <c r="A716" s="6" t="s">
        <v>2075</v>
      </c>
      <c r="B716" s="88">
        <v>39809.3125</v>
      </c>
      <c r="C716" s="88">
        <v>39809.577777777777</v>
      </c>
      <c r="D716" s="6" t="s">
        <v>97</v>
      </c>
      <c r="E716" s="6" t="s">
        <v>98</v>
      </c>
      <c r="G716" s="6">
        <v>50</v>
      </c>
      <c r="M716" s="6">
        <v>1633.2</v>
      </c>
      <c r="Q716" s="6">
        <v>612</v>
      </c>
    </row>
    <row r="717" spans="1:17" x14ac:dyDescent="0.2">
      <c r="A717" s="6" t="s">
        <v>2075</v>
      </c>
      <c r="B717" s="88">
        <v>39809.591666666667</v>
      </c>
      <c r="C717" s="88">
        <v>39809.879166666666</v>
      </c>
      <c r="D717" s="6" t="s">
        <v>99</v>
      </c>
      <c r="E717" s="6" t="s">
        <v>100</v>
      </c>
      <c r="G717" s="6">
        <v>50</v>
      </c>
      <c r="M717" s="6">
        <v>2840.5</v>
      </c>
      <c r="Q717" s="6">
        <v>320</v>
      </c>
    </row>
    <row r="718" spans="1:17" x14ac:dyDescent="0.2">
      <c r="A718" s="6" t="s">
        <v>2075</v>
      </c>
      <c r="B718" s="88">
        <v>39809.942361111112</v>
      </c>
      <c r="C718" s="88">
        <v>39810.843055555553</v>
      </c>
      <c r="D718" s="6" t="s">
        <v>101</v>
      </c>
      <c r="E718" s="6" t="s">
        <v>102</v>
      </c>
      <c r="G718" s="6">
        <v>50</v>
      </c>
      <c r="M718" s="6">
        <v>2276.3000000000002</v>
      </c>
      <c r="Q718" s="6">
        <v>573</v>
      </c>
    </row>
    <row r="719" spans="1:17" x14ac:dyDescent="0.2">
      <c r="A719" s="6" t="s">
        <v>2075</v>
      </c>
      <c r="B719" s="88">
        <v>39811.521527777775</v>
      </c>
      <c r="C719" s="88">
        <v>39812.359027777777</v>
      </c>
      <c r="D719" s="6" t="s">
        <v>103</v>
      </c>
      <c r="E719" s="6" t="s">
        <v>104</v>
      </c>
      <c r="G719" s="6">
        <v>50</v>
      </c>
      <c r="M719" s="6">
        <v>313.99</v>
      </c>
      <c r="Q719" s="6">
        <v>1300</v>
      </c>
    </row>
    <row r="720" spans="1:17" x14ac:dyDescent="0.2">
      <c r="A720" s="6" t="s">
        <v>2075</v>
      </c>
      <c r="B720" s="88">
        <v>39812.461805555555</v>
      </c>
      <c r="C720" s="88">
        <v>39817.121527777781</v>
      </c>
      <c r="D720" s="6" t="s">
        <v>105</v>
      </c>
      <c r="E720" s="6" t="s">
        <v>106</v>
      </c>
      <c r="G720" s="6">
        <v>50</v>
      </c>
      <c r="M720" s="6">
        <v>767.13</v>
      </c>
      <c r="Q720" s="6">
        <v>932</v>
      </c>
    </row>
    <row r="721" spans="1:83" x14ac:dyDescent="0.2">
      <c r="A721" s="6" t="s">
        <v>2075</v>
      </c>
      <c r="B721" s="88">
        <v>39817.131944444445</v>
      </c>
      <c r="C721" s="88">
        <v>39817.631944444445</v>
      </c>
      <c r="D721" s="6" t="s">
        <v>107</v>
      </c>
      <c r="E721" s="6" t="s">
        <v>108</v>
      </c>
      <c r="G721" s="6">
        <v>50</v>
      </c>
      <c r="M721" s="6">
        <v>365.3</v>
      </c>
      <c r="Q721" s="6">
        <v>1120</v>
      </c>
    </row>
    <row r="722" spans="1:83" x14ac:dyDescent="0.2">
      <c r="A722" s="6" t="s">
        <v>2075</v>
      </c>
      <c r="B722" s="88">
        <v>39817.727777777778</v>
      </c>
      <c r="C722" s="88">
        <v>39819.146527777775</v>
      </c>
      <c r="D722" s="6" t="s">
        <v>109</v>
      </c>
      <c r="E722" s="6" t="s">
        <v>110</v>
      </c>
      <c r="G722" s="6">
        <v>50</v>
      </c>
      <c r="M722" s="6">
        <v>191.1</v>
      </c>
      <c r="Q722" s="6">
        <v>607</v>
      </c>
    </row>
    <row r="723" spans="1:83" x14ac:dyDescent="0.2">
      <c r="A723" s="6" t="s">
        <v>2075</v>
      </c>
      <c r="B723" s="88">
        <v>39819.637499999997</v>
      </c>
      <c r="C723" s="88">
        <v>39821.990972222222</v>
      </c>
      <c r="D723" s="6" t="s">
        <v>111</v>
      </c>
      <c r="E723" s="6" t="s">
        <v>112</v>
      </c>
      <c r="G723" s="6">
        <v>50</v>
      </c>
      <c r="M723" s="6">
        <v>268</v>
      </c>
      <c r="Q723" s="6">
        <v>1500</v>
      </c>
    </row>
    <row r="724" spans="1:83" x14ac:dyDescent="0.2">
      <c r="A724" s="6" t="s">
        <v>2075</v>
      </c>
      <c r="B724" s="88">
        <v>39822.189583333333</v>
      </c>
      <c r="C724" s="88">
        <v>39822.827777777777</v>
      </c>
      <c r="D724" s="6" t="s">
        <v>113</v>
      </c>
      <c r="E724" s="6" t="s">
        <v>114</v>
      </c>
      <c r="G724" s="6">
        <v>50</v>
      </c>
      <c r="M724" s="6">
        <v>60.6</v>
      </c>
      <c r="Q724" s="6">
        <v>869</v>
      </c>
    </row>
    <row r="725" spans="1:83" x14ac:dyDescent="0.2">
      <c r="A725" s="6" t="s">
        <v>2075</v>
      </c>
      <c r="B725" s="88">
        <v>39822.256944444445</v>
      </c>
      <c r="C725" s="88">
        <v>39822.684027777781</v>
      </c>
      <c r="D725" s="6" t="s">
        <v>115</v>
      </c>
      <c r="E725" s="6" t="s">
        <v>116</v>
      </c>
      <c r="G725" s="6">
        <v>50</v>
      </c>
      <c r="M725" s="6">
        <v>40.76</v>
      </c>
      <c r="O725" s="6">
        <v>432</v>
      </c>
      <c r="Q725" s="6">
        <v>752</v>
      </c>
      <c r="R725" s="6" t="s">
        <v>1784</v>
      </c>
      <c r="S725" s="6">
        <v>1.4999999999999999E-2</v>
      </c>
      <c r="U725" s="6">
        <v>0.7</v>
      </c>
      <c r="W725" s="6">
        <v>14.1</v>
      </c>
      <c r="Y725" s="6">
        <v>2490</v>
      </c>
      <c r="AA725" s="6">
        <v>4060</v>
      </c>
      <c r="AC725" s="6">
        <v>12200</v>
      </c>
      <c r="AD725" s="6" t="s">
        <v>1784</v>
      </c>
      <c r="AE725" s="6">
        <v>20</v>
      </c>
      <c r="AG725" s="6">
        <v>180</v>
      </c>
      <c r="AH725" s="6" t="s">
        <v>1784</v>
      </c>
      <c r="AI725" s="6">
        <v>50</v>
      </c>
      <c r="AJ725" s="6" t="s">
        <v>1784</v>
      </c>
      <c r="AK725" s="6">
        <v>25</v>
      </c>
      <c r="AM725" s="6">
        <v>7.62</v>
      </c>
      <c r="AO725" s="6">
        <v>277</v>
      </c>
      <c r="AQ725" s="6">
        <v>16</v>
      </c>
      <c r="BA725" s="6">
        <v>13</v>
      </c>
      <c r="CA725" s="6">
        <v>16</v>
      </c>
      <c r="CC725" s="6">
        <v>2</v>
      </c>
      <c r="CD725" s="6" t="s">
        <v>1784</v>
      </c>
      <c r="CE725" s="6">
        <v>20</v>
      </c>
    </row>
    <row r="726" spans="1:83" x14ac:dyDescent="0.2">
      <c r="A726" s="6" t="s">
        <v>2075</v>
      </c>
      <c r="B726" s="88">
        <v>39823.050000000003</v>
      </c>
      <c r="C726" s="88">
        <v>39823.280555555553</v>
      </c>
      <c r="D726" s="6" t="s">
        <v>117</v>
      </c>
      <c r="E726" s="6" t="s">
        <v>118</v>
      </c>
      <c r="G726" s="6">
        <v>50</v>
      </c>
      <c r="M726" s="6">
        <v>20.72</v>
      </c>
      <c r="Q726" s="6">
        <v>854</v>
      </c>
    </row>
    <row r="727" spans="1:83" x14ac:dyDescent="0.2">
      <c r="A727" s="6" t="s">
        <v>2075</v>
      </c>
      <c r="B727" s="88">
        <v>39823.625</v>
      </c>
      <c r="C727" s="88"/>
      <c r="D727" s="6" t="s">
        <v>119</v>
      </c>
      <c r="E727" s="6" t="s">
        <v>120</v>
      </c>
      <c r="G727" s="6">
        <v>70</v>
      </c>
      <c r="K727" s="6">
        <v>1</v>
      </c>
      <c r="BY727" s="6">
        <v>8.6</v>
      </c>
    </row>
    <row r="728" spans="1:83" x14ac:dyDescent="0.2">
      <c r="A728" s="6" t="s">
        <v>2075</v>
      </c>
      <c r="B728" s="88">
        <v>39823.753472222219</v>
      </c>
      <c r="C728" s="88">
        <v>39833.234722222223</v>
      </c>
      <c r="D728" s="6" t="s">
        <v>121</v>
      </c>
      <c r="E728" s="6" t="s">
        <v>122</v>
      </c>
      <c r="G728" s="6">
        <v>50</v>
      </c>
      <c r="M728" s="6">
        <v>701.07</v>
      </c>
      <c r="Q728" s="6">
        <v>1130</v>
      </c>
    </row>
    <row r="729" spans="1:83" x14ac:dyDescent="0.2">
      <c r="A729" s="6" t="s">
        <v>2075</v>
      </c>
      <c r="B729" s="88">
        <v>39833.624305555553</v>
      </c>
      <c r="C729" s="88">
        <v>39840.52847222222</v>
      </c>
      <c r="D729" s="6" t="s">
        <v>123</v>
      </c>
      <c r="E729" s="6" t="s">
        <v>124</v>
      </c>
      <c r="G729" s="6">
        <v>50</v>
      </c>
      <c r="M729" s="6">
        <v>406.8</v>
      </c>
      <c r="Q729" s="6">
        <v>643</v>
      </c>
    </row>
    <row r="730" spans="1:83" x14ac:dyDescent="0.2">
      <c r="A730" s="6" t="s">
        <v>2075</v>
      </c>
      <c r="B730" s="88">
        <v>39840.788194444445</v>
      </c>
      <c r="C730" s="88">
        <v>39849.345138888886</v>
      </c>
      <c r="D730" s="6" t="s">
        <v>125</v>
      </c>
      <c r="E730" s="6" t="s">
        <v>126</v>
      </c>
      <c r="G730" s="6">
        <v>50</v>
      </c>
      <c r="M730" s="6">
        <v>452</v>
      </c>
      <c r="Q730" s="6">
        <v>122</v>
      </c>
    </row>
    <row r="731" spans="1:83" x14ac:dyDescent="0.2">
      <c r="A731" s="6" t="s">
        <v>2075</v>
      </c>
      <c r="B731" s="88">
        <v>39849.659722222219</v>
      </c>
      <c r="C731" s="88">
        <v>39850.539583333331</v>
      </c>
      <c r="D731" s="6" t="s">
        <v>127</v>
      </c>
      <c r="E731" s="6" t="s">
        <v>128</v>
      </c>
      <c r="G731" s="6">
        <v>50</v>
      </c>
      <c r="M731" s="6">
        <v>38.53</v>
      </c>
      <c r="Q731" s="6">
        <v>117</v>
      </c>
    </row>
    <row r="732" spans="1:83" x14ac:dyDescent="0.2">
      <c r="A732" s="6" t="s">
        <v>2075</v>
      </c>
      <c r="B732" s="88">
        <v>39850.669444444444</v>
      </c>
      <c r="C732" s="88">
        <v>39851.268750000003</v>
      </c>
      <c r="D732" s="6" t="s">
        <v>129</v>
      </c>
      <c r="E732" s="6" t="s">
        <v>130</v>
      </c>
      <c r="G732" s="6">
        <v>50</v>
      </c>
      <c r="M732" s="6">
        <v>40.799999999999997</v>
      </c>
      <c r="Q732" s="6">
        <v>1050</v>
      </c>
    </row>
    <row r="733" spans="1:83" x14ac:dyDescent="0.2">
      <c r="A733" s="6" t="s">
        <v>2075</v>
      </c>
      <c r="B733" s="88">
        <v>39851.280555555553</v>
      </c>
      <c r="C733" s="88">
        <v>39851.327777777777</v>
      </c>
      <c r="D733" s="6" t="s">
        <v>131</v>
      </c>
      <c r="E733" s="6" t="s">
        <v>132</v>
      </c>
      <c r="G733" s="6">
        <v>50</v>
      </c>
      <c r="M733" s="6">
        <v>38.9</v>
      </c>
      <c r="Q733" s="6">
        <v>1990</v>
      </c>
    </row>
    <row r="734" spans="1:83" x14ac:dyDescent="0.2">
      <c r="A734" s="6" t="s">
        <v>2075</v>
      </c>
      <c r="B734" s="88">
        <v>39851.337500000001</v>
      </c>
      <c r="C734" s="88">
        <v>39851.440972222219</v>
      </c>
      <c r="D734" s="6" t="s">
        <v>133</v>
      </c>
      <c r="E734" s="6" t="s">
        <v>134</v>
      </c>
      <c r="G734" s="6">
        <v>50</v>
      </c>
      <c r="M734" s="6">
        <v>220.8</v>
      </c>
      <c r="Q734" s="6">
        <v>718</v>
      </c>
    </row>
    <row r="735" spans="1:83" x14ac:dyDescent="0.2">
      <c r="A735" s="6" t="s">
        <v>2075</v>
      </c>
      <c r="B735" s="88">
        <v>39851.447916666664</v>
      </c>
      <c r="C735" s="88">
        <v>39851.520138888889</v>
      </c>
      <c r="D735" s="6" t="s">
        <v>135</v>
      </c>
      <c r="E735" s="6" t="s">
        <v>136</v>
      </c>
      <c r="G735" s="6">
        <v>50</v>
      </c>
      <c r="M735" s="6">
        <v>252.65</v>
      </c>
      <c r="Q735" s="6">
        <v>584</v>
      </c>
    </row>
    <row r="736" spans="1:83" x14ac:dyDescent="0.2">
      <c r="A736" s="6" t="s">
        <v>2075</v>
      </c>
      <c r="B736" s="88">
        <v>39851.526388888888</v>
      </c>
      <c r="C736" s="88">
        <v>39851.576388888891</v>
      </c>
      <c r="D736" s="6" t="s">
        <v>137</v>
      </c>
      <c r="E736" s="6" t="s">
        <v>138</v>
      </c>
      <c r="G736" s="6">
        <v>50</v>
      </c>
      <c r="M736" s="6">
        <v>163</v>
      </c>
      <c r="Q736" s="6">
        <v>612</v>
      </c>
    </row>
    <row r="737" spans="1:83" x14ac:dyDescent="0.2">
      <c r="A737" s="6" t="s">
        <v>2075</v>
      </c>
      <c r="B737" s="88">
        <v>39851.60833333333</v>
      </c>
      <c r="C737" s="88">
        <v>39851.814583333333</v>
      </c>
      <c r="D737" s="6" t="s">
        <v>139</v>
      </c>
      <c r="E737" s="6" t="s">
        <v>140</v>
      </c>
      <c r="G737" s="6">
        <v>50</v>
      </c>
      <c r="M737" s="6">
        <v>377</v>
      </c>
      <c r="Q737" s="6">
        <v>700</v>
      </c>
    </row>
    <row r="738" spans="1:83" x14ac:dyDescent="0.2">
      <c r="A738" s="6" t="s">
        <v>2075</v>
      </c>
      <c r="B738" s="88">
        <v>39852.23333333333</v>
      </c>
      <c r="C738" s="88">
        <v>39853.582638888889</v>
      </c>
      <c r="D738" s="6" t="s">
        <v>141</v>
      </c>
      <c r="E738" s="6" t="s">
        <v>142</v>
      </c>
      <c r="G738" s="6">
        <v>50</v>
      </c>
      <c r="M738" s="6">
        <v>282.3</v>
      </c>
      <c r="Q738" s="6">
        <v>2340</v>
      </c>
    </row>
    <row r="739" spans="1:83" x14ac:dyDescent="0.2">
      <c r="A739" s="6" t="s">
        <v>2075</v>
      </c>
      <c r="B739" s="88">
        <v>39853.838194444441</v>
      </c>
      <c r="C739" s="88">
        <v>39854.449999999997</v>
      </c>
      <c r="D739" s="6" t="s">
        <v>143</v>
      </c>
      <c r="E739" s="6" t="s">
        <v>144</v>
      </c>
      <c r="G739" s="6">
        <v>50</v>
      </c>
      <c r="M739" s="6">
        <v>667.47</v>
      </c>
      <c r="Q739" s="6">
        <v>1250</v>
      </c>
    </row>
    <row r="740" spans="1:83" x14ac:dyDescent="0.2">
      <c r="A740" s="6" t="s">
        <v>2075</v>
      </c>
      <c r="B740" s="88">
        <v>39854.630555555559</v>
      </c>
      <c r="C740" s="88">
        <v>39855.529861111114</v>
      </c>
      <c r="D740" s="6" t="s">
        <v>145</v>
      </c>
      <c r="E740" s="6" t="s">
        <v>146</v>
      </c>
      <c r="G740" s="6">
        <v>50</v>
      </c>
      <c r="M740" s="6">
        <v>660.4</v>
      </c>
      <c r="Q740" s="6">
        <v>1160</v>
      </c>
    </row>
    <row r="741" spans="1:83" x14ac:dyDescent="0.2">
      <c r="A741" s="6" t="s">
        <v>2075</v>
      </c>
      <c r="B741" s="88">
        <v>39855.573611111111</v>
      </c>
      <c r="C741" s="88">
        <v>39856.213888888888</v>
      </c>
      <c r="D741" s="6" t="s">
        <v>147</v>
      </c>
      <c r="E741" s="6" t="s">
        <v>148</v>
      </c>
      <c r="G741" s="6">
        <v>50</v>
      </c>
      <c r="M741" s="6">
        <v>1052</v>
      </c>
      <c r="Q741" s="6">
        <v>491</v>
      </c>
    </row>
    <row r="742" spans="1:83" x14ac:dyDescent="0.2">
      <c r="A742" s="6" t="s">
        <v>2075</v>
      </c>
      <c r="B742" s="88">
        <v>39856.855555555558</v>
      </c>
      <c r="C742" s="88">
        <v>39860.204861111109</v>
      </c>
      <c r="D742" s="6" t="s">
        <v>149</v>
      </c>
      <c r="E742" s="6" t="s">
        <v>150</v>
      </c>
      <c r="G742" s="6">
        <v>50</v>
      </c>
      <c r="M742" s="6">
        <v>480.3</v>
      </c>
      <c r="Q742" s="6">
        <v>1250</v>
      </c>
    </row>
    <row r="743" spans="1:83" x14ac:dyDescent="0.2">
      <c r="A743" s="6" t="s">
        <v>2075</v>
      </c>
      <c r="B743" s="88">
        <v>39860.625</v>
      </c>
      <c r="C743" s="88">
        <v>39863.570138888892</v>
      </c>
      <c r="D743" s="6" t="s">
        <v>151</v>
      </c>
      <c r="E743" s="6" t="s">
        <v>152</v>
      </c>
      <c r="G743" s="6">
        <v>50</v>
      </c>
      <c r="M743" s="6">
        <v>341.2</v>
      </c>
      <c r="Q743" s="6">
        <v>1280</v>
      </c>
    </row>
    <row r="744" spans="1:83" x14ac:dyDescent="0.2">
      <c r="A744" s="6" t="s">
        <v>2075</v>
      </c>
      <c r="B744" s="88">
        <v>39863.825694444444</v>
      </c>
      <c r="C744" s="88">
        <v>39869.213888888888</v>
      </c>
      <c r="D744" s="6" t="s">
        <v>153</v>
      </c>
      <c r="E744" s="6" t="s">
        <v>154</v>
      </c>
      <c r="G744" s="6">
        <v>50</v>
      </c>
      <c r="M744" s="6">
        <v>416</v>
      </c>
      <c r="Q744" s="6">
        <v>1620</v>
      </c>
    </row>
    <row r="745" spans="1:83" x14ac:dyDescent="0.2">
      <c r="A745" s="6" t="s">
        <v>2075</v>
      </c>
      <c r="B745" s="88">
        <v>39869.376388888886</v>
      </c>
      <c r="C745" s="88">
        <v>39869.684027777781</v>
      </c>
      <c r="D745" s="6" t="s">
        <v>155</v>
      </c>
      <c r="E745" s="6" t="s">
        <v>156</v>
      </c>
      <c r="G745" s="6">
        <v>50</v>
      </c>
      <c r="M745" s="6">
        <v>54.94</v>
      </c>
      <c r="Q745" s="6">
        <v>2440</v>
      </c>
    </row>
    <row r="746" spans="1:83" x14ac:dyDescent="0.2">
      <c r="A746" s="6" t="s">
        <v>2075</v>
      </c>
      <c r="B746" s="88">
        <v>39869.698611111111</v>
      </c>
      <c r="C746" s="88">
        <v>39870.074305555558</v>
      </c>
      <c r="D746" s="6" t="s">
        <v>157</v>
      </c>
      <c r="E746" s="6" t="s">
        <v>158</v>
      </c>
      <c r="G746" s="6">
        <v>50</v>
      </c>
      <c r="M746" s="6">
        <v>217</v>
      </c>
      <c r="Q746" s="6">
        <v>1080</v>
      </c>
    </row>
    <row r="747" spans="1:83" x14ac:dyDescent="0.2">
      <c r="A747" s="6" t="s">
        <v>2075</v>
      </c>
      <c r="B747" s="88">
        <v>39870.177083333336</v>
      </c>
      <c r="C747" s="88">
        <v>39870.557638888888</v>
      </c>
      <c r="D747" s="6" t="s">
        <v>159</v>
      </c>
      <c r="E747" s="6" t="s">
        <v>160</v>
      </c>
      <c r="G747" s="6">
        <v>50</v>
      </c>
      <c r="M747" s="6">
        <v>64.400000000000006</v>
      </c>
      <c r="Q747" s="6">
        <v>1700</v>
      </c>
    </row>
    <row r="748" spans="1:83" x14ac:dyDescent="0.2">
      <c r="A748" s="6" t="s">
        <v>2075</v>
      </c>
      <c r="B748" s="88">
        <v>39870.607638888891</v>
      </c>
      <c r="C748" s="88">
        <v>39870.710416666669</v>
      </c>
      <c r="D748" s="6" t="s">
        <v>161</v>
      </c>
      <c r="E748" s="6" t="s">
        <v>162</v>
      </c>
      <c r="G748" s="6">
        <v>50</v>
      </c>
      <c r="M748" s="6">
        <v>1007</v>
      </c>
      <c r="Q748" s="6">
        <v>421</v>
      </c>
    </row>
    <row r="749" spans="1:83" x14ac:dyDescent="0.2">
      <c r="A749" s="6" t="s">
        <v>2075</v>
      </c>
      <c r="B749" s="88">
        <v>39870.738194444442</v>
      </c>
      <c r="C749" s="88">
        <v>39870.990277777775</v>
      </c>
      <c r="D749" s="6" t="s">
        <v>163</v>
      </c>
      <c r="E749" s="6" t="s">
        <v>164</v>
      </c>
      <c r="G749" s="6">
        <v>50</v>
      </c>
      <c r="M749" s="6">
        <v>2053.6</v>
      </c>
      <c r="Q749" s="6">
        <v>291</v>
      </c>
    </row>
    <row r="750" spans="1:83" x14ac:dyDescent="0.2">
      <c r="A750" s="6" t="s">
        <v>2075</v>
      </c>
      <c r="B750" s="88">
        <v>39871.038194444445</v>
      </c>
      <c r="C750" s="88">
        <v>39871.231944444444</v>
      </c>
      <c r="D750" s="6" t="s">
        <v>165</v>
      </c>
      <c r="E750" s="6" t="s">
        <v>166</v>
      </c>
      <c r="G750" s="6">
        <v>50</v>
      </c>
      <c r="M750" s="6">
        <v>562.46</v>
      </c>
      <c r="Q750" s="6">
        <v>260</v>
      </c>
    </row>
    <row r="751" spans="1:83" x14ac:dyDescent="0.2">
      <c r="A751" s="6" t="s">
        <v>2075</v>
      </c>
      <c r="B751" s="88">
        <v>39871.263888888891</v>
      </c>
      <c r="C751" s="88">
        <v>39871.614583333336</v>
      </c>
      <c r="D751" s="6" t="s">
        <v>167</v>
      </c>
      <c r="E751" s="6" t="s">
        <v>168</v>
      </c>
      <c r="G751" s="6">
        <v>50</v>
      </c>
      <c r="M751" s="6">
        <v>248.98</v>
      </c>
      <c r="O751" s="6">
        <v>951</v>
      </c>
      <c r="Q751" s="6">
        <v>1770</v>
      </c>
      <c r="S751" s="6">
        <v>5.6000000000000001E-2</v>
      </c>
      <c r="U751" s="6">
        <v>1.56</v>
      </c>
      <c r="W751" s="6">
        <v>26.4</v>
      </c>
      <c r="Y751" s="6">
        <v>200</v>
      </c>
      <c r="AA751" s="6">
        <v>300</v>
      </c>
      <c r="AC751" s="6">
        <v>1320</v>
      </c>
      <c r="AD751" s="6" t="s">
        <v>1784</v>
      </c>
      <c r="AE751" s="6">
        <v>20</v>
      </c>
      <c r="AG751" s="6">
        <v>810</v>
      </c>
      <c r="AI751" s="6">
        <v>71</v>
      </c>
      <c r="AK751" s="6">
        <v>9.5</v>
      </c>
      <c r="AM751" s="6">
        <v>7.31</v>
      </c>
      <c r="AO751" s="6">
        <v>157</v>
      </c>
      <c r="AQ751" s="6">
        <v>39</v>
      </c>
      <c r="BA751" s="6">
        <v>34</v>
      </c>
      <c r="CA751" s="6">
        <v>27</v>
      </c>
      <c r="CC751" s="6">
        <v>2.2000000000000002</v>
      </c>
      <c r="CE751" s="6">
        <v>42</v>
      </c>
    </row>
    <row r="752" spans="1:83" x14ac:dyDescent="0.2">
      <c r="A752" s="6" t="s">
        <v>2075</v>
      </c>
      <c r="B752" s="88">
        <v>39871.27847222222</v>
      </c>
      <c r="C752" s="88">
        <v>39871.493055555555</v>
      </c>
      <c r="D752" s="6" t="s">
        <v>169</v>
      </c>
      <c r="E752" s="6" t="s">
        <v>170</v>
      </c>
      <c r="G752" s="6">
        <v>50</v>
      </c>
      <c r="M752" s="6">
        <v>151.30000000000001</v>
      </c>
      <c r="Q752" s="6">
        <v>1030</v>
      </c>
    </row>
    <row r="753" spans="1:17" x14ac:dyDescent="0.2">
      <c r="A753" s="6" t="s">
        <v>2075</v>
      </c>
      <c r="B753" s="88">
        <v>39871.535416666666</v>
      </c>
      <c r="C753" s="88">
        <v>39872.421527777777</v>
      </c>
      <c r="D753" s="6" t="s">
        <v>171</v>
      </c>
      <c r="E753" s="6" t="s">
        <v>172</v>
      </c>
      <c r="G753" s="6">
        <v>50</v>
      </c>
      <c r="M753" s="6">
        <v>224.3</v>
      </c>
      <c r="Q753" s="6">
        <v>1690</v>
      </c>
    </row>
    <row r="754" spans="1:17" x14ac:dyDescent="0.2">
      <c r="A754" s="6" t="s">
        <v>2075</v>
      </c>
      <c r="B754" s="88">
        <v>39872.604861111111</v>
      </c>
      <c r="C754" s="88">
        <v>39873.79583333333</v>
      </c>
      <c r="D754" s="6" t="s">
        <v>173</v>
      </c>
      <c r="E754" s="6" t="s">
        <v>174</v>
      </c>
      <c r="G754" s="6">
        <v>50</v>
      </c>
      <c r="M754" s="6">
        <v>131.15</v>
      </c>
      <c r="Q754" s="6">
        <v>682</v>
      </c>
    </row>
    <row r="755" spans="1:17" x14ac:dyDescent="0.2">
      <c r="A755" s="6" t="s">
        <v>2075</v>
      </c>
      <c r="B755" s="88">
        <v>39874.051388888889</v>
      </c>
      <c r="C755" s="88">
        <v>39875.626388888886</v>
      </c>
      <c r="D755" s="6" t="s">
        <v>175</v>
      </c>
      <c r="E755" s="6" t="s">
        <v>176</v>
      </c>
      <c r="G755" s="6">
        <v>50</v>
      </c>
      <c r="M755" s="6">
        <v>137.80000000000001</v>
      </c>
      <c r="Q755" s="6">
        <v>5650</v>
      </c>
    </row>
    <row r="756" spans="1:17" x14ac:dyDescent="0.2">
      <c r="A756" s="6" t="s">
        <v>2075</v>
      </c>
      <c r="B756" s="88">
        <v>39875.74722222222</v>
      </c>
      <c r="C756" s="88">
        <v>39876.167361111111</v>
      </c>
      <c r="D756" s="6" t="s">
        <v>177</v>
      </c>
      <c r="E756" s="6" t="s">
        <v>178</v>
      </c>
      <c r="G756" s="6">
        <v>50</v>
      </c>
      <c r="M756" s="6">
        <v>35.49</v>
      </c>
      <c r="Q756" s="6">
        <v>3950</v>
      </c>
    </row>
    <row r="757" spans="1:17" x14ac:dyDescent="0.2">
      <c r="A757" s="6" t="s">
        <v>2075</v>
      </c>
      <c r="B757" s="88">
        <v>39876.313888888886</v>
      </c>
      <c r="C757" s="88">
        <v>39877.550694444442</v>
      </c>
      <c r="D757" s="6" t="s">
        <v>179</v>
      </c>
      <c r="E757" s="6" t="s">
        <v>180</v>
      </c>
      <c r="G757" s="6">
        <v>50</v>
      </c>
      <c r="M757" s="6">
        <v>213.07</v>
      </c>
      <c r="Q757" s="6">
        <v>1150</v>
      </c>
    </row>
    <row r="758" spans="1:17" x14ac:dyDescent="0.2">
      <c r="A758" s="6" t="s">
        <v>2075</v>
      </c>
      <c r="B758" s="88">
        <v>39877.563888888886</v>
      </c>
      <c r="C758" s="88">
        <v>39877.709027777775</v>
      </c>
      <c r="D758" s="6" t="s">
        <v>181</v>
      </c>
      <c r="E758" s="6" t="s">
        <v>182</v>
      </c>
      <c r="G758" s="6">
        <v>50</v>
      </c>
      <c r="M758" s="6">
        <v>518.70000000000005</v>
      </c>
      <c r="Q758" s="6">
        <v>475</v>
      </c>
    </row>
    <row r="759" spans="1:17" x14ac:dyDescent="0.2">
      <c r="A759" s="6" t="s">
        <v>2075</v>
      </c>
      <c r="B759" s="88">
        <v>39877.727083333331</v>
      </c>
      <c r="C759" s="88">
        <v>39878.536111111112</v>
      </c>
      <c r="D759" s="6" t="s">
        <v>183</v>
      </c>
      <c r="E759" s="6" t="s">
        <v>184</v>
      </c>
      <c r="G759" s="6">
        <v>50</v>
      </c>
      <c r="M759" s="6">
        <v>718.47</v>
      </c>
      <c r="Q759" s="6">
        <v>1120</v>
      </c>
    </row>
    <row r="760" spans="1:17" x14ac:dyDescent="0.2">
      <c r="A760" s="6" t="s">
        <v>2075</v>
      </c>
      <c r="B760" s="88">
        <v>39878.575694444444</v>
      </c>
      <c r="C760" s="88">
        <v>39878.75277777778</v>
      </c>
      <c r="D760" s="6" t="s">
        <v>185</v>
      </c>
      <c r="E760" s="6" t="s">
        <v>186</v>
      </c>
      <c r="G760" s="6">
        <v>50</v>
      </c>
      <c r="M760" s="6">
        <v>100.8</v>
      </c>
      <c r="Q760" s="6">
        <v>1130</v>
      </c>
    </row>
    <row r="761" spans="1:17" x14ac:dyDescent="0.2">
      <c r="A761" s="6" t="s">
        <v>2075</v>
      </c>
      <c r="B761" s="88">
        <v>39878.822916666664</v>
      </c>
      <c r="C761" s="88">
        <v>39880.315972222219</v>
      </c>
      <c r="D761" s="6" t="s">
        <v>187</v>
      </c>
      <c r="E761" s="6" t="s">
        <v>188</v>
      </c>
      <c r="G761" s="6">
        <v>50</v>
      </c>
      <c r="M761" s="6">
        <v>2295</v>
      </c>
      <c r="Q761" s="6">
        <v>350</v>
      </c>
    </row>
    <row r="762" spans="1:17" x14ac:dyDescent="0.2">
      <c r="A762" s="6" t="s">
        <v>2075</v>
      </c>
      <c r="B762" s="88">
        <v>39881.642361111109</v>
      </c>
      <c r="C762" s="88">
        <v>39883.145833333336</v>
      </c>
      <c r="D762" s="6" t="s">
        <v>189</v>
      </c>
      <c r="E762" s="6" t="s">
        <v>190</v>
      </c>
      <c r="G762" s="6">
        <v>50</v>
      </c>
      <c r="M762" s="6">
        <v>2953</v>
      </c>
      <c r="Q762" s="6">
        <v>202</v>
      </c>
    </row>
    <row r="763" spans="1:17" x14ac:dyDescent="0.2">
      <c r="A763" s="6" t="s">
        <v>2075</v>
      </c>
      <c r="B763" s="88">
        <v>39883.568749999999</v>
      </c>
      <c r="C763" s="88">
        <v>39889.288888888892</v>
      </c>
      <c r="D763" s="6" t="s">
        <v>191</v>
      </c>
      <c r="E763" s="6" t="s">
        <v>192</v>
      </c>
      <c r="G763" s="6">
        <v>50</v>
      </c>
      <c r="M763" s="6">
        <v>1040.7</v>
      </c>
      <c r="Q763" s="6">
        <v>329</v>
      </c>
    </row>
    <row r="764" spans="1:17" x14ac:dyDescent="0.2">
      <c r="A764" s="6" t="s">
        <v>2075</v>
      </c>
      <c r="B764" s="88">
        <v>39889.640277777777</v>
      </c>
      <c r="C764" s="88">
        <v>39890.659722222219</v>
      </c>
      <c r="D764" s="6" t="s">
        <v>193</v>
      </c>
      <c r="E764" s="6" t="s">
        <v>194</v>
      </c>
      <c r="G764" s="6">
        <v>50</v>
      </c>
      <c r="M764" s="6">
        <v>222.6</v>
      </c>
      <c r="Q764" s="6">
        <v>317</v>
      </c>
    </row>
    <row r="765" spans="1:17" x14ac:dyDescent="0.2">
      <c r="A765" s="6" t="s">
        <v>2075</v>
      </c>
      <c r="B765" s="88">
        <v>39891.148611111108</v>
      </c>
      <c r="C765" s="88">
        <v>39895.290277777778</v>
      </c>
      <c r="D765" s="6" t="s">
        <v>195</v>
      </c>
      <c r="E765" s="6" t="s">
        <v>196</v>
      </c>
      <c r="G765" s="6">
        <v>50</v>
      </c>
      <c r="M765" s="6">
        <v>571.1</v>
      </c>
      <c r="Q765" s="6">
        <v>220</v>
      </c>
    </row>
    <row r="766" spans="1:17" x14ac:dyDescent="0.2">
      <c r="A766" s="6" t="s">
        <v>2075</v>
      </c>
      <c r="B766" s="88">
        <v>39895.642361111109</v>
      </c>
      <c r="C766" s="88">
        <v>39896.168749999997</v>
      </c>
      <c r="D766" s="6" t="s">
        <v>197</v>
      </c>
      <c r="E766" s="6" t="s">
        <v>198</v>
      </c>
      <c r="G766" s="6">
        <v>50</v>
      </c>
      <c r="M766" s="6">
        <v>59.88</v>
      </c>
      <c r="Q766" s="6">
        <v>219</v>
      </c>
    </row>
    <row r="767" spans="1:17" x14ac:dyDescent="0.2">
      <c r="A767" s="6" t="s">
        <v>2075</v>
      </c>
      <c r="B767" s="88">
        <v>39896.34652777778</v>
      </c>
      <c r="C767" s="88">
        <v>39898.199999999997</v>
      </c>
      <c r="D767" s="6" t="s">
        <v>199</v>
      </c>
      <c r="E767" s="6" t="s">
        <v>200</v>
      </c>
      <c r="G767" s="6">
        <v>50</v>
      </c>
      <c r="M767" s="6">
        <v>606.6</v>
      </c>
      <c r="Q767" s="6">
        <v>240</v>
      </c>
    </row>
    <row r="768" spans="1:17" x14ac:dyDescent="0.2">
      <c r="A768" s="6" t="s">
        <v>2075</v>
      </c>
      <c r="B768" s="88">
        <v>39898.559027777781</v>
      </c>
      <c r="C768" s="88">
        <v>39900.527777777781</v>
      </c>
      <c r="D768" s="6" t="s">
        <v>201</v>
      </c>
      <c r="E768" s="6" t="s">
        <v>202</v>
      </c>
      <c r="G768" s="6">
        <v>50</v>
      </c>
      <c r="M768" s="6">
        <v>273.3</v>
      </c>
      <c r="Q768" s="6">
        <v>172</v>
      </c>
    </row>
    <row r="769" spans="1:83" x14ac:dyDescent="0.2">
      <c r="A769" s="6" t="s">
        <v>2075</v>
      </c>
      <c r="B769" s="88">
        <v>39900.790277777778</v>
      </c>
      <c r="C769" s="88">
        <v>39901.605555555558</v>
      </c>
      <c r="D769" s="6" t="s">
        <v>203</v>
      </c>
      <c r="E769" s="6" t="s">
        <v>204</v>
      </c>
      <c r="G769" s="6">
        <v>50</v>
      </c>
      <c r="M769" s="6">
        <v>212</v>
      </c>
      <c r="Q769" s="6">
        <v>5770</v>
      </c>
    </row>
    <row r="770" spans="1:83" x14ac:dyDescent="0.2">
      <c r="A770" s="6" t="s">
        <v>2075</v>
      </c>
      <c r="B770" s="88">
        <v>39900.791666666664</v>
      </c>
      <c r="C770" s="88">
        <v>39901.725694444445</v>
      </c>
      <c r="D770" s="6" t="s">
        <v>205</v>
      </c>
      <c r="E770" s="6" t="s">
        <v>206</v>
      </c>
      <c r="G770" s="6">
        <v>50</v>
      </c>
      <c r="M770" s="6">
        <v>304.52999999999997</v>
      </c>
      <c r="O770" s="6">
        <v>3100</v>
      </c>
      <c r="Q770" s="6">
        <v>5070</v>
      </c>
      <c r="S770" s="6">
        <v>0.24</v>
      </c>
      <c r="U770" s="6">
        <v>1.83</v>
      </c>
      <c r="W770" s="6">
        <v>23.8</v>
      </c>
      <c r="Y770" s="6">
        <v>752</v>
      </c>
      <c r="AA770" s="6">
        <v>1190</v>
      </c>
      <c r="AC770" s="6">
        <v>4060</v>
      </c>
      <c r="AD770" s="6" t="s">
        <v>1784</v>
      </c>
      <c r="AE770" s="6">
        <v>20</v>
      </c>
      <c r="AG770" s="6">
        <v>3000</v>
      </c>
      <c r="AI770" s="6">
        <v>35</v>
      </c>
      <c r="AJ770" s="6" t="s">
        <v>1784</v>
      </c>
      <c r="AK770" s="6">
        <v>2.5</v>
      </c>
      <c r="AM770" s="6">
        <v>7.14</v>
      </c>
      <c r="AO770" s="6">
        <v>207</v>
      </c>
      <c r="AQ770" s="6">
        <v>240</v>
      </c>
      <c r="BA770" s="6">
        <v>31</v>
      </c>
      <c r="CA770" s="6">
        <v>140</v>
      </c>
      <c r="CC770" s="6">
        <v>4</v>
      </c>
      <c r="CD770" s="6" t="s">
        <v>1784</v>
      </c>
      <c r="CE770" s="6">
        <v>20</v>
      </c>
    </row>
    <row r="771" spans="1:83" x14ac:dyDescent="0.2">
      <c r="A771" s="6" t="s">
        <v>2075</v>
      </c>
      <c r="B771" s="88">
        <v>39901.634027777778</v>
      </c>
      <c r="C771" s="88">
        <v>39902.451388888891</v>
      </c>
      <c r="D771" s="6" t="s">
        <v>207</v>
      </c>
      <c r="E771" s="6" t="s">
        <v>208</v>
      </c>
      <c r="G771" s="6">
        <v>50</v>
      </c>
      <c r="M771" s="6">
        <v>401.3</v>
      </c>
      <c r="Q771" s="6">
        <v>1110</v>
      </c>
    </row>
    <row r="772" spans="1:83" x14ac:dyDescent="0.2">
      <c r="A772" s="6" t="s">
        <v>2075</v>
      </c>
      <c r="B772" s="88">
        <v>39902.51666666667</v>
      </c>
      <c r="C772" s="88">
        <v>39903.386111111111</v>
      </c>
      <c r="D772" s="6" t="s">
        <v>209</v>
      </c>
      <c r="E772" s="6" t="s">
        <v>210</v>
      </c>
      <c r="G772" s="6">
        <v>50</v>
      </c>
      <c r="M772" s="6">
        <v>491.2</v>
      </c>
      <c r="Q772" s="6">
        <v>474</v>
      </c>
    </row>
    <row r="773" spans="1:83" x14ac:dyDescent="0.2">
      <c r="A773" s="6" t="s">
        <v>2075</v>
      </c>
      <c r="B773" s="88">
        <v>39903.459027777775</v>
      </c>
      <c r="C773" s="88">
        <v>39905.192361111112</v>
      </c>
      <c r="D773" s="6" t="s">
        <v>211</v>
      </c>
      <c r="E773" s="6" t="s">
        <v>212</v>
      </c>
      <c r="G773" s="6">
        <v>50</v>
      </c>
      <c r="M773" s="6">
        <v>2274.3000000000002</v>
      </c>
      <c r="Q773" s="6">
        <v>157</v>
      </c>
    </row>
    <row r="774" spans="1:83" x14ac:dyDescent="0.2">
      <c r="A774" s="6" t="s">
        <v>2075</v>
      </c>
      <c r="B774" s="88">
        <v>39905.439583333333</v>
      </c>
      <c r="C774" s="88">
        <v>39906.956944444442</v>
      </c>
      <c r="D774" s="6" t="s">
        <v>213</v>
      </c>
      <c r="E774" s="6" t="s">
        <v>214</v>
      </c>
      <c r="G774" s="6">
        <v>50</v>
      </c>
      <c r="M774" s="6">
        <v>575.9</v>
      </c>
      <c r="Q774" s="6">
        <v>161</v>
      </c>
    </row>
    <row r="775" spans="1:83" x14ac:dyDescent="0.2">
      <c r="A775" s="6" t="s">
        <v>2075</v>
      </c>
      <c r="B775" s="88">
        <v>39907.296527777777</v>
      </c>
      <c r="C775" s="88">
        <v>39908.543055555558</v>
      </c>
      <c r="D775" s="6" t="s">
        <v>215</v>
      </c>
      <c r="E775" s="6" t="s">
        <v>216</v>
      </c>
      <c r="G775" s="6">
        <v>50</v>
      </c>
      <c r="M775" s="6">
        <v>236.9</v>
      </c>
      <c r="Q775" s="6">
        <v>158</v>
      </c>
    </row>
    <row r="776" spans="1:83" x14ac:dyDescent="0.2">
      <c r="A776" s="6" t="s">
        <v>2075</v>
      </c>
      <c r="B776" s="88">
        <v>39909.32708333333</v>
      </c>
      <c r="C776" s="88">
        <v>39911.401388888888</v>
      </c>
      <c r="D776" s="6" t="s">
        <v>217</v>
      </c>
      <c r="E776" s="6" t="s">
        <v>218</v>
      </c>
      <c r="G776" s="6">
        <v>50</v>
      </c>
      <c r="M776" s="6">
        <v>285.10000000000002</v>
      </c>
      <c r="Q776" s="6">
        <v>139</v>
      </c>
    </row>
    <row r="777" spans="1:83" x14ac:dyDescent="0.2">
      <c r="A777" s="6" t="s">
        <v>2075</v>
      </c>
      <c r="B777" s="88">
        <v>39911.739583333336</v>
      </c>
      <c r="C777" s="88">
        <v>39914.874305555553</v>
      </c>
      <c r="D777" s="6" t="s">
        <v>219</v>
      </c>
      <c r="E777" s="6" t="s">
        <v>220</v>
      </c>
      <c r="G777" s="6">
        <v>50</v>
      </c>
      <c r="M777" s="6">
        <v>357.7</v>
      </c>
      <c r="Q777" s="6">
        <v>136</v>
      </c>
    </row>
    <row r="778" spans="1:83" x14ac:dyDescent="0.2">
      <c r="A778" s="6" t="s">
        <v>2075</v>
      </c>
      <c r="B778" s="88">
        <v>39915.353472222225</v>
      </c>
      <c r="C778" s="88">
        <v>39918.27847222222</v>
      </c>
      <c r="D778" s="6" t="s">
        <v>221</v>
      </c>
      <c r="E778" s="6" t="s">
        <v>222</v>
      </c>
      <c r="G778" s="6">
        <v>50</v>
      </c>
      <c r="M778" s="6">
        <v>379.14</v>
      </c>
      <c r="Q778" s="6">
        <v>378</v>
      </c>
    </row>
    <row r="779" spans="1:83" x14ac:dyDescent="0.2">
      <c r="A779" s="6" t="s">
        <v>2075</v>
      </c>
      <c r="B779" s="88">
        <v>39918.522916666669</v>
      </c>
      <c r="C779" s="88">
        <v>39922.400000000001</v>
      </c>
      <c r="D779" s="6" t="s">
        <v>223</v>
      </c>
      <c r="E779" s="6" t="s">
        <v>224</v>
      </c>
      <c r="G779" s="6">
        <v>50</v>
      </c>
      <c r="M779" s="6">
        <v>359.56</v>
      </c>
      <c r="Q779" s="6">
        <v>204</v>
      </c>
    </row>
    <row r="780" spans="1:83" x14ac:dyDescent="0.2">
      <c r="A780" s="6" t="s">
        <v>2075</v>
      </c>
      <c r="B780" s="88">
        <v>39922.682638888888</v>
      </c>
      <c r="C780" s="88">
        <v>39923.068055555559</v>
      </c>
      <c r="D780" s="6" t="s">
        <v>225</v>
      </c>
      <c r="E780" s="6" t="s">
        <v>226</v>
      </c>
      <c r="G780" s="6">
        <v>50</v>
      </c>
      <c r="M780" s="6">
        <v>896.4</v>
      </c>
      <c r="Q780" s="6">
        <v>149</v>
      </c>
    </row>
    <row r="781" spans="1:83" x14ac:dyDescent="0.2">
      <c r="A781" s="6" t="s">
        <v>2075</v>
      </c>
      <c r="B781" s="88">
        <v>39923.09652777778</v>
      </c>
      <c r="C781" s="88">
        <v>39924.057638888888</v>
      </c>
      <c r="D781" s="6" t="s">
        <v>227</v>
      </c>
      <c r="E781" s="6" t="s">
        <v>228</v>
      </c>
      <c r="G781" s="6">
        <v>50</v>
      </c>
      <c r="M781" s="6">
        <v>1050.7</v>
      </c>
      <c r="Q781" s="6">
        <v>64.8</v>
      </c>
    </row>
    <row r="782" spans="1:83" x14ac:dyDescent="0.2">
      <c r="A782" s="6" t="s">
        <v>2075</v>
      </c>
      <c r="B782" s="88">
        <v>39924.28402777778</v>
      </c>
      <c r="C782" s="88">
        <v>39925.404861111114</v>
      </c>
      <c r="D782" s="6" t="s">
        <v>229</v>
      </c>
      <c r="E782" s="6" t="s">
        <v>230</v>
      </c>
      <c r="G782" s="6">
        <v>50</v>
      </c>
      <c r="M782" s="6">
        <v>571.4</v>
      </c>
      <c r="Q782" s="6">
        <v>159</v>
      </c>
    </row>
    <row r="783" spans="1:83" x14ac:dyDescent="0.2">
      <c r="A783" s="6" t="s">
        <v>2075</v>
      </c>
      <c r="B783" s="88">
        <v>39924.305555555555</v>
      </c>
      <c r="C783" s="88">
        <v>39924.538194444445</v>
      </c>
      <c r="D783" s="6" t="s">
        <v>231</v>
      </c>
      <c r="E783" s="6" t="s">
        <v>232</v>
      </c>
      <c r="G783" s="6">
        <v>50</v>
      </c>
      <c r="M783" s="6">
        <v>180.26</v>
      </c>
      <c r="O783" s="6">
        <v>135</v>
      </c>
      <c r="Q783" s="6">
        <v>213</v>
      </c>
      <c r="S783" s="6">
        <v>9.9000000000000005E-2</v>
      </c>
      <c r="U783" s="6">
        <v>0.8</v>
      </c>
      <c r="W783" s="6">
        <v>23.4</v>
      </c>
      <c r="Y783" s="6">
        <v>63.9</v>
      </c>
      <c r="AA783" s="6">
        <v>95.3</v>
      </c>
      <c r="AC783" s="6">
        <v>747</v>
      </c>
      <c r="AD783" s="6" t="s">
        <v>1784</v>
      </c>
      <c r="AE783" s="6">
        <v>20</v>
      </c>
      <c r="AG783" s="6">
        <v>40</v>
      </c>
      <c r="AI783" s="6">
        <v>7</v>
      </c>
      <c r="AJ783" s="6" t="s">
        <v>1784</v>
      </c>
      <c r="AK783" s="6">
        <v>2.5</v>
      </c>
      <c r="AM783" s="6">
        <v>7.89</v>
      </c>
      <c r="AO783" s="6">
        <v>198</v>
      </c>
      <c r="AQ783" s="6">
        <v>12</v>
      </c>
      <c r="BA783" s="6">
        <v>9</v>
      </c>
      <c r="CA783" s="6">
        <v>11</v>
      </c>
      <c r="CC783" s="6">
        <v>0.66</v>
      </c>
      <c r="CD783" s="6" t="s">
        <v>1784</v>
      </c>
      <c r="CE783" s="6">
        <v>20</v>
      </c>
    </row>
    <row r="784" spans="1:83" x14ac:dyDescent="0.2">
      <c r="A784" s="6" t="s">
        <v>2075</v>
      </c>
      <c r="B784" s="88">
        <v>39925.447916666664</v>
      </c>
      <c r="C784" s="88"/>
      <c r="D784" s="6" t="s">
        <v>233</v>
      </c>
      <c r="E784" s="6" t="s">
        <v>234</v>
      </c>
      <c r="G784" s="6">
        <v>70</v>
      </c>
      <c r="K784" s="6">
        <v>2.8</v>
      </c>
      <c r="BY784" s="6">
        <v>4.3</v>
      </c>
    </row>
    <row r="785" spans="1:83" x14ac:dyDescent="0.2">
      <c r="A785" s="6" t="s">
        <v>2075</v>
      </c>
      <c r="B785" s="88">
        <v>39925.5</v>
      </c>
      <c r="C785" s="88">
        <v>39927.539583333331</v>
      </c>
      <c r="D785" s="6" t="s">
        <v>235</v>
      </c>
      <c r="E785" s="6" t="s">
        <v>236</v>
      </c>
      <c r="G785" s="6">
        <v>50</v>
      </c>
      <c r="M785" s="6">
        <v>352.5</v>
      </c>
      <c r="Q785" s="6">
        <v>124</v>
      </c>
    </row>
    <row r="786" spans="1:83" x14ac:dyDescent="0.2">
      <c r="A786" s="6" t="s">
        <v>2075</v>
      </c>
      <c r="B786" s="88">
        <v>39927.855555555558</v>
      </c>
      <c r="C786" s="88">
        <v>39932.369444444441</v>
      </c>
      <c r="D786" s="6" t="s">
        <v>237</v>
      </c>
      <c r="E786" s="6" t="s">
        <v>238</v>
      </c>
      <c r="G786" s="6">
        <v>50</v>
      </c>
      <c r="M786" s="6">
        <v>8140</v>
      </c>
      <c r="Q786" s="6">
        <v>53.3</v>
      </c>
    </row>
    <row r="787" spans="1:83" x14ac:dyDescent="0.2">
      <c r="A787" s="6" t="s">
        <v>2075</v>
      </c>
      <c r="B787" s="88">
        <v>39932.478472222225</v>
      </c>
      <c r="C787" s="88">
        <v>39933.350694444445</v>
      </c>
      <c r="D787" s="6" t="s">
        <v>239</v>
      </c>
      <c r="E787" s="6" t="s">
        <v>240</v>
      </c>
      <c r="G787" s="6">
        <v>50</v>
      </c>
      <c r="M787" s="6">
        <v>202</v>
      </c>
      <c r="Q787" s="6">
        <v>66.599999999999994</v>
      </c>
    </row>
    <row r="788" spans="1:83" x14ac:dyDescent="0.2">
      <c r="A788" s="6" t="s">
        <v>2075</v>
      </c>
      <c r="B788" s="88">
        <v>39933.414583333331</v>
      </c>
      <c r="C788" s="88">
        <v>39938.435416666667</v>
      </c>
      <c r="D788" s="6" t="s">
        <v>241</v>
      </c>
      <c r="E788" s="6" t="s">
        <v>242</v>
      </c>
      <c r="G788" s="6">
        <v>50</v>
      </c>
      <c r="M788" s="6">
        <v>1870</v>
      </c>
      <c r="Q788" s="6">
        <v>57.8</v>
      </c>
    </row>
    <row r="789" spans="1:83" x14ac:dyDescent="0.2">
      <c r="A789" s="6" t="s">
        <v>2075</v>
      </c>
      <c r="B789" s="88">
        <v>40009.194444444445</v>
      </c>
      <c r="C789" s="88">
        <v>40009.520833333336</v>
      </c>
      <c r="D789" s="6" t="s">
        <v>243</v>
      </c>
      <c r="E789" s="6" t="s">
        <v>244</v>
      </c>
      <c r="G789" s="6">
        <v>50</v>
      </c>
      <c r="M789" s="6">
        <v>316.48</v>
      </c>
      <c r="O789" s="6">
        <v>25.3</v>
      </c>
      <c r="Q789" s="6">
        <v>79.400000000000006</v>
      </c>
      <c r="S789" s="6">
        <v>7.9000000000000001E-2</v>
      </c>
      <c r="U789" s="6">
        <v>3.12</v>
      </c>
      <c r="W789" s="6">
        <v>12.5</v>
      </c>
      <c r="Y789" s="6">
        <v>20.5</v>
      </c>
      <c r="AA789" s="6">
        <v>29</v>
      </c>
      <c r="AC789" s="6">
        <v>333</v>
      </c>
      <c r="AD789" s="6" t="s">
        <v>1784</v>
      </c>
      <c r="AE789" s="6">
        <v>20</v>
      </c>
      <c r="AF789" s="6" t="s">
        <v>1784</v>
      </c>
      <c r="AG789" s="6">
        <v>20</v>
      </c>
      <c r="AH789" s="6" t="s">
        <v>1784</v>
      </c>
      <c r="AI789" s="6">
        <v>5</v>
      </c>
      <c r="AJ789" s="6" t="s">
        <v>1784</v>
      </c>
      <c r="AK789" s="6">
        <v>2.5</v>
      </c>
      <c r="AM789" s="6">
        <v>7.66</v>
      </c>
      <c r="AO789" s="6">
        <v>95.8</v>
      </c>
      <c r="AQ789" s="6">
        <v>2.9</v>
      </c>
      <c r="BA789" s="6">
        <v>179</v>
      </c>
      <c r="CA789" s="6">
        <v>5</v>
      </c>
      <c r="CB789" s="6" t="s">
        <v>1784</v>
      </c>
      <c r="CC789" s="6">
        <v>0.25</v>
      </c>
      <c r="CD789" s="6" t="s">
        <v>1784</v>
      </c>
      <c r="CE789" s="6">
        <v>20</v>
      </c>
    </row>
    <row r="790" spans="1:83" x14ac:dyDescent="0.2">
      <c r="A790" s="6" t="s">
        <v>2075</v>
      </c>
      <c r="B790" s="88">
        <v>40009.479166666664</v>
      </c>
      <c r="C790" s="88"/>
      <c r="D790" s="6" t="s">
        <v>245</v>
      </c>
      <c r="E790" s="6" t="s">
        <v>246</v>
      </c>
      <c r="G790" s="6">
        <v>70</v>
      </c>
      <c r="K790" s="6">
        <v>3</v>
      </c>
      <c r="BY790" s="6">
        <v>2.1</v>
      </c>
    </row>
    <row r="791" spans="1:83" x14ac:dyDescent="0.2">
      <c r="A791" s="6" t="s">
        <v>2075</v>
      </c>
      <c r="B791" s="88">
        <v>40149.885416666664</v>
      </c>
      <c r="C791" s="88">
        <v>40155.173611111109</v>
      </c>
      <c r="D791" s="6" t="s">
        <v>247</v>
      </c>
      <c r="E791" s="6" t="s">
        <v>248</v>
      </c>
      <c r="G791" s="6">
        <v>50</v>
      </c>
      <c r="M791" s="6">
        <v>455</v>
      </c>
      <c r="Q791" s="6">
        <v>109</v>
      </c>
    </row>
    <row r="792" spans="1:83" x14ac:dyDescent="0.2">
      <c r="A792" s="6" t="s">
        <v>2075</v>
      </c>
      <c r="B792" s="88">
        <v>40155.375</v>
      </c>
      <c r="C792" s="88">
        <v>40156.224305555559</v>
      </c>
      <c r="D792" s="6" t="s">
        <v>249</v>
      </c>
      <c r="E792" s="6" t="s">
        <v>250</v>
      </c>
      <c r="G792" s="6">
        <v>50</v>
      </c>
      <c r="M792" s="6">
        <v>774</v>
      </c>
      <c r="O792" s="6">
        <v>1660</v>
      </c>
      <c r="Q792" s="6">
        <v>2600</v>
      </c>
      <c r="S792" s="6">
        <v>0.19700000000000001</v>
      </c>
      <c r="U792" s="6">
        <v>4.32</v>
      </c>
      <c r="W792" s="6">
        <v>90.7</v>
      </c>
      <c r="Y792" s="6">
        <v>397</v>
      </c>
      <c r="AA792" s="6">
        <v>609</v>
      </c>
      <c r="AC792" s="6">
        <v>2360</v>
      </c>
      <c r="AD792" s="6" t="s">
        <v>1784</v>
      </c>
      <c r="AE792" s="6">
        <v>20</v>
      </c>
      <c r="AG792" s="6">
        <v>970</v>
      </c>
      <c r="AI792" s="6">
        <v>220</v>
      </c>
      <c r="AJ792" s="6" t="s">
        <v>1784</v>
      </c>
      <c r="AK792" s="6">
        <v>2.5</v>
      </c>
      <c r="AM792" s="6">
        <v>7.19</v>
      </c>
      <c r="AO792" s="6">
        <v>202</v>
      </c>
      <c r="AQ792" s="6">
        <v>220</v>
      </c>
      <c r="BA792" s="6">
        <v>122</v>
      </c>
      <c r="CA792" s="6">
        <v>180</v>
      </c>
      <c r="CC792" s="6">
        <v>1.8</v>
      </c>
      <c r="CD792" s="6" t="s">
        <v>1784</v>
      </c>
      <c r="CE792" s="6">
        <v>20</v>
      </c>
    </row>
    <row r="793" spans="1:83" x14ac:dyDescent="0.2">
      <c r="A793" s="6" t="s">
        <v>2075</v>
      </c>
      <c r="B793" s="88">
        <v>40155.493055555555</v>
      </c>
      <c r="C793" s="88">
        <v>40156.003472222219</v>
      </c>
      <c r="D793" s="6" t="s">
        <v>251</v>
      </c>
      <c r="E793" s="6" t="s">
        <v>252</v>
      </c>
      <c r="G793" s="6">
        <v>50</v>
      </c>
      <c r="M793" s="6">
        <v>71.7</v>
      </c>
      <c r="Q793" s="6">
        <v>3670</v>
      </c>
    </row>
    <row r="794" spans="1:83" x14ac:dyDescent="0.2">
      <c r="A794" s="6" t="s">
        <v>2075</v>
      </c>
      <c r="B794" s="88">
        <v>40156.059027777781</v>
      </c>
      <c r="C794" s="88">
        <v>40156.163194444445</v>
      </c>
      <c r="D794" s="6" t="s">
        <v>253</v>
      </c>
      <c r="E794" s="6" t="s">
        <v>254</v>
      </c>
      <c r="G794" s="6">
        <v>50</v>
      </c>
      <c r="M794" s="6">
        <v>338</v>
      </c>
      <c r="Q794" s="6">
        <v>1540</v>
      </c>
    </row>
    <row r="795" spans="1:83" x14ac:dyDescent="0.2">
      <c r="A795" s="6" t="s">
        <v>2075</v>
      </c>
      <c r="B795" s="88">
        <v>40156.173611111109</v>
      </c>
      <c r="C795" s="88">
        <v>40156.427083333336</v>
      </c>
      <c r="D795" s="6" t="s">
        <v>255</v>
      </c>
      <c r="E795" s="6" t="s">
        <v>256</v>
      </c>
      <c r="G795" s="6">
        <v>50</v>
      </c>
      <c r="M795" s="6">
        <v>1087</v>
      </c>
      <c r="Q795" s="6">
        <v>440</v>
      </c>
    </row>
    <row r="796" spans="1:83" x14ac:dyDescent="0.2">
      <c r="A796" s="6" t="s">
        <v>2075</v>
      </c>
      <c r="B796" s="88">
        <v>40156.458333333336</v>
      </c>
      <c r="C796" s="88">
        <v>40156.805555555555</v>
      </c>
      <c r="D796" s="6" t="s">
        <v>257</v>
      </c>
      <c r="E796" s="6" t="s">
        <v>258</v>
      </c>
      <c r="G796" s="6">
        <v>50</v>
      </c>
      <c r="M796" s="6">
        <v>669</v>
      </c>
      <c r="Q796" s="6">
        <v>423</v>
      </c>
    </row>
    <row r="797" spans="1:83" x14ac:dyDescent="0.2">
      <c r="A797" s="6" t="s">
        <v>2075</v>
      </c>
      <c r="B797" s="88">
        <v>40156.920138888891</v>
      </c>
      <c r="C797" s="88">
        <v>40157.361111111109</v>
      </c>
      <c r="D797" s="6" t="s">
        <v>259</v>
      </c>
      <c r="E797" s="6" t="s">
        <v>260</v>
      </c>
      <c r="G797" s="6">
        <v>50</v>
      </c>
      <c r="M797" s="6">
        <v>190</v>
      </c>
      <c r="Q797" s="6">
        <v>334</v>
      </c>
    </row>
    <row r="798" spans="1:83" x14ac:dyDescent="0.2">
      <c r="A798" s="6" t="s">
        <v>2075</v>
      </c>
      <c r="B798" s="88">
        <v>40157.4375</v>
      </c>
      <c r="C798" s="88"/>
      <c r="D798" s="6" t="s">
        <v>261</v>
      </c>
      <c r="E798" s="6" t="s">
        <v>262</v>
      </c>
      <c r="G798" s="6">
        <v>70</v>
      </c>
      <c r="K798" s="6">
        <v>3</v>
      </c>
      <c r="BY798" s="6">
        <v>5</v>
      </c>
    </row>
    <row r="799" spans="1:83" x14ac:dyDescent="0.2">
      <c r="A799" s="6" t="s">
        <v>2075</v>
      </c>
      <c r="B799" s="88">
        <v>40157.536111111112</v>
      </c>
      <c r="C799" s="88">
        <v>40159.124305555553</v>
      </c>
      <c r="D799" s="6" t="s">
        <v>263</v>
      </c>
      <c r="E799" s="6" t="s">
        <v>264</v>
      </c>
      <c r="G799" s="6">
        <v>50</v>
      </c>
      <c r="M799" s="6">
        <v>259</v>
      </c>
      <c r="Q799" s="6">
        <v>262</v>
      </c>
    </row>
    <row r="800" spans="1:83" x14ac:dyDescent="0.2">
      <c r="A800" s="6" t="s">
        <v>2075</v>
      </c>
      <c r="B800" s="88">
        <v>40159.309027777781</v>
      </c>
      <c r="C800" s="88">
        <v>40160.620833333334</v>
      </c>
      <c r="D800" s="6" t="s">
        <v>265</v>
      </c>
      <c r="E800" s="6" t="s">
        <v>266</v>
      </c>
      <c r="G800" s="6">
        <v>50</v>
      </c>
      <c r="M800" s="6">
        <v>165</v>
      </c>
      <c r="Q800" s="6">
        <v>189</v>
      </c>
    </row>
    <row r="801" spans="1:89" x14ac:dyDescent="0.2">
      <c r="A801" s="6" t="s">
        <v>2075</v>
      </c>
      <c r="B801" s="88">
        <v>40160.798611111109</v>
      </c>
      <c r="C801" s="88">
        <v>40161.464583333334</v>
      </c>
      <c r="D801" s="6" t="s">
        <v>267</v>
      </c>
      <c r="E801" s="6" t="s">
        <v>268</v>
      </c>
      <c r="G801" s="6">
        <v>50</v>
      </c>
      <c r="M801" s="6">
        <v>94</v>
      </c>
      <c r="Q801" s="6">
        <v>253</v>
      </c>
    </row>
    <row r="802" spans="1:89" x14ac:dyDescent="0.2">
      <c r="A802" s="6" t="s">
        <v>2075</v>
      </c>
      <c r="B802" s="88">
        <v>40161.636111111111</v>
      </c>
      <c r="C802" s="88">
        <v>40163.302777777775</v>
      </c>
      <c r="D802" s="6" t="s">
        <v>269</v>
      </c>
      <c r="E802" s="6" t="s">
        <v>270</v>
      </c>
      <c r="G802" s="6">
        <v>50</v>
      </c>
      <c r="M802" s="6">
        <v>236</v>
      </c>
      <c r="Q802" s="6">
        <v>453</v>
      </c>
    </row>
    <row r="803" spans="1:89" x14ac:dyDescent="0.2">
      <c r="A803" s="6" t="s">
        <v>2075</v>
      </c>
      <c r="B803" s="88">
        <v>40163.552777777775</v>
      </c>
      <c r="C803" s="88">
        <v>40168.36041666667</v>
      </c>
      <c r="D803" s="6" t="s">
        <v>271</v>
      </c>
      <c r="E803" s="6" t="s">
        <v>272</v>
      </c>
      <c r="G803" s="6">
        <v>50</v>
      </c>
      <c r="M803" s="6">
        <v>406</v>
      </c>
      <c r="Q803" s="6">
        <v>220</v>
      </c>
    </row>
    <row r="804" spans="1:89" x14ac:dyDescent="0.2">
      <c r="A804" s="6" t="s">
        <v>2075</v>
      </c>
      <c r="B804" s="88">
        <v>40168.6875</v>
      </c>
      <c r="C804" s="88">
        <v>40170.84375</v>
      </c>
      <c r="D804" s="6" t="s">
        <v>273</v>
      </c>
      <c r="E804" s="6" t="s">
        <v>274</v>
      </c>
      <c r="G804" s="6">
        <v>50</v>
      </c>
      <c r="M804" s="6">
        <v>169</v>
      </c>
      <c r="Q804" s="6">
        <v>1440</v>
      </c>
    </row>
    <row r="805" spans="1:89" x14ac:dyDescent="0.2">
      <c r="A805" s="6" t="s">
        <v>2075</v>
      </c>
      <c r="B805" s="88">
        <v>40170.479166666664</v>
      </c>
      <c r="C805" s="88"/>
      <c r="D805" s="6" t="s">
        <v>275</v>
      </c>
      <c r="G805" s="6">
        <v>70</v>
      </c>
      <c r="K805" s="6">
        <v>0.82</v>
      </c>
      <c r="Q805" s="6">
        <v>1470</v>
      </c>
      <c r="U805" s="6">
        <v>0.89</v>
      </c>
      <c r="BO805" s="6">
        <v>0.188</v>
      </c>
      <c r="CG805" s="6">
        <v>6.06</v>
      </c>
      <c r="CI805" s="6">
        <v>7.47</v>
      </c>
      <c r="CK805" s="6">
        <v>3641</v>
      </c>
    </row>
    <row r="806" spans="1:89" x14ac:dyDescent="0.2">
      <c r="A806" s="6" t="s">
        <v>2075</v>
      </c>
      <c r="B806" s="88">
        <v>40171.145138888889</v>
      </c>
      <c r="C806" s="88">
        <v>40171.882638888892</v>
      </c>
      <c r="D806" s="6" t="s">
        <v>276</v>
      </c>
      <c r="E806" s="6" t="s">
        <v>277</v>
      </c>
      <c r="G806" s="6">
        <v>50</v>
      </c>
      <c r="M806" s="6">
        <v>361</v>
      </c>
      <c r="Q806" s="6">
        <v>4010</v>
      </c>
    </row>
    <row r="807" spans="1:89" x14ac:dyDescent="0.2">
      <c r="A807" s="6" t="s">
        <v>2075</v>
      </c>
      <c r="B807" s="88">
        <v>40171.942361111112</v>
      </c>
      <c r="C807" s="88">
        <v>40172.220138888886</v>
      </c>
      <c r="D807" s="6" t="s">
        <v>278</v>
      </c>
      <c r="E807" s="6" t="s">
        <v>279</v>
      </c>
      <c r="G807" s="6">
        <v>50</v>
      </c>
      <c r="M807" s="6">
        <v>1617</v>
      </c>
      <c r="Q807" s="6">
        <v>646</v>
      </c>
    </row>
    <row r="808" spans="1:89" x14ac:dyDescent="0.2">
      <c r="A808" s="6" t="s">
        <v>2075</v>
      </c>
      <c r="B808" s="88">
        <v>40172.231249999997</v>
      </c>
      <c r="C808" s="88">
        <v>40172.527777777781</v>
      </c>
      <c r="D808" s="6" t="s">
        <v>280</v>
      </c>
      <c r="E808" s="6" t="s">
        <v>281</v>
      </c>
      <c r="G808" s="6">
        <v>50</v>
      </c>
      <c r="M808" s="6">
        <v>2681</v>
      </c>
      <c r="Q808" s="6">
        <v>238</v>
      </c>
    </row>
    <row r="809" spans="1:89" x14ac:dyDescent="0.2">
      <c r="A809" s="6" t="s">
        <v>2075</v>
      </c>
      <c r="B809" s="88">
        <v>40172.581250000003</v>
      </c>
      <c r="C809" s="88">
        <v>40173.911805555559</v>
      </c>
      <c r="D809" s="6" t="s">
        <v>282</v>
      </c>
      <c r="E809" s="6" t="s">
        <v>283</v>
      </c>
      <c r="G809" s="6">
        <v>50</v>
      </c>
      <c r="M809" s="6">
        <v>1825</v>
      </c>
      <c r="Q809" s="6">
        <v>368</v>
      </c>
    </row>
    <row r="810" spans="1:89" x14ac:dyDescent="0.2">
      <c r="A810" s="6" t="s">
        <v>2075</v>
      </c>
      <c r="B810" s="88">
        <v>40174.07916666667</v>
      </c>
      <c r="C810" s="88">
        <v>40175.431250000001</v>
      </c>
      <c r="D810" s="6" t="s">
        <v>284</v>
      </c>
      <c r="E810" s="6" t="s">
        <v>285</v>
      </c>
      <c r="G810" s="6">
        <v>50</v>
      </c>
      <c r="M810" s="6">
        <v>247</v>
      </c>
      <c r="Q810" s="6">
        <v>772</v>
      </c>
    </row>
    <row r="811" spans="1:89" x14ac:dyDescent="0.2">
      <c r="A811" s="6" t="s">
        <v>2075</v>
      </c>
      <c r="B811" s="88">
        <v>40175.597222222219</v>
      </c>
      <c r="C811" s="88">
        <v>40183.556944444441</v>
      </c>
      <c r="D811" s="6" t="s">
        <v>286</v>
      </c>
      <c r="E811" s="6" t="s">
        <v>287</v>
      </c>
      <c r="G811" s="6">
        <v>50</v>
      </c>
      <c r="M811" s="6">
        <v>766</v>
      </c>
      <c r="Q811" s="6">
        <v>471</v>
      </c>
    </row>
    <row r="812" spans="1:89" x14ac:dyDescent="0.2">
      <c r="A812" s="6" t="s">
        <v>2075</v>
      </c>
      <c r="B812" s="88">
        <v>40184.59375</v>
      </c>
      <c r="C812" s="88">
        <v>40191.484722222223</v>
      </c>
      <c r="D812" s="6" t="s">
        <v>288</v>
      </c>
      <c r="E812" s="6" t="s">
        <v>289</v>
      </c>
      <c r="G812" s="6">
        <v>50</v>
      </c>
      <c r="M812" s="6">
        <v>459</v>
      </c>
      <c r="Q812" s="6">
        <v>693</v>
      </c>
    </row>
    <row r="813" spans="1:89" x14ac:dyDescent="0.2">
      <c r="A813" s="6" t="s">
        <v>2075</v>
      </c>
      <c r="B813" s="88">
        <v>40191.770833333336</v>
      </c>
      <c r="C813" s="88">
        <v>40198.374305555553</v>
      </c>
      <c r="D813" s="6" t="s">
        <v>290</v>
      </c>
      <c r="E813" s="6" t="s">
        <v>291</v>
      </c>
      <c r="G813" s="6">
        <v>50</v>
      </c>
      <c r="M813" s="6">
        <v>451</v>
      </c>
      <c r="Q813" s="6">
        <v>852</v>
      </c>
    </row>
    <row r="814" spans="1:89" x14ac:dyDescent="0.2">
      <c r="A814" s="6" t="s">
        <v>2075</v>
      </c>
      <c r="B814" s="88">
        <v>40198.665972222225</v>
      </c>
      <c r="C814" s="88">
        <v>40200.184027777781</v>
      </c>
      <c r="D814" s="6" t="s">
        <v>292</v>
      </c>
      <c r="E814" s="6" t="s">
        <v>293</v>
      </c>
      <c r="G814" s="6">
        <v>50</v>
      </c>
      <c r="M814" s="6">
        <v>92</v>
      </c>
      <c r="Q814" s="6">
        <v>621</v>
      </c>
    </row>
    <row r="815" spans="1:89" x14ac:dyDescent="0.2">
      <c r="A815" s="6" t="s">
        <v>2075</v>
      </c>
      <c r="B815" s="88">
        <v>40200.567361111112</v>
      </c>
      <c r="C815" s="88">
        <v>40201.754861111112</v>
      </c>
      <c r="D815" s="6" t="s">
        <v>294</v>
      </c>
      <c r="E815" s="6" t="s">
        <v>295</v>
      </c>
      <c r="G815" s="6">
        <v>50</v>
      </c>
      <c r="M815" s="6">
        <v>125</v>
      </c>
      <c r="Q815" s="6">
        <v>758</v>
      </c>
    </row>
    <row r="816" spans="1:89" x14ac:dyDescent="0.2">
      <c r="A816" s="6" t="s">
        <v>2075</v>
      </c>
      <c r="B816" s="88">
        <v>40201.611111111109</v>
      </c>
      <c r="C816" s="88">
        <v>40203.086805555555</v>
      </c>
      <c r="D816" s="6" t="s">
        <v>296</v>
      </c>
      <c r="E816" s="6" t="s">
        <v>297</v>
      </c>
      <c r="G816" s="6">
        <v>50</v>
      </c>
      <c r="M816" s="6">
        <v>2159</v>
      </c>
      <c r="O816" s="6">
        <v>348</v>
      </c>
      <c r="Q816" s="6">
        <v>559</v>
      </c>
      <c r="S816" s="6">
        <v>3.2000000000000001E-2</v>
      </c>
      <c r="U816" s="6">
        <v>2.25</v>
      </c>
      <c r="W816" s="6">
        <v>62.1</v>
      </c>
      <c r="Y816" s="6">
        <v>125</v>
      </c>
      <c r="AA816" s="6">
        <v>204</v>
      </c>
      <c r="AC816" s="6">
        <v>1050</v>
      </c>
      <c r="AD816" s="6" t="s">
        <v>1784</v>
      </c>
      <c r="AE816" s="6">
        <v>20</v>
      </c>
      <c r="AG816" s="6">
        <v>130</v>
      </c>
      <c r="AI816" s="6">
        <v>110</v>
      </c>
      <c r="AJ816" s="6" t="s">
        <v>1784</v>
      </c>
      <c r="AK816" s="6">
        <v>2.5</v>
      </c>
      <c r="AM816" s="6">
        <v>6.9399999999999995</v>
      </c>
      <c r="AO816" s="6">
        <v>160</v>
      </c>
      <c r="AQ816" s="6">
        <v>110</v>
      </c>
      <c r="BA816" s="6">
        <v>48</v>
      </c>
      <c r="CA816" s="6">
        <v>97</v>
      </c>
      <c r="CB816" s="6" t="s">
        <v>1784</v>
      </c>
      <c r="CC816" s="6">
        <v>0.25</v>
      </c>
      <c r="CD816" s="6" t="s">
        <v>1784</v>
      </c>
      <c r="CE816" s="6">
        <v>20</v>
      </c>
    </row>
    <row r="817" spans="1:89" x14ac:dyDescent="0.2">
      <c r="A817" s="6" t="s">
        <v>2075</v>
      </c>
      <c r="B817" s="88">
        <v>40201.779861111114</v>
      </c>
      <c r="C817" s="88">
        <v>40201.904166666667</v>
      </c>
      <c r="D817" s="6" t="s">
        <v>298</v>
      </c>
      <c r="E817" s="6" t="s">
        <v>299</v>
      </c>
      <c r="G817" s="6">
        <v>50</v>
      </c>
      <c r="M817" s="6">
        <v>123</v>
      </c>
      <c r="Q817" s="6">
        <v>935</v>
      </c>
    </row>
    <row r="818" spans="1:89" x14ac:dyDescent="0.2">
      <c r="A818" s="6" t="s">
        <v>2075</v>
      </c>
      <c r="B818" s="88">
        <v>40201.962500000001</v>
      </c>
      <c r="C818" s="88">
        <v>40202.259027777778</v>
      </c>
      <c r="D818" s="6" t="s">
        <v>300</v>
      </c>
      <c r="E818" s="6" t="s">
        <v>301</v>
      </c>
      <c r="G818" s="6">
        <v>50</v>
      </c>
      <c r="M818" s="6">
        <v>495</v>
      </c>
      <c r="Q818" s="6">
        <v>558</v>
      </c>
    </row>
    <row r="819" spans="1:89" x14ac:dyDescent="0.2">
      <c r="A819" s="6" t="s">
        <v>2075</v>
      </c>
      <c r="B819" s="88">
        <v>40202.286111111112</v>
      </c>
      <c r="C819" s="88">
        <v>40202.527083333334</v>
      </c>
      <c r="D819" s="6" t="s">
        <v>302</v>
      </c>
      <c r="E819" s="6" t="s">
        <v>303</v>
      </c>
      <c r="G819" s="6">
        <v>50</v>
      </c>
      <c r="M819" s="6">
        <v>777</v>
      </c>
      <c r="Q819" s="6">
        <v>321</v>
      </c>
    </row>
    <row r="820" spans="1:89" x14ac:dyDescent="0.2">
      <c r="A820" s="6" t="s">
        <v>2075</v>
      </c>
      <c r="B820" s="88">
        <v>40202.560416666667</v>
      </c>
      <c r="C820" s="88">
        <v>40203.3125</v>
      </c>
      <c r="D820" s="6" t="s">
        <v>304</v>
      </c>
      <c r="E820" s="6" t="s">
        <v>305</v>
      </c>
      <c r="G820" s="6">
        <v>50</v>
      </c>
      <c r="M820" s="6">
        <v>496</v>
      </c>
      <c r="Q820" s="6">
        <v>581</v>
      </c>
    </row>
    <row r="821" spans="1:89" x14ac:dyDescent="0.2">
      <c r="A821" s="6" t="s">
        <v>2075</v>
      </c>
      <c r="B821" s="88">
        <v>40203.4375</v>
      </c>
      <c r="C821" s="88"/>
      <c r="D821" s="6" t="s">
        <v>306</v>
      </c>
      <c r="E821" s="6" t="s">
        <v>307</v>
      </c>
      <c r="G821" s="6">
        <v>50</v>
      </c>
      <c r="K821" s="6">
        <v>2.4</v>
      </c>
      <c r="BY821" s="6">
        <v>7.4</v>
      </c>
    </row>
    <row r="822" spans="1:89" x14ac:dyDescent="0.2">
      <c r="A822" s="6" t="s">
        <v>2075</v>
      </c>
      <c r="B822" s="88">
        <v>40203.48333333333</v>
      </c>
      <c r="C822" s="88">
        <v>40206.259027777778</v>
      </c>
      <c r="D822" s="6" t="s">
        <v>308</v>
      </c>
      <c r="E822" s="6" t="s">
        <v>309</v>
      </c>
      <c r="G822" s="6">
        <v>50</v>
      </c>
      <c r="M822" s="6">
        <v>327</v>
      </c>
      <c r="Q822" s="6">
        <v>951</v>
      </c>
    </row>
    <row r="823" spans="1:89" x14ac:dyDescent="0.2">
      <c r="A823" s="6" t="s">
        <v>2075</v>
      </c>
      <c r="B823" s="88">
        <v>40206.475694444445</v>
      </c>
      <c r="C823" s="88"/>
      <c r="D823" s="6" t="s">
        <v>310</v>
      </c>
      <c r="G823" s="6">
        <v>70</v>
      </c>
      <c r="K823" s="6">
        <v>0.88</v>
      </c>
      <c r="Q823" s="6">
        <v>380</v>
      </c>
      <c r="U823" s="6">
        <v>0.43</v>
      </c>
      <c r="BO823" s="6">
        <v>0.13800000000000001</v>
      </c>
      <c r="CG823" s="6">
        <v>10.55</v>
      </c>
      <c r="CI823" s="6">
        <v>7.67</v>
      </c>
      <c r="CK823" s="6">
        <v>1530</v>
      </c>
    </row>
    <row r="824" spans="1:89" x14ac:dyDescent="0.2">
      <c r="A824" s="6" t="s">
        <v>2075</v>
      </c>
      <c r="B824" s="88">
        <v>40206.647916666669</v>
      </c>
      <c r="C824" s="88">
        <v>40209.707638888889</v>
      </c>
      <c r="D824" s="6" t="s">
        <v>311</v>
      </c>
      <c r="E824" s="6" t="s">
        <v>312</v>
      </c>
      <c r="G824" s="6">
        <v>50</v>
      </c>
      <c r="M824" s="6">
        <v>212</v>
      </c>
      <c r="Q824" s="6">
        <v>366</v>
      </c>
    </row>
    <row r="825" spans="1:89" x14ac:dyDescent="0.2">
      <c r="A825" s="6" t="s">
        <v>2075</v>
      </c>
      <c r="B825" s="88">
        <v>40210.169444444444</v>
      </c>
      <c r="C825" s="88">
        <v>40212.152777777781</v>
      </c>
      <c r="D825" s="6" t="s">
        <v>313</v>
      </c>
      <c r="E825" s="6" t="s">
        <v>314</v>
      </c>
      <c r="G825" s="6">
        <v>50</v>
      </c>
      <c r="M825" s="6">
        <v>152</v>
      </c>
      <c r="Q825" s="6">
        <v>2256</v>
      </c>
    </row>
    <row r="826" spans="1:89" x14ac:dyDescent="0.2">
      <c r="A826" s="6" t="s">
        <v>2075</v>
      </c>
      <c r="B826" s="88">
        <v>40212.567361111112</v>
      </c>
      <c r="C826" s="88">
        <v>40215.828472222223</v>
      </c>
      <c r="D826" s="6" t="s">
        <v>315</v>
      </c>
      <c r="E826" s="6" t="s">
        <v>316</v>
      </c>
      <c r="G826" s="6">
        <v>50</v>
      </c>
      <c r="M826" s="6">
        <v>211</v>
      </c>
      <c r="Q826" s="6">
        <v>1690</v>
      </c>
    </row>
    <row r="827" spans="1:89" x14ac:dyDescent="0.2">
      <c r="A827" s="6" t="s">
        <v>2075</v>
      </c>
      <c r="B827" s="88">
        <v>40216.352777777778</v>
      </c>
      <c r="C827" s="88">
        <v>40217.888194444444</v>
      </c>
      <c r="D827" s="6" t="s">
        <v>317</v>
      </c>
      <c r="E827" s="6" t="s">
        <v>318</v>
      </c>
      <c r="G827" s="6">
        <v>50</v>
      </c>
      <c r="M827" s="6">
        <v>89</v>
      </c>
      <c r="Q827" s="6">
        <v>1390</v>
      </c>
    </row>
    <row r="828" spans="1:89" x14ac:dyDescent="0.2">
      <c r="A828" s="6" t="s">
        <v>2075</v>
      </c>
      <c r="B828" s="88">
        <v>40218.146527777775</v>
      </c>
      <c r="C828" s="88">
        <v>40218.788194444445</v>
      </c>
      <c r="D828" s="6" t="s">
        <v>319</v>
      </c>
      <c r="E828" s="6" t="s">
        <v>320</v>
      </c>
      <c r="G828" s="6">
        <v>50</v>
      </c>
      <c r="M828" s="6">
        <v>45</v>
      </c>
      <c r="Q828" s="6">
        <v>2030</v>
      </c>
    </row>
    <row r="829" spans="1:89" x14ac:dyDescent="0.2">
      <c r="A829" s="6" t="s">
        <v>2075</v>
      </c>
      <c r="B829" s="88">
        <v>40218.170138888891</v>
      </c>
      <c r="C829" s="88">
        <v>40219.461805555555</v>
      </c>
      <c r="D829" s="6" t="s">
        <v>321</v>
      </c>
      <c r="E829" s="6" t="s">
        <v>322</v>
      </c>
      <c r="G829" s="6">
        <v>50</v>
      </c>
      <c r="M829" s="6">
        <v>90</v>
      </c>
      <c r="O829" s="6">
        <v>1060</v>
      </c>
      <c r="Q829" s="6">
        <v>1860</v>
      </c>
      <c r="S829" s="6">
        <v>0.30199999999999999</v>
      </c>
      <c r="U829" s="6">
        <v>1.7</v>
      </c>
      <c r="W829" s="6">
        <v>60.4</v>
      </c>
      <c r="Y829" s="6">
        <v>11400</v>
      </c>
      <c r="AA829" s="6">
        <v>17000</v>
      </c>
      <c r="AC829" s="6">
        <v>42100</v>
      </c>
      <c r="AD829" s="6" t="s">
        <v>1784</v>
      </c>
      <c r="AE829" s="6">
        <v>20</v>
      </c>
      <c r="AG829" s="6">
        <v>570</v>
      </c>
      <c r="AI829" s="6">
        <v>95</v>
      </c>
      <c r="AJ829" s="6" t="s">
        <v>1784</v>
      </c>
      <c r="AK829" s="6">
        <v>2.5</v>
      </c>
      <c r="AM829" s="6">
        <v>7.6</v>
      </c>
      <c r="AO829" s="6">
        <v>214</v>
      </c>
      <c r="AQ829" s="6">
        <v>110</v>
      </c>
      <c r="BA829" s="6">
        <v>12</v>
      </c>
      <c r="CA829" s="6">
        <v>61</v>
      </c>
      <c r="CC829" s="6">
        <v>1</v>
      </c>
      <c r="CD829" s="6" t="s">
        <v>1784</v>
      </c>
      <c r="CE829" s="6">
        <v>20</v>
      </c>
    </row>
    <row r="830" spans="1:89" x14ac:dyDescent="0.2">
      <c r="A830" s="6" t="s">
        <v>2075</v>
      </c>
      <c r="B830" s="88">
        <v>40219.009027777778</v>
      </c>
      <c r="C830" s="88">
        <v>40219.439583333333</v>
      </c>
      <c r="D830" s="6" t="s">
        <v>323</v>
      </c>
      <c r="E830" s="6" t="s">
        <v>324</v>
      </c>
      <c r="G830" s="6">
        <v>50</v>
      </c>
      <c r="M830" s="6">
        <v>30</v>
      </c>
      <c r="Q830" s="6">
        <v>2080</v>
      </c>
    </row>
    <row r="831" spans="1:89" x14ac:dyDescent="0.2">
      <c r="A831" s="6" t="s">
        <v>2075</v>
      </c>
      <c r="B831" s="88">
        <v>40219.650694444441</v>
      </c>
      <c r="C831" s="88">
        <v>40221.313194444447</v>
      </c>
      <c r="D831" s="6" t="s">
        <v>325</v>
      </c>
      <c r="E831" s="6" t="s">
        <v>326</v>
      </c>
      <c r="G831" s="6">
        <v>50</v>
      </c>
      <c r="M831" s="6">
        <v>106</v>
      </c>
      <c r="Q831" s="6">
        <v>1740</v>
      </c>
    </row>
    <row r="832" spans="1:89" x14ac:dyDescent="0.2">
      <c r="A832" s="6" t="s">
        <v>2075</v>
      </c>
      <c r="B832" s="88">
        <v>40221.57916666667</v>
      </c>
      <c r="C832" s="88">
        <v>40226.431944444441</v>
      </c>
      <c r="D832" s="6" t="s">
        <v>327</v>
      </c>
      <c r="E832" s="6" t="s">
        <v>328</v>
      </c>
      <c r="G832" s="6">
        <v>50</v>
      </c>
      <c r="M832" s="6">
        <v>287</v>
      </c>
      <c r="Q832" s="6">
        <v>1990</v>
      </c>
    </row>
    <row r="833" spans="1:89" x14ac:dyDescent="0.2">
      <c r="A833" s="6" t="s">
        <v>2075</v>
      </c>
      <c r="B833" s="88">
        <v>40226.929861111108</v>
      </c>
      <c r="C833" s="88">
        <v>40227.447916666664</v>
      </c>
      <c r="D833" s="6" t="s">
        <v>329</v>
      </c>
      <c r="E833" s="6" t="s">
        <v>330</v>
      </c>
      <c r="G833" s="6">
        <v>50</v>
      </c>
      <c r="M833" s="6">
        <v>30</v>
      </c>
      <c r="Q833" s="6">
        <v>1670</v>
      </c>
    </row>
    <row r="834" spans="1:89" x14ac:dyDescent="0.2">
      <c r="A834" s="6" t="s">
        <v>2075</v>
      </c>
      <c r="B834" s="88">
        <v>40227.819444444445</v>
      </c>
      <c r="C834" s="88">
        <v>40230.018750000003</v>
      </c>
      <c r="D834" s="6" t="s">
        <v>331</v>
      </c>
      <c r="E834" s="6" t="s">
        <v>332</v>
      </c>
      <c r="G834" s="6">
        <v>50</v>
      </c>
      <c r="M834" s="6">
        <v>165</v>
      </c>
      <c r="Q834" s="6">
        <v>1860</v>
      </c>
    </row>
    <row r="835" spans="1:89" x14ac:dyDescent="0.2">
      <c r="A835" s="6" t="s">
        <v>2075</v>
      </c>
      <c r="B835" s="88">
        <v>40230.243055555555</v>
      </c>
      <c r="C835" s="88">
        <v>40231.832638888889</v>
      </c>
      <c r="D835" s="6" t="s">
        <v>333</v>
      </c>
      <c r="E835" s="6" t="s">
        <v>334</v>
      </c>
      <c r="G835" s="6">
        <v>50</v>
      </c>
      <c r="M835" s="6">
        <v>164</v>
      </c>
      <c r="Q835" s="6">
        <v>5790</v>
      </c>
    </row>
    <row r="836" spans="1:89" x14ac:dyDescent="0.2">
      <c r="A836" s="6" t="s">
        <v>2075</v>
      </c>
      <c r="B836" s="88">
        <v>40231.956944444442</v>
      </c>
      <c r="C836" s="88">
        <v>40233.188194444447</v>
      </c>
      <c r="D836" s="6" t="s">
        <v>335</v>
      </c>
      <c r="E836" s="6" t="s">
        <v>336</v>
      </c>
      <c r="G836" s="6">
        <v>50</v>
      </c>
      <c r="M836" s="6">
        <v>119</v>
      </c>
      <c r="Q836" s="6">
        <v>3130</v>
      </c>
    </row>
    <row r="837" spans="1:89" x14ac:dyDescent="0.2">
      <c r="A837" s="6" t="s">
        <v>2075</v>
      </c>
      <c r="B837" s="88">
        <v>40233.472222222219</v>
      </c>
      <c r="C837" s="88"/>
      <c r="D837" s="6" t="s">
        <v>337</v>
      </c>
      <c r="G837" s="6">
        <v>70</v>
      </c>
      <c r="K837" s="6">
        <v>0.88</v>
      </c>
      <c r="Q837" s="6">
        <v>2310</v>
      </c>
      <c r="U837" s="6">
        <v>3.12</v>
      </c>
      <c r="BO837" s="6">
        <v>0.27700000000000002</v>
      </c>
      <c r="CG837" s="6">
        <v>6.11</v>
      </c>
      <c r="CI837" s="6">
        <v>7.47</v>
      </c>
      <c r="CK837" s="6">
        <v>4320</v>
      </c>
    </row>
    <row r="838" spans="1:89" x14ac:dyDescent="0.2">
      <c r="A838" s="6" t="s">
        <v>2075</v>
      </c>
      <c r="B838" s="88">
        <v>40233.503472222219</v>
      </c>
      <c r="C838" s="88">
        <v>40238.117361111108</v>
      </c>
      <c r="D838" s="6" t="s">
        <v>338</v>
      </c>
      <c r="E838" s="6" t="s">
        <v>339</v>
      </c>
      <c r="G838" s="6">
        <v>50</v>
      </c>
      <c r="M838" s="6">
        <v>337</v>
      </c>
      <c r="Q838" s="6">
        <v>1200</v>
      </c>
    </row>
    <row r="839" spans="1:89" x14ac:dyDescent="0.2">
      <c r="A839" s="6" t="s">
        <v>2075</v>
      </c>
      <c r="B839" s="88">
        <v>40238.323611111111</v>
      </c>
      <c r="C839" s="88">
        <v>40240.022916666669</v>
      </c>
      <c r="D839" s="6" t="s">
        <v>340</v>
      </c>
      <c r="E839" s="6" t="s">
        <v>341</v>
      </c>
      <c r="G839" s="6">
        <v>50</v>
      </c>
      <c r="M839" s="6">
        <v>164</v>
      </c>
      <c r="Q839" s="6">
        <v>1870</v>
      </c>
    </row>
    <row r="840" spans="1:89" x14ac:dyDescent="0.2">
      <c r="A840" s="6" t="s">
        <v>2075</v>
      </c>
      <c r="B840" s="88">
        <v>40240.415972222225</v>
      </c>
      <c r="C840" s="88">
        <v>40241.568749999999</v>
      </c>
      <c r="D840" s="6" t="s">
        <v>342</v>
      </c>
      <c r="E840" s="6" t="s">
        <v>343</v>
      </c>
      <c r="G840" s="6">
        <v>50</v>
      </c>
      <c r="M840" s="6">
        <v>162</v>
      </c>
      <c r="Q840" s="6">
        <v>3280</v>
      </c>
    </row>
    <row r="841" spans="1:89" x14ac:dyDescent="0.2">
      <c r="A841" s="6" t="s">
        <v>2075</v>
      </c>
      <c r="B841" s="88">
        <v>40241.701388888891</v>
      </c>
      <c r="C841" s="88">
        <v>40242.667361111111</v>
      </c>
      <c r="D841" s="6" t="s">
        <v>344</v>
      </c>
      <c r="E841" s="6" t="s">
        <v>345</v>
      </c>
      <c r="G841" s="6">
        <v>50</v>
      </c>
      <c r="M841" s="6">
        <v>259</v>
      </c>
      <c r="Q841" s="6">
        <v>761</v>
      </c>
    </row>
    <row r="842" spans="1:89" x14ac:dyDescent="0.2">
      <c r="A842" s="6" t="s">
        <v>2075</v>
      </c>
      <c r="B842" s="88">
        <v>40242.694444444445</v>
      </c>
      <c r="C842" s="88">
        <v>40244.73333333333</v>
      </c>
      <c r="D842" s="6" t="s">
        <v>346</v>
      </c>
      <c r="E842" s="6" t="s">
        <v>347</v>
      </c>
      <c r="G842" s="6">
        <v>50</v>
      </c>
      <c r="M842" s="6">
        <v>643</v>
      </c>
      <c r="Q842" s="6">
        <v>525</v>
      </c>
    </row>
    <row r="843" spans="1:89" x14ac:dyDescent="0.2">
      <c r="A843" s="6" t="s">
        <v>2075</v>
      </c>
      <c r="B843" s="88">
        <v>40244.84097222222</v>
      </c>
      <c r="C843" s="88">
        <v>40246.801388888889</v>
      </c>
      <c r="D843" s="6" t="s">
        <v>348</v>
      </c>
      <c r="E843" s="6" t="s">
        <v>349</v>
      </c>
      <c r="G843" s="6">
        <v>50</v>
      </c>
      <c r="M843" s="6">
        <v>517</v>
      </c>
      <c r="Q843" s="6">
        <v>434</v>
      </c>
    </row>
    <row r="844" spans="1:89" x14ac:dyDescent="0.2">
      <c r="A844" s="6" t="s">
        <v>2075</v>
      </c>
      <c r="B844" s="88">
        <v>40246.680555555555</v>
      </c>
      <c r="C844" s="88">
        <v>40248.1875</v>
      </c>
      <c r="D844" s="6" t="s">
        <v>350</v>
      </c>
      <c r="E844" s="6" t="s">
        <v>351</v>
      </c>
      <c r="G844" s="6">
        <v>50</v>
      </c>
      <c r="M844" s="6">
        <v>983</v>
      </c>
      <c r="O844" s="6">
        <v>315</v>
      </c>
      <c r="Q844" s="6">
        <v>614</v>
      </c>
      <c r="S844" s="6">
        <v>4.8000000000000001E-2</v>
      </c>
      <c r="U844" s="6">
        <v>7.91</v>
      </c>
      <c r="W844" s="6">
        <v>54.9</v>
      </c>
      <c r="Y844" s="6">
        <v>147</v>
      </c>
      <c r="AA844" s="6">
        <v>215</v>
      </c>
      <c r="AC844" s="6">
        <v>1170</v>
      </c>
      <c r="AD844" s="6" t="s">
        <v>1784</v>
      </c>
      <c r="AE844" s="6">
        <v>20</v>
      </c>
      <c r="AG844" s="6">
        <v>100</v>
      </c>
      <c r="AI844" s="6">
        <v>83</v>
      </c>
      <c r="AJ844" s="6" t="s">
        <v>1784</v>
      </c>
      <c r="AK844" s="6">
        <v>2.5</v>
      </c>
      <c r="AM844" s="6">
        <v>6.67</v>
      </c>
      <c r="AO844" s="6">
        <v>195</v>
      </c>
      <c r="AQ844" s="6">
        <v>75</v>
      </c>
      <c r="BA844" s="6">
        <v>230</v>
      </c>
      <c r="CA844" s="6">
        <v>58</v>
      </c>
      <c r="CC844" s="6">
        <v>0.59</v>
      </c>
      <c r="CD844" s="6" t="s">
        <v>1784</v>
      </c>
      <c r="CE844" s="6">
        <v>20</v>
      </c>
    </row>
    <row r="845" spans="1:89" x14ac:dyDescent="0.2">
      <c r="A845" s="6" t="s">
        <v>2075</v>
      </c>
      <c r="B845" s="88">
        <v>40247.147222222222</v>
      </c>
      <c r="C845" s="88">
        <v>40247.431250000001</v>
      </c>
      <c r="D845" s="6" t="s">
        <v>352</v>
      </c>
      <c r="E845" s="6" t="s">
        <v>353</v>
      </c>
      <c r="G845" s="6">
        <v>50</v>
      </c>
      <c r="M845" s="6">
        <v>283</v>
      </c>
      <c r="Q845" s="6">
        <v>902</v>
      </c>
    </row>
    <row r="846" spans="1:89" x14ac:dyDescent="0.2">
      <c r="A846" s="6" t="s">
        <v>2075</v>
      </c>
      <c r="B846" s="88">
        <v>40247.475694444445</v>
      </c>
      <c r="C846" s="88">
        <v>40248.211111111108</v>
      </c>
      <c r="D846" s="6" t="s">
        <v>354</v>
      </c>
      <c r="E846" s="6" t="s">
        <v>355</v>
      </c>
      <c r="G846" s="6">
        <v>50</v>
      </c>
      <c r="M846" s="6">
        <v>479</v>
      </c>
      <c r="Q846" s="6">
        <v>442</v>
      </c>
    </row>
    <row r="847" spans="1:89" x14ac:dyDescent="0.2">
      <c r="A847" s="6" t="s">
        <v>2075</v>
      </c>
      <c r="B847" s="88">
        <v>40248.4375</v>
      </c>
      <c r="C847" s="88">
        <v>40249.665277777778</v>
      </c>
      <c r="D847" s="6" t="s">
        <v>356</v>
      </c>
      <c r="E847" s="6" t="s">
        <v>357</v>
      </c>
      <c r="G847" s="6">
        <v>50</v>
      </c>
      <c r="M847" s="6">
        <v>654</v>
      </c>
      <c r="Q847" s="6">
        <v>462</v>
      </c>
    </row>
    <row r="848" spans="1:89" x14ac:dyDescent="0.2">
      <c r="A848" s="6" t="s">
        <v>2075</v>
      </c>
      <c r="B848" s="88">
        <v>40249.82708333333</v>
      </c>
      <c r="C848" s="88">
        <v>40251.949999999997</v>
      </c>
      <c r="D848" s="6" t="s">
        <v>358</v>
      </c>
      <c r="E848" s="6" t="s">
        <v>359</v>
      </c>
      <c r="G848" s="6">
        <v>50</v>
      </c>
      <c r="M848" s="6">
        <v>1141</v>
      </c>
      <c r="Q848" s="6">
        <v>426</v>
      </c>
    </row>
    <row r="849" spans="1:89" x14ac:dyDescent="0.2">
      <c r="A849" s="6" t="s">
        <v>2075</v>
      </c>
      <c r="B849" s="88">
        <v>40252.072222222225</v>
      </c>
      <c r="C849" s="88">
        <v>40255.356944444444</v>
      </c>
      <c r="D849" s="6" t="s">
        <v>360</v>
      </c>
      <c r="E849" s="6" t="s">
        <v>361</v>
      </c>
      <c r="G849" s="6">
        <v>50</v>
      </c>
      <c r="M849" s="6">
        <v>558</v>
      </c>
      <c r="Q849" s="6">
        <v>402</v>
      </c>
    </row>
    <row r="850" spans="1:89" x14ac:dyDescent="0.2">
      <c r="A850" s="6" t="s">
        <v>2075</v>
      </c>
      <c r="B850" s="88">
        <v>40255.479166666664</v>
      </c>
      <c r="C850" s="88"/>
      <c r="D850" s="6" t="s">
        <v>362</v>
      </c>
      <c r="G850" s="6">
        <v>70</v>
      </c>
      <c r="K850" s="6">
        <v>1.6</v>
      </c>
      <c r="Q850" s="6">
        <v>309</v>
      </c>
      <c r="U850" s="6">
        <v>0.63</v>
      </c>
      <c r="BO850" s="6">
        <v>8.6999999999999994E-2</v>
      </c>
      <c r="CG850" s="6">
        <v>6.16</v>
      </c>
      <c r="CI850" s="6">
        <v>7.52</v>
      </c>
      <c r="CK850" s="6">
        <v>1299</v>
      </c>
    </row>
    <row r="851" spans="1:89" x14ac:dyDescent="0.2">
      <c r="A851" s="6" t="s">
        <v>2075</v>
      </c>
      <c r="B851" s="88">
        <v>40255.769444444442</v>
      </c>
      <c r="C851" s="88">
        <v>40257.013888888891</v>
      </c>
      <c r="D851" s="6" t="s">
        <v>363</v>
      </c>
      <c r="E851" s="6" t="s">
        <v>364</v>
      </c>
      <c r="G851" s="6">
        <v>50</v>
      </c>
      <c r="M851" s="6">
        <v>178</v>
      </c>
      <c r="Q851" s="6">
        <v>347</v>
      </c>
    </row>
    <row r="852" spans="1:89" x14ac:dyDescent="0.2">
      <c r="A852" s="6" t="s">
        <v>2075</v>
      </c>
      <c r="B852" s="88">
        <v>40257.249305555553</v>
      </c>
      <c r="C852" s="88">
        <v>40257.832638888889</v>
      </c>
      <c r="D852" s="6" t="s">
        <v>365</v>
      </c>
      <c r="E852" s="6" t="s">
        <v>366</v>
      </c>
      <c r="G852" s="6">
        <v>50</v>
      </c>
      <c r="M852" s="6">
        <v>174</v>
      </c>
      <c r="Q852" s="6">
        <v>1840</v>
      </c>
    </row>
    <row r="853" spans="1:89" x14ac:dyDescent="0.2">
      <c r="A853" s="6" t="s">
        <v>2075</v>
      </c>
      <c r="B853" s="88">
        <v>40258.175000000003</v>
      </c>
      <c r="C853" s="88">
        <v>40262.416666666664</v>
      </c>
      <c r="D853" s="6" t="s">
        <v>367</v>
      </c>
      <c r="E853" s="6" t="s">
        <v>368</v>
      </c>
      <c r="G853" s="6">
        <v>50</v>
      </c>
      <c r="M853" s="6">
        <v>526</v>
      </c>
      <c r="Q853" s="6">
        <v>402</v>
      </c>
    </row>
    <row r="854" spans="1:89" x14ac:dyDescent="0.2">
      <c r="A854" s="6" t="s">
        <v>2075</v>
      </c>
      <c r="B854" s="88">
        <v>40262.701388888891</v>
      </c>
      <c r="C854" s="88">
        <v>40267.313888888886</v>
      </c>
      <c r="D854" s="6" t="s">
        <v>369</v>
      </c>
      <c r="E854" s="6" t="s">
        <v>370</v>
      </c>
      <c r="G854" s="6">
        <v>50</v>
      </c>
      <c r="M854" s="6">
        <v>441</v>
      </c>
      <c r="Q854" s="6">
        <v>245</v>
      </c>
    </row>
    <row r="855" spans="1:89" x14ac:dyDescent="0.2">
      <c r="A855" s="6" t="s">
        <v>2075</v>
      </c>
      <c r="B855" s="88">
        <v>40267.4375</v>
      </c>
      <c r="C855" s="88"/>
      <c r="D855" s="6" t="s">
        <v>371</v>
      </c>
      <c r="G855" s="6">
        <v>70</v>
      </c>
      <c r="K855" s="6">
        <v>1</v>
      </c>
      <c r="Q855" s="6">
        <v>175</v>
      </c>
      <c r="U855" s="6">
        <v>0.63</v>
      </c>
      <c r="BO855" s="6">
        <v>0.16500000000000001</v>
      </c>
      <c r="CG855" s="6">
        <v>5.48</v>
      </c>
      <c r="CI855" s="6">
        <v>7.66</v>
      </c>
      <c r="CK855" s="6">
        <v>1149</v>
      </c>
    </row>
    <row r="856" spans="1:89" x14ac:dyDescent="0.2">
      <c r="A856" s="6" t="s">
        <v>2075</v>
      </c>
      <c r="B856" s="88">
        <v>40267.63958333333</v>
      </c>
      <c r="C856" s="88">
        <v>40271.486111111109</v>
      </c>
      <c r="D856" s="6" t="s">
        <v>372</v>
      </c>
      <c r="E856" s="6" t="s">
        <v>373</v>
      </c>
      <c r="G856" s="6">
        <v>50</v>
      </c>
      <c r="M856" s="6">
        <v>421</v>
      </c>
      <c r="Q856" s="6">
        <v>161</v>
      </c>
    </row>
    <row r="857" spans="1:89" x14ac:dyDescent="0.2">
      <c r="A857" s="6" t="s">
        <v>2075</v>
      </c>
      <c r="B857" s="88">
        <v>40271.52847222222</v>
      </c>
      <c r="C857" s="88">
        <v>40273.75</v>
      </c>
      <c r="D857" s="6" t="s">
        <v>374</v>
      </c>
      <c r="E857" s="6" t="s">
        <v>375</v>
      </c>
      <c r="G857" s="6">
        <v>50</v>
      </c>
      <c r="M857" s="6">
        <v>304</v>
      </c>
      <c r="Q857" s="6">
        <v>205</v>
      </c>
    </row>
    <row r="858" spans="1:89" x14ac:dyDescent="0.2">
      <c r="A858" s="6" t="s">
        <v>2075</v>
      </c>
      <c r="B858" s="88">
        <v>40273.920138888891</v>
      </c>
      <c r="C858" s="88">
        <v>40274.560416666667</v>
      </c>
      <c r="D858" s="6" t="s">
        <v>376</v>
      </c>
      <c r="E858" s="6" t="s">
        <v>377</v>
      </c>
      <c r="G858" s="6">
        <v>50</v>
      </c>
      <c r="M858" s="6">
        <v>2046</v>
      </c>
      <c r="Q858" s="6">
        <v>136</v>
      </c>
    </row>
    <row r="859" spans="1:89" x14ac:dyDescent="0.2">
      <c r="A859" s="6" t="s">
        <v>2075</v>
      </c>
      <c r="B859" s="88">
        <v>40274.681944444441</v>
      </c>
      <c r="C859" s="88">
        <v>40275.38958333333</v>
      </c>
      <c r="D859" s="6" t="s">
        <v>378</v>
      </c>
      <c r="E859" s="6" t="s">
        <v>379</v>
      </c>
      <c r="G859" s="6">
        <v>50</v>
      </c>
      <c r="M859" s="6">
        <v>327</v>
      </c>
      <c r="Q859" s="6">
        <v>148</v>
      </c>
    </row>
    <row r="860" spans="1:89" x14ac:dyDescent="0.2">
      <c r="A860" s="6" t="s">
        <v>2075</v>
      </c>
      <c r="B860" s="88">
        <v>40275.65902777778</v>
      </c>
      <c r="C860" s="88">
        <v>40276.568055555559</v>
      </c>
      <c r="D860" s="6" t="s">
        <v>380</v>
      </c>
      <c r="E860" s="6" t="s">
        <v>381</v>
      </c>
      <c r="G860" s="6">
        <v>50</v>
      </c>
      <c r="M860" s="6">
        <v>1094</v>
      </c>
      <c r="Q860" s="6">
        <v>123</v>
      </c>
    </row>
    <row r="861" spans="1:89" x14ac:dyDescent="0.2">
      <c r="A861" s="6" t="s">
        <v>2075</v>
      </c>
      <c r="B861" s="88">
        <v>40276.222222222219</v>
      </c>
      <c r="C861" s="88">
        <v>40276.53125</v>
      </c>
      <c r="D861" s="6" t="s">
        <v>382</v>
      </c>
      <c r="E861" s="6" t="s">
        <v>383</v>
      </c>
      <c r="G861" s="6">
        <v>50</v>
      </c>
      <c r="M861" s="6">
        <v>222</v>
      </c>
      <c r="N861" s="6" t="s">
        <v>1784</v>
      </c>
      <c r="O861" s="6">
        <v>300</v>
      </c>
      <c r="Q861" s="6">
        <v>240</v>
      </c>
      <c r="S861" s="6">
        <v>5.5E-2</v>
      </c>
      <c r="U861" s="6">
        <v>2.2599999999999998</v>
      </c>
      <c r="W861" s="6">
        <v>42.9</v>
      </c>
      <c r="Y861" s="6">
        <v>68.3</v>
      </c>
      <c r="AA861" s="6">
        <v>96.3</v>
      </c>
      <c r="AC861" s="6">
        <v>879</v>
      </c>
      <c r="AD861" s="6" t="s">
        <v>1784</v>
      </c>
      <c r="AE861" s="6">
        <v>20</v>
      </c>
      <c r="AG861" s="6">
        <v>58</v>
      </c>
      <c r="AI861" s="6">
        <v>44</v>
      </c>
      <c r="AJ861" s="6" t="s">
        <v>1784</v>
      </c>
      <c r="AK861" s="6">
        <v>2.5</v>
      </c>
      <c r="AM861" s="6">
        <v>7.6</v>
      </c>
      <c r="AO861" s="6">
        <v>250</v>
      </c>
      <c r="AQ861" s="6">
        <v>25</v>
      </c>
      <c r="BA861" s="6">
        <v>59</v>
      </c>
      <c r="CA861" s="6">
        <v>40</v>
      </c>
      <c r="CC861" s="6">
        <v>0.5</v>
      </c>
      <c r="CD861" s="6" t="s">
        <v>1784</v>
      </c>
      <c r="CE861" s="6">
        <v>20</v>
      </c>
    </row>
    <row r="862" spans="1:89" x14ac:dyDescent="0.2">
      <c r="A862" s="6" t="s">
        <v>2075</v>
      </c>
      <c r="B862" s="88">
        <v>40276.5625</v>
      </c>
      <c r="C862" s="88"/>
      <c r="D862" s="6" t="s">
        <v>384</v>
      </c>
      <c r="E862" s="6" t="s">
        <v>385</v>
      </c>
      <c r="G862" s="6">
        <v>70</v>
      </c>
      <c r="K862" s="6">
        <v>5.9</v>
      </c>
      <c r="BY862" s="6">
        <v>2.9</v>
      </c>
    </row>
    <row r="863" spans="1:89" x14ac:dyDescent="0.2">
      <c r="A863" s="6" t="s">
        <v>2075</v>
      </c>
      <c r="B863" s="88">
        <v>40276.839583333334</v>
      </c>
      <c r="C863" s="88">
        <v>40280.929861111108</v>
      </c>
      <c r="D863" s="6" t="s">
        <v>386</v>
      </c>
      <c r="E863" s="6" t="s">
        <v>387</v>
      </c>
      <c r="G863" s="6">
        <v>50</v>
      </c>
      <c r="M863" s="6">
        <v>785</v>
      </c>
      <c r="Q863" s="6">
        <v>161</v>
      </c>
    </row>
    <row r="864" spans="1:89" x14ac:dyDescent="0.2">
      <c r="A864" s="6" t="s">
        <v>2075</v>
      </c>
      <c r="B864" s="88">
        <v>40280.451388888891</v>
      </c>
      <c r="C864" s="88"/>
      <c r="D864" s="6" t="s">
        <v>388</v>
      </c>
      <c r="G864" s="6">
        <v>70</v>
      </c>
      <c r="K864" s="6">
        <v>1.6</v>
      </c>
      <c r="Q864" s="6">
        <v>136</v>
      </c>
      <c r="U864" s="6">
        <v>0.52</v>
      </c>
      <c r="BO864" s="6">
        <v>7.9000000000000001E-2</v>
      </c>
      <c r="CG864" s="6">
        <v>7.16</v>
      </c>
      <c r="CI864" s="6">
        <v>7.6</v>
      </c>
      <c r="CK864" s="6">
        <v>1268</v>
      </c>
    </row>
    <row r="865" spans="1:89" x14ac:dyDescent="0.2">
      <c r="A865" s="6" t="s">
        <v>2075</v>
      </c>
      <c r="B865" s="88">
        <v>40281.700694444444</v>
      </c>
      <c r="C865" s="88">
        <v>40289.680555555555</v>
      </c>
      <c r="D865" s="6" t="s">
        <v>389</v>
      </c>
      <c r="E865" s="6" t="s">
        <v>390</v>
      </c>
      <c r="G865" s="6">
        <v>50</v>
      </c>
      <c r="M865" s="6">
        <v>948</v>
      </c>
      <c r="Q865" s="6">
        <v>101</v>
      </c>
    </row>
    <row r="866" spans="1:89" x14ac:dyDescent="0.2">
      <c r="A866" s="6" t="s">
        <v>2075</v>
      </c>
      <c r="B866" s="88">
        <v>40289.790277777778</v>
      </c>
      <c r="C866" s="88">
        <v>40292.203472222223</v>
      </c>
      <c r="D866" s="6" t="s">
        <v>391</v>
      </c>
      <c r="E866" s="6" t="s">
        <v>392</v>
      </c>
      <c r="G866" s="6">
        <v>50</v>
      </c>
      <c r="M866" s="6">
        <v>261</v>
      </c>
      <c r="Q866" s="6">
        <v>77.599999999999994</v>
      </c>
    </row>
    <row r="867" spans="1:89" x14ac:dyDescent="0.2">
      <c r="A867" s="6" t="s">
        <v>2075</v>
      </c>
      <c r="B867" s="88">
        <v>40292.379166666666</v>
      </c>
      <c r="C867" s="88">
        <v>40294.993750000001</v>
      </c>
      <c r="D867" s="6" t="s">
        <v>393</v>
      </c>
      <c r="E867" s="6" t="s">
        <v>394</v>
      </c>
      <c r="G867" s="6">
        <v>50</v>
      </c>
      <c r="M867" s="6">
        <v>1966</v>
      </c>
      <c r="Q867" s="6">
        <v>112</v>
      </c>
    </row>
    <row r="868" spans="1:89" x14ac:dyDescent="0.2">
      <c r="A868" s="6" t="s">
        <v>2075</v>
      </c>
      <c r="B868" s="88">
        <v>40295.440972222219</v>
      </c>
      <c r="C868" s="88"/>
      <c r="D868" s="6" t="s">
        <v>395</v>
      </c>
      <c r="G868" s="6">
        <v>70</v>
      </c>
      <c r="K868" s="6">
        <v>1.6</v>
      </c>
      <c r="Q868" s="6">
        <v>203</v>
      </c>
      <c r="U868" s="6">
        <v>0.54</v>
      </c>
      <c r="BO868" s="6">
        <v>8.4000000000000005E-2</v>
      </c>
      <c r="CG868" s="6">
        <v>6.2</v>
      </c>
      <c r="CI868" s="6">
        <v>7.79</v>
      </c>
      <c r="CK868" s="6">
        <v>1361</v>
      </c>
    </row>
    <row r="869" spans="1:89" x14ac:dyDescent="0.2">
      <c r="A869" s="6" t="s">
        <v>2075</v>
      </c>
      <c r="B869" s="88">
        <v>40295.522222222222</v>
      </c>
      <c r="C869" s="88">
        <v>40298.743055555555</v>
      </c>
      <c r="D869" s="6" t="s">
        <v>396</v>
      </c>
      <c r="E869" s="6" t="s">
        <v>397</v>
      </c>
      <c r="G869" s="6">
        <v>50</v>
      </c>
      <c r="M869" s="6">
        <v>358</v>
      </c>
      <c r="Q869" s="6">
        <v>111</v>
      </c>
    </row>
    <row r="870" spans="1:89" x14ac:dyDescent="0.2">
      <c r="A870" s="6" t="s">
        <v>2075</v>
      </c>
      <c r="B870" s="88">
        <v>40298.886111111111</v>
      </c>
      <c r="C870" s="88">
        <v>40301.040277777778</v>
      </c>
      <c r="D870" s="6" t="s">
        <v>398</v>
      </c>
      <c r="E870" s="6" t="s">
        <v>399</v>
      </c>
      <c r="G870" s="6">
        <v>50</v>
      </c>
      <c r="M870" s="6">
        <v>402</v>
      </c>
      <c r="Q870" s="6">
        <v>157</v>
      </c>
    </row>
    <row r="871" spans="1:89" x14ac:dyDescent="0.2">
      <c r="A871" s="6" t="s">
        <v>2075</v>
      </c>
      <c r="B871" s="88">
        <v>40301.447222222225</v>
      </c>
      <c r="C871" s="88">
        <v>40304.207638888889</v>
      </c>
      <c r="D871" s="6" t="s">
        <v>400</v>
      </c>
      <c r="E871" s="6" t="s">
        <v>401</v>
      </c>
      <c r="G871" s="6">
        <v>50</v>
      </c>
      <c r="M871" s="6">
        <v>204</v>
      </c>
      <c r="Q871" s="6">
        <v>138</v>
      </c>
    </row>
    <row r="872" spans="1:89" x14ac:dyDescent="0.2">
      <c r="A872" s="6" t="s">
        <v>2075</v>
      </c>
      <c r="B872" s="88">
        <v>40304.529861111114</v>
      </c>
      <c r="C872" s="88">
        <v>40306.27847222222</v>
      </c>
      <c r="D872" s="6" t="s">
        <v>402</v>
      </c>
      <c r="E872" s="6" t="s">
        <v>403</v>
      </c>
      <c r="G872" s="6">
        <v>50</v>
      </c>
      <c r="M872" s="6">
        <v>1046</v>
      </c>
      <c r="Q872" s="6">
        <v>72.7</v>
      </c>
    </row>
    <row r="873" spans="1:89" x14ac:dyDescent="0.2">
      <c r="A873" s="6" t="s">
        <v>2075</v>
      </c>
      <c r="B873" s="88">
        <v>40306.597222222219</v>
      </c>
      <c r="C873" s="88">
        <v>40307.965277777781</v>
      </c>
      <c r="D873" s="6" t="s">
        <v>404</v>
      </c>
      <c r="E873" s="6" t="s">
        <v>405</v>
      </c>
      <c r="G873" s="6">
        <v>50</v>
      </c>
      <c r="M873" s="6">
        <v>135</v>
      </c>
      <c r="Q873" s="6">
        <v>117</v>
      </c>
    </row>
    <row r="874" spans="1:89" x14ac:dyDescent="0.2">
      <c r="A874" s="6" t="s">
        <v>2075</v>
      </c>
      <c r="B874" s="88">
        <v>40308.51666666667</v>
      </c>
      <c r="C874" s="88">
        <v>40311.020138888889</v>
      </c>
      <c r="D874" s="6" t="s">
        <v>406</v>
      </c>
      <c r="E874" s="6" t="s">
        <v>407</v>
      </c>
      <c r="G874" s="6">
        <v>50</v>
      </c>
      <c r="M874" s="6">
        <v>1997</v>
      </c>
      <c r="Q874" s="6">
        <v>78.3</v>
      </c>
    </row>
    <row r="875" spans="1:89" x14ac:dyDescent="0.2">
      <c r="A875" s="6" t="s">
        <v>2075</v>
      </c>
      <c r="B875" s="88">
        <v>40311.065972222219</v>
      </c>
      <c r="C875" s="88">
        <v>40312.587500000001</v>
      </c>
      <c r="D875" s="6" t="s">
        <v>408</v>
      </c>
      <c r="E875" s="6" t="s">
        <v>409</v>
      </c>
      <c r="G875" s="6">
        <v>50</v>
      </c>
      <c r="M875" s="6">
        <v>3619</v>
      </c>
      <c r="Q875" s="6">
        <v>40.9</v>
      </c>
    </row>
    <row r="876" spans="1:89" x14ac:dyDescent="0.2">
      <c r="A876" s="6" t="s">
        <v>2075</v>
      </c>
      <c r="B876" s="88">
        <v>40312.756249999999</v>
      </c>
      <c r="C876" s="88">
        <v>40317.678472222222</v>
      </c>
      <c r="D876" s="6" t="s">
        <v>410</v>
      </c>
      <c r="E876" s="6" t="s">
        <v>411</v>
      </c>
      <c r="G876" s="6">
        <v>50</v>
      </c>
      <c r="M876" s="6">
        <v>674</v>
      </c>
      <c r="Q876" s="6">
        <v>90.1</v>
      </c>
    </row>
    <row r="877" spans="1:89" x14ac:dyDescent="0.2">
      <c r="A877" s="6" t="s">
        <v>2075</v>
      </c>
      <c r="B877" s="88">
        <v>40318.138888888891</v>
      </c>
      <c r="C877" s="88">
        <v>40320.813888888886</v>
      </c>
      <c r="D877" s="6" t="s">
        <v>412</v>
      </c>
      <c r="E877" s="6" t="s">
        <v>413</v>
      </c>
      <c r="G877" s="6">
        <v>50</v>
      </c>
      <c r="M877" s="6">
        <v>689</v>
      </c>
      <c r="Q877" s="6">
        <v>63.6</v>
      </c>
    </row>
    <row r="878" spans="1:89" x14ac:dyDescent="0.2">
      <c r="A878" s="6" t="s">
        <v>2075</v>
      </c>
      <c r="B878" s="88">
        <v>40321.261805555558</v>
      </c>
      <c r="C878" s="88">
        <v>40323.213194444441</v>
      </c>
      <c r="D878" s="6" t="s">
        <v>414</v>
      </c>
      <c r="E878" s="6" t="s">
        <v>415</v>
      </c>
      <c r="G878" s="6">
        <v>50</v>
      </c>
      <c r="M878" s="6">
        <v>179</v>
      </c>
      <c r="Q878" s="6">
        <v>87.3</v>
      </c>
    </row>
    <row r="879" spans="1:89" x14ac:dyDescent="0.2">
      <c r="A879" s="6" t="s">
        <v>2075</v>
      </c>
      <c r="B879" s="88">
        <v>40323.447916666664</v>
      </c>
      <c r="C879" s="88"/>
      <c r="D879" s="6" t="s">
        <v>416</v>
      </c>
      <c r="G879" s="6">
        <v>70</v>
      </c>
      <c r="K879" s="6">
        <v>0.88</v>
      </c>
      <c r="Q879" s="6">
        <v>101</v>
      </c>
      <c r="U879" s="6">
        <v>0.79</v>
      </c>
      <c r="BO879" s="6">
        <v>4.4999999999999998E-2</v>
      </c>
      <c r="CG879" s="6">
        <v>4.47</v>
      </c>
      <c r="CI879" s="6">
        <v>8.1199999999999992</v>
      </c>
      <c r="CK879" s="6">
        <v>1403</v>
      </c>
    </row>
    <row r="880" spans="1:89" x14ac:dyDescent="0.2">
      <c r="A880" s="6" t="s">
        <v>2075</v>
      </c>
      <c r="B880" s="88">
        <v>40323.510416666664</v>
      </c>
      <c r="C880" s="88">
        <v>40330.382638888892</v>
      </c>
      <c r="D880" s="6" t="s">
        <v>555</v>
      </c>
      <c r="E880" s="6" t="s">
        <v>556</v>
      </c>
      <c r="G880" s="6">
        <v>50</v>
      </c>
      <c r="M880" s="6">
        <v>311</v>
      </c>
      <c r="Q880" s="6">
        <v>120</v>
      </c>
    </row>
    <row r="881" spans="1:101" x14ac:dyDescent="0.2">
      <c r="A881" s="6" t="s">
        <v>2075</v>
      </c>
      <c r="B881" s="88">
        <v>40331.102083333331</v>
      </c>
      <c r="C881" s="88">
        <v>40333.503472222219</v>
      </c>
      <c r="D881" s="6" t="s">
        <v>557</v>
      </c>
      <c r="E881" s="6" t="s">
        <v>558</v>
      </c>
      <c r="G881" s="6">
        <v>50</v>
      </c>
      <c r="M881" s="6">
        <v>876</v>
      </c>
      <c r="Q881" s="6">
        <v>91.2</v>
      </c>
    </row>
    <row r="882" spans="1:101" x14ac:dyDescent="0.2">
      <c r="A882" s="6" t="s">
        <v>2075</v>
      </c>
      <c r="B882" s="88">
        <v>40333.720833333333</v>
      </c>
      <c r="C882" s="88">
        <v>40336.536111111112</v>
      </c>
      <c r="D882" s="6" t="s">
        <v>559</v>
      </c>
      <c r="E882" s="6" t="s">
        <v>560</v>
      </c>
      <c r="G882" s="6">
        <v>50</v>
      </c>
      <c r="M882" s="6">
        <v>1949</v>
      </c>
      <c r="Q882" s="6">
        <v>36</v>
      </c>
    </row>
    <row r="883" spans="1:101" x14ac:dyDescent="0.2">
      <c r="A883" s="6" t="s">
        <v>2075</v>
      </c>
      <c r="B883" s="88">
        <v>40336.80972222222</v>
      </c>
      <c r="C883" s="88">
        <v>40339.878472222219</v>
      </c>
      <c r="D883" s="6" t="s">
        <v>561</v>
      </c>
      <c r="E883" s="6" t="s">
        <v>562</v>
      </c>
      <c r="G883" s="6">
        <v>50</v>
      </c>
      <c r="M883" s="6">
        <v>930</v>
      </c>
      <c r="Q883" s="6">
        <v>31.7</v>
      </c>
    </row>
    <row r="884" spans="1:101" x14ac:dyDescent="0.2">
      <c r="A884" s="6" t="s">
        <v>2075</v>
      </c>
      <c r="B884" s="88">
        <v>40340.461111111108</v>
      </c>
      <c r="C884" s="88">
        <v>40342.498611111114</v>
      </c>
      <c r="D884" s="6" t="s">
        <v>563</v>
      </c>
      <c r="E884" s="6" t="s">
        <v>564</v>
      </c>
      <c r="G884" s="6">
        <v>50</v>
      </c>
      <c r="M884" s="6">
        <v>144</v>
      </c>
      <c r="Q884" s="6">
        <v>69.099999999999994</v>
      </c>
    </row>
    <row r="885" spans="1:101" x14ac:dyDescent="0.2">
      <c r="A885" s="6" t="s">
        <v>2075</v>
      </c>
      <c r="B885" s="88">
        <v>40343.061111111114</v>
      </c>
      <c r="C885" s="88">
        <v>40347.412499999999</v>
      </c>
      <c r="D885" s="6" t="s">
        <v>565</v>
      </c>
      <c r="E885" s="6" t="s">
        <v>566</v>
      </c>
      <c r="G885" s="6">
        <v>50</v>
      </c>
      <c r="M885" s="6">
        <v>907</v>
      </c>
      <c r="Q885" s="6">
        <v>86.2</v>
      </c>
    </row>
    <row r="886" spans="1:101" x14ac:dyDescent="0.2">
      <c r="A886" s="6" t="s">
        <v>2075</v>
      </c>
      <c r="B886" s="88">
        <v>40347.607638888891</v>
      </c>
      <c r="C886" s="88"/>
      <c r="D886" s="6" t="s">
        <v>567</v>
      </c>
      <c r="G886" s="6">
        <v>70</v>
      </c>
      <c r="K886" s="6">
        <v>1.4</v>
      </c>
      <c r="Q886" s="6">
        <v>25.7</v>
      </c>
      <c r="U886" s="6">
        <v>0.56000000000000005</v>
      </c>
      <c r="BO886" s="6">
        <v>0.06</v>
      </c>
      <c r="CG886" s="6">
        <v>4.8600000000000003</v>
      </c>
      <c r="CI886" s="6">
        <v>8.14</v>
      </c>
      <c r="CK886" s="6">
        <v>617</v>
      </c>
    </row>
    <row r="887" spans="1:101" x14ac:dyDescent="0.2">
      <c r="A887" s="6" t="s">
        <v>2075</v>
      </c>
      <c r="B887" s="88">
        <v>40422.145833333336</v>
      </c>
      <c r="C887" s="88">
        <v>40422.190972222219</v>
      </c>
      <c r="D887" s="6" t="s">
        <v>568</v>
      </c>
      <c r="E887" s="6" t="s">
        <v>569</v>
      </c>
      <c r="G887" s="6">
        <v>50</v>
      </c>
      <c r="M887" s="6">
        <v>237</v>
      </c>
      <c r="O887" s="6">
        <v>9</v>
      </c>
      <c r="Q887" s="6">
        <v>72.599999999999994</v>
      </c>
      <c r="S887" s="6">
        <v>0.111</v>
      </c>
      <c r="U887" s="6">
        <v>2.27</v>
      </c>
      <c r="W887" s="6">
        <v>4.8</v>
      </c>
      <c r="Y887" s="6">
        <v>7.9</v>
      </c>
      <c r="AA887" s="6">
        <v>8.4</v>
      </c>
      <c r="AC887" s="6">
        <v>141</v>
      </c>
      <c r="AD887" s="6" t="s">
        <v>1784</v>
      </c>
      <c r="AE887" s="6">
        <v>20</v>
      </c>
      <c r="AF887" s="6" t="s">
        <v>1784</v>
      </c>
      <c r="AG887" s="6">
        <v>20</v>
      </c>
      <c r="AH887" s="6" t="s">
        <v>1784</v>
      </c>
      <c r="AI887" s="6">
        <v>5</v>
      </c>
      <c r="AJ887" s="6" t="s">
        <v>1784</v>
      </c>
      <c r="AK887" s="6">
        <v>2.5</v>
      </c>
      <c r="AM887" s="6">
        <v>7.7</v>
      </c>
      <c r="AO887" s="6">
        <v>43.8</v>
      </c>
      <c r="AQ887" s="6">
        <v>0.67</v>
      </c>
      <c r="BA887" s="6">
        <v>194</v>
      </c>
      <c r="CA887" s="6">
        <v>1.8</v>
      </c>
      <c r="CB887" s="6" t="s">
        <v>1784</v>
      </c>
      <c r="CC887" s="6">
        <v>0.25</v>
      </c>
      <c r="CD887" s="6" t="s">
        <v>1784</v>
      </c>
      <c r="CE887" s="6">
        <v>20</v>
      </c>
    </row>
    <row r="888" spans="1:101" x14ac:dyDescent="0.2">
      <c r="A888" s="6" t="s">
        <v>2075</v>
      </c>
      <c r="B888" s="88">
        <v>40422.5</v>
      </c>
      <c r="C888" s="88"/>
      <c r="D888" s="6" t="s">
        <v>570</v>
      </c>
      <c r="E888" s="6" t="s">
        <v>571</v>
      </c>
      <c r="G888" s="6">
        <v>70</v>
      </c>
      <c r="K888" s="6">
        <v>3.7</v>
      </c>
      <c r="BY888" s="6">
        <v>5.0999999999999996</v>
      </c>
    </row>
    <row r="889" spans="1:101" x14ac:dyDescent="0.2">
      <c r="A889" s="6" t="s">
        <v>2075</v>
      </c>
      <c r="B889" s="88">
        <v>40477.291666666664</v>
      </c>
      <c r="C889" s="88">
        <v>40477.520833333336</v>
      </c>
      <c r="D889" s="6" t="s">
        <v>572</v>
      </c>
      <c r="E889" s="6" t="s">
        <v>573</v>
      </c>
      <c r="G889" s="6">
        <v>50</v>
      </c>
      <c r="M889" s="6">
        <v>940</v>
      </c>
      <c r="O889" s="6">
        <v>5.7</v>
      </c>
      <c r="Q889" s="6">
        <v>36.700000000000003</v>
      </c>
      <c r="S889" s="6">
        <v>7.1999999999999995E-2</v>
      </c>
      <c r="U889" s="6">
        <v>0.26</v>
      </c>
      <c r="W889" s="6">
        <v>7.5</v>
      </c>
      <c r="Y889" s="6">
        <v>7.4</v>
      </c>
      <c r="AA889" s="6">
        <v>9</v>
      </c>
      <c r="AC889" s="6">
        <v>160</v>
      </c>
      <c r="AD889" s="6" t="s">
        <v>1784</v>
      </c>
      <c r="AE889" s="6">
        <v>20</v>
      </c>
      <c r="AF889" s="6" t="s">
        <v>1784</v>
      </c>
      <c r="AG889" s="6">
        <v>20</v>
      </c>
      <c r="AH889" s="6" t="s">
        <v>1784</v>
      </c>
      <c r="AI889" s="6">
        <v>5</v>
      </c>
      <c r="AJ889" s="6" t="s">
        <v>1784</v>
      </c>
      <c r="AK889" s="6">
        <v>2.5</v>
      </c>
      <c r="AM889" s="6">
        <v>7.76</v>
      </c>
      <c r="AO889" s="6">
        <v>49.7</v>
      </c>
      <c r="BA889" s="6">
        <v>79</v>
      </c>
      <c r="BC889" s="6">
        <v>92.4</v>
      </c>
      <c r="BE889" s="6">
        <v>0.63</v>
      </c>
      <c r="BG889" s="6">
        <v>36</v>
      </c>
      <c r="BI889" s="6">
        <v>33.5</v>
      </c>
      <c r="BK889" s="6">
        <v>717</v>
      </c>
      <c r="BM889" s="6">
        <v>404</v>
      </c>
      <c r="BO889" s="6">
        <v>0.39500000000000002</v>
      </c>
      <c r="BU889" s="6">
        <v>368</v>
      </c>
      <c r="CD889" s="6" t="s">
        <v>1784</v>
      </c>
      <c r="CE889" s="6">
        <v>20</v>
      </c>
      <c r="CO889" s="6">
        <v>1.5</v>
      </c>
      <c r="CQ889" s="6">
        <v>100</v>
      </c>
      <c r="CW889" s="6">
        <v>6</v>
      </c>
    </row>
    <row r="890" spans="1:101" x14ac:dyDescent="0.2">
      <c r="A890" s="6" t="s">
        <v>2075</v>
      </c>
      <c r="B890" s="88">
        <v>40477.666666666664</v>
      </c>
      <c r="C890" s="88"/>
      <c r="D890" s="6" t="s">
        <v>574</v>
      </c>
      <c r="E890" s="6" t="s">
        <v>575</v>
      </c>
      <c r="G890" s="6">
        <v>70</v>
      </c>
      <c r="K890" s="6">
        <v>4.7</v>
      </c>
      <c r="BY890" s="6">
        <v>2.9</v>
      </c>
    </row>
    <row r="891" spans="1:101" x14ac:dyDescent="0.2">
      <c r="A891" s="83" t="s">
        <v>2075</v>
      </c>
      <c r="B891" s="86">
        <v>40485.451388888891</v>
      </c>
      <c r="C891" s="83"/>
      <c r="D891" s="83" t="s">
        <v>576</v>
      </c>
      <c r="E891" s="83"/>
      <c r="F891" s="83"/>
      <c r="G891" s="83">
        <v>70</v>
      </c>
      <c r="H891" s="83"/>
      <c r="I891" s="83"/>
      <c r="J891" s="83"/>
      <c r="K891" s="83">
        <v>0.28999999999999998</v>
      </c>
      <c r="L891" s="83"/>
      <c r="M891" s="83"/>
      <c r="N891" s="83"/>
      <c r="O891" s="83"/>
      <c r="P891" s="83"/>
      <c r="Q891" s="83">
        <v>32.299999999999997</v>
      </c>
      <c r="R891" s="83"/>
      <c r="S891" s="83"/>
      <c r="T891" s="83"/>
      <c r="U891" s="83">
        <v>0.38</v>
      </c>
      <c r="V891" s="83"/>
      <c r="W891" s="83"/>
      <c r="X891" s="83"/>
      <c r="Y891" s="83"/>
      <c r="Z891" s="83"/>
      <c r="AA891" s="83"/>
      <c r="AB891" s="83"/>
      <c r="AC891" s="83"/>
      <c r="AD891" s="83"/>
      <c r="AE891" s="83"/>
      <c r="AF891" s="83"/>
      <c r="AG891" s="83"/>
      <c r="AH891" s="83"/>
      <c r="AI891" s="83"/>
      <c r="AJ891" s="83"/>
      <c r="AK891" s="83"/>
      <c r="AL891" s="83"/>
      <c r="AM891" s="83"/>
      <c r="AN891" s="83"/>
      <c r="AO891" s="83"/>
      <c r="AP891" s="83"/>
      <c r="AQ891" s="83"/>
      <c r="AR891" s="83"/>
      <c r="AS891" s="83"/>
      <c r="AT891" s="83"/>
      <c r="AU891" s="83"/>
      <c r="AV891" s="83"/>
      <c r="AW891" s="83"/>
      <c r="AX891" s="83"/>
      <c r="AY891" s="83"/>
      <c r="AZ891" s="83"/>
      <c r="BA891" s="83"/>
      <c r="BB891" s="83"/>
      <c r="BC891" s="83"/>
      <c r="BD891" s="83"/>
      <c r="BE891" s="83"/>
      <c r="BF891" s="83"/>
      <c r="BG891" s="83"/>
      <c r="BH891" s="83"/>
      <c r="BI891" s="83"/>
      <c r="BJ891" s="83"/>
      <c r="BK891" s="83"/>
      <c r="BL891" s="83"/>
      <c r="BM891" s="83"/>
      <c r="BN891" s="83"/>
      <c r="BO891" s="83">
        <v>4.2000000000000003E-2</v>
      </c>
      <c r="BP891" s="83"/>
      <c r="BQ891" s="83"/>
      <c r="BR891" s="83"/>
      <c r="BS891" s="83"/>
      <c r="BT891" s="83"/>
      <c r="BU891" s="83"/>
      <c r="BV891" s="83"/>
      <c r="BW891" s="83"/>
      <c r="BX891" s="83"/>
      <c r="BY891" s="83"/>
      <c r="BZ891" s="83"/>
      <c r="CA891" s="83"/>
      <c r="CB891" s="83"/>
      <c r="CC891" s="83"/>
      <c r="CD891" s="83"/>
      <c r="CE891" s="83"/>
      <c r="CF891" s="83"/>
      <c r="CG891" s="83">
        <v>9.43</v>
      </c>
      <c r="CH891" s="83"/>
      <c r="CI891" s="83">
        <v>8.14</v>
      </c>
      <c r="CJ891" s="83"/>
      <c r="CK891" s="83">
        <v>1007</v>
      </c>
      <c r="CL891" s="83"/>
      <c r="CM891" s="83"/>
      <c r="CN891" s="83"/>
      <c r="CO891" s="83"/>
      <c r="CP891" s="83"/>
      <c r="CQ891" s="83"/>
      <c r="CR891" s="83"/>
      <c r="CS891" s="83"/>
      <c r="CT891" s="83"/>
      <c r="CU891" s="83"/>
      <c r="CV891" s="83"/>
      <c r="CW891" s="83"/>
    </row>
    <row r="892" spans="1:101" x14ac:dyDescent="0.2">
      <c r="A892" s="83" t="s">
        <v>2075</v>
      </c>
      <c r="B892" s="86">
        <v>40513.737500000003</v>
      </c>
      <c r="C892" s="86">
        <v>40516.388194444444</v>
      </c>
      <c r="D892" s="83" t="s">
        <v>577</v>
      </c>
      <c r="E892" s="83" t="s">
        <v>578</v>
      </c>
      <c r="F892" s="83"/>
      <c r="G892" s="83">
        <v>50</v>
      </c>
      <c r="H892" s="83"/>
      <c r="I892" s="83"/>
      <c r="J892" s="83"/>
      <c r="K892" s="83"/>
      <c r="L892" s="83"/>
      <c r="M892" s="83">
        <v>116</v>
      </c>
      <c r="N892" s="83"/>
      <c r="O892" s="83"/>
      <c r="P892" s="83"/>
      <c r="Q892" s="83">
        <v>182</v>
      </c>
      <c r="R892" s="83"/>
      <c r="S892" s="83"/>
      <c r="T892" s="83"/>
      <c r="U892" s="83"/>
      <c r="V892" s="83"/>
      <c r="W892" s="83"/>
      <c r="X892" s="83"/>
      <c r="Y892" s="83"/>
      <c r="Z892" s="83"/>
      <c r="AA892" s="83"/>
      <c r="AB892" s="83"/>
      <c r="AC892" s="83"/>
      <c r="AD892" s="83"/>
      <c r="AE892" s="83"/>
      <c r="AF892" s="83"/>
      <c r="AG892" s="83"/>
      <c r="AH892" s="83"/>
      <c r="AI892" s="83"/>
      <c r="AJ892" s="83"/>
      <c r="AK892" s="83"/>
      <c r="AL892" s="83"/>
      <c r="AM892" s="83"/>
      <c r="AN892" s="83"/>
      <c r="AO892" s="83"/>
      <c r="AP892" s="83"/>
      <c r="AQ892" s="83"/>
      <c r="AR892" s="83"/>
      <c r="AS892" s="83"/>
      <c r="AT892" s="83"/>
      <c r="AU892" s="83"/>
      <c r="AV892" s="83"/>
      <c r="AW892" s="83"/>
      <c r="AX892" s="83"/>
      <c r="AY892" s="83"/>
      <c r="AZ892" s="83"/>
      <c r="BA892" s="83"/>
      <c r="BB892" s="83"/>
      <c r="BC892" s="83"/>
      <c r="BD892" s="83"/>
      <c r="BE892" s="83"/>
      <c r="BF892" s="83"/>
      <c r="BG892" s="83"/>
      <c r="BH892" s="83"/>
      <c r="BI892" s="83"/>
      <c r="BJ892" s="83"/>
      <c r="BK892" s="83"/>
      <c r="BL892" s="83"/>
      <c r="BM892" s="83"/>
      <c r="BN892" s="83"/>
      <c r="BO892" s="83"/>
      <c r="BP892" s="83"/>
      <c r="BQ892" s="83"/>
      <c r="BR892" s="83"/>
      <c r="BS892" s="83"/>
      <c r="BT892" s="83"/>
      <c r="BU892" s="83"/>
      <c r="BV892" s="83"/>
      <c r="BW892" s="83"/>
      <c r="BX892" s="83"/>
      <c r="BY892" s="83"/>
      <c r="BZ892" s="83"/>
      <c r="CA892" s="83"/>
      <c r="CB892" s="83"/>
      <c r="CC892" s="83"/>
      <c r="CD892" s="83"/>
      <c r="CE892" s="83"/>
      <c r="CF892" s="83"/>
      <c r="CG892" s="83"/>
      <c r="CH892" s="83"/>
      <c r="CI892" s="83"/>
      <c r="CJ892" s="83"/>
      <c r="CK892" s="83"/>
      <c r="CL892" s="83"/>
      <c r="CM892" s="83"/>
      <c r="CN892" s="83"/>
      <c r="CO892" s="83"/>
      <c r="CP892" s="83"/>
      <c r="CQ892" s="83"/>
      <c r="CR892" s="83"/>
      <c r="CS892" s="83"/>
      <c r="CT892" s="83"/>
      <c r="CU892" s="83"/>
      <c r="CV892" s="83"/>
      <c r="CW892" s="83"/>
    </row>
    <row r="893" spans="1:101" x14ac:dyDescent="0.2">
      <c r="A893" s="83" t="s">
        <v>2075</v>
      </c>
      <c r="B893" s="86">
        <v>40516.509027777778</v>
      </c>
      <c r="C893" s="86">
        <v>40517.106944444444</v>
      </c>
      <c r="D893" s="83" t="s">
        <v>579</v>
      </c>
      <c r="E893" s="83" t="s">
        <v>580</v>
      </c>
      <c r="F893" s="83"/>
      <c r="G893" s="83">
        <v>50</v>
      </c>
      <c r="H893" s="83"/>
      <c r="I893" s="83"/>
      <c r="J893" s="83"/>
      <c r="K893" s="83"/>
      <c r="L893" s="83"/>
      <c r="M893" s="83">
        <v>36</v>
      </c>
      <c r="N893" s="83"/>
      <c r="O893" s="83"/>
      <c r="P893" s="83"/>
      <c r="Q893" s="83">
        <v>3080</v>
      </c>
      <c r="R893" s="83"/>
      <c r="S893" s="83"/>
      <c r="T893" s="83"/>
      <c r="U893" s="83"/>
      <c r="V893" s="83"/>
      <c r="W893" s="83"/>
      <c r="X893" s="83"/>
      <c r="Y893" s="83"/>
      <c r="Z893" s="83"/>
      <c r="AA893" s="83"/>
      <c r="AB893" s="83"/>
      <c r="AC893" s="83"/>
      <c r="AD893" s="83"/>
      <c r="AE893" s="83"/>
      <c r="AF893" s="83"/>
      <c r="AG893" s="83"/>
      <c r="AH893" s="83"/>
      <c r="AI893" s="83"/>
      <c r="AJ893" s="83"/>
      <c r="AK893" s="83"/>
      <c r="AL893" s="83"/>
      <c r="AM893" s="83"/>
      <c r="AN893" s="83"/>
      <c r="AO893" s="83"/>
      <c r="AP893" s="83"/>
      <c r="AQ893" s="83"/>
      <c r="AR893" s="83"/>
      <c r="AS893" s="83"/>
      <c r="AT893" s="83"/>
      <c r="AU893" s="83"/>
      <c r="AV893" s="83"/>
      <c r="AW893" s="83"/>
      <c r="AX893" s="83"/>
      <c r="AY893" s="83"/>
      <c r="AZ893" s="83"/>
      <c r="BA893" s="83"/>
      <c r="BB893" s="83"/>
      <c r="BC893" s="83"/>
      <c r="BD893" s="83"/>
      <c r="BE893" s="83"/>
      <c r="BF893" s="83"/>
      <c r="BG893" s="83"/>
      <c r="BH893" s="83"/>
      <c r="BI893" s="83"/>
      <c r="BJ893" s="83"/>
      <c r="BK893" s="83"/>
      <c r="BL893" s="83"/>
      <c r="BM893" s="83"/>
      <c r="BN893" s="83"/>
      <c r="BO893" s="83"/>
      <c r="BP893" s="83"/>
      <c r="BQ893" s="83"/>
      <c r="BR893" s="83"/>
      <c r="BS893" s="83"/>
      <c r="BT893" s="83"/>
      <c r="BU893" s="83"/>
      <c r="BV893" s="83"/>
      <c r="BW893" s="83"/>
      <c r="BX893" s="83"/>
      <c r="BY893" s="83"/>
      <c r="BZ893" s="83"/>
      <c r="CA893" s="83"/>
      <c r="CB893" s="83"/>
      <c r="CC893" s="83"/>
      <c r="CD893" s="83"/>
      <c r="CE893" s="83"/>
      <c r="CF893" s="83"/>
      <c r="CG893" s="83"/>
      <c r="CH893" s="83"/>
      <c r="CI893" s="83"/>
      <c r="CJ893" s="83"/>
      <c r="CK893" s="83"/>
      <c r="CL893" s="83"/>
      <c r="CM893" s="83"/>
      <c r="CN893" s="83"/>
      <c r="CO893" s="83"/>
      <c r="CP893" s="83"/>
      <c r="CQ893" s="83"/>
      <c r="CR893" s="83"/>
      <c r="CS893" s="83"/>
      <c r="CT893" s="83"/>
      <c r="CU893" s="83"/>
      <c r="CV893" s="83"/>
      <c r="CW893" s="83"/>
    </row>
    <row r="894" spans="1:101" x14ac:dyDescent="0.2">
      <c r="A894" s="83" t="s">
        <v>2075</v>
      </c>
      <c r="B894" s="86">
        <v>40517.223611111112</v>
      </c>
      <c r="C894" s="86">
        <v>40520.497916666667</v>
      </c>
      <c r="D894" s="83" t="s">
        <v>581</v>
      </c>
      <c r="E894" s="83" t="s">
        <v>582</v>
      </c>
      <c r="F894" s="83"/>
      <c r="G894" s="83">
        <v>50</v>
      </c>
      <c r="H894" s="83"/>
      <c r="I894" s="83"/>
      <c r="J894" s="83"/>
      <c r="K894" s="83"/>
      <c r="L894" s="83"/>
      <c r="M894" s="83">
        <v>113</v>
      </c>
      <c r="N894" s="83"/>
      <c r="O894" s="83"/>
      <c r="P894" s="83"/>
      <c r="Q894" s="83">
        <v>1370</v>
      </c>
      <c r="R894" s="83"/>
      <c r="S894" s="83"/>
      <c r="T894" s="83"/>
      <c r="U894" s="83"/>
      <c r="V894" s="83"/>
      <c r="W894" s="83"/>
      <c r="X894" s="83"/>
      <c r="Y894" s="83"/>
      <c r="Z894" s="83"/>
      <c r="AA894" s="83"/>
      <c r="AB894" s="83"/>
      <c r="AC894" s="83"/>
      <c r="AD894" s="83"/>
      <c r="AE894" s="83"/>
      <c r="AF894" s="83"/>
      <c r="AG894" s="83"/>
      <c r="AH894" s="83"/>
      <c r="AI894" s="83"/>
      <c r="AJ894" s="83"/>
      <c r="AK894" s="83"/>
      <c r="AL894" s="83"/>
      <c r="AM894" s="83"/>
      <c r="AN894" s="83"/>
      <c r="AO894" s="83"/>
      <c r="AP894" s="83"/>
      <c r="AQ894" s="83"/>
      <c r="AR894" s="83"/>
      <c r="AS894" s="83"/>
      <c r="AT894" s="83"/>
      <c r="AU894" s="83"/>
      <c r="AV894" s="83"/>
      <c r="AW894" s="83"/>
      <c r="AX894" s="83"/>
      <c r="AY894" s="83"/>
      <c r="AZ894" s="83"/>
      <c r="BA894" s="83"/>
      <c r="BB894" s="83"/>
      <c r="BC894" s="83"/>
      <c r="BD894" s="83"/>
      <c r="BE894" s="83"/>
      <c r="BF894" s="83"/>
      <c r="BG894" s="83"/>
      <c r="BH894" s="83"/>
      <c r="BI894" s="83"/>
      <c r="BJ894" s="83"/>
      <c r="BK894" s="83"/>
      <c r="BL894" s="83"/>
      <c r="BM894" s="83"/>
      <c r="BN894" s="83"/>
      <c r="BO894" s="83"/>
      <c r="BP894" s="83"/>
      <c r="BQ894" s="83"/>
      <c r="BR894" s="83"/>
      <c r="BS894" s="83"/>
      <c r="BT894" s="83"/>
      <c r="BU894" s="83"/>
      <c r="BV894" s="83"/>
      <c r="BW894" s="83"/>
      <c r="BX894" s="83"/>
      <c r="BY894" s="83"/>
      <c r="BZ894" s="83"/>
      <c r="CA894" s="83"/>
      <c r="CB894" s="83"/>
      <c r="CC894" s="83"/>
      <c r="CD894" s="83"/>
      <c r="CE894" s="83"/>
      <c r="CF894" s="83"/>
      <c r="CG894" s="83"/>
      <c r="CH894" s="83"/>
      <c r="CI894" s="83"/>
      <c r="CJ894" s="83"/>
      <c r="CK894" s="83"/>
      <c r="CL894" s="83"/>
      <c r="CM894" s="83"/>
      <c r="CN894" s="83"/>
      <c r="CO894" s="83"/>
      <c r="CP894" s="83"/>
      <c r="CQ894" s="83"/>
      <c r="CR894" s="83"/>
      <c r="CS894" s="83"/>
      <c r="CT894" s="83"/>
      <c r="CU894" s="83"/>
      <c r="CV894" s="83"/>
      <c r="CW894" s="83"/>
    </row>
    <row r="895" spans="1:101" x14ac:dyDescent="0.2">
      <c r="A895" s="83" t="s">
        <v>2075</v>
      </c>
      <c r="B895" s="86">
        <v>40520.675694444442</v>
      </c>
      <c r="C895" s="86">
        <v>40522.456944444442</v>
      </c>
      <c r="D895" s="83" t="s">
        <v>583</v>
      </c>
      <c r="E895" s="83" t="s">
        <v>584</v>
      </c>
      <c r="F895" s="83"/>
      <c r="G895" s="83">
        <v>50</v>
      </c>
      <c r="H895" s="83"/>
      <c r="I895" s="83"/>
      <c r="J895" s="83"/>
      <c r="K895" s="83"/>
      <c r="L895" s="83"/>
      <c r="M895" s="83">
        <v>45</v>
      </c>
      <c r="N895" s="83"/>
      <c r="O895" s="83"/>
      <c r="P895" s="83"/>
      <c r="Q895" s="83">
        <v>660</v>
      </c>
      <c r="R895" s="83"/>
      <c r="S895" s="83"/>
      <c r="T895" s="83"/>
      <c r="U895" s="83"/>
      <c r="V895" s="83"/>
      <c r="W895" s="83"/>
      <c r="X895" s="83"/>
      <c r="Y895" s="83"/>
      <c r="Z895" s="83"/>
      <c r="AA895" s="83"/>
      <c r="AB895" s="83"/>
      <c r="AC895" s="83"/>
      <c r="AD895" s="83"/>
      <c r="AE895" s="83"/>
      <c r="AF895" s="83"/>
      <c r="AG895" s="83"/>
      <c r="AH895" s="83"/>
      <c r="AI895" s="83"/>
      <c r="AJ895" s="83"/>
      <c r="AK895" s="83"/>
      <c r="AL895" s="83"/>
      <c r="AM895" s="83"/>
      <c r="AN895" s="83"/>
      <c r="AO895" s="83"/>
      <c r="AP895" s="83"/>
      <c r="AQ895" s="83"/>
      <c r="AR895" s="83"/>
      <c r="AS895" s="83"/>
      <c r="AT895" s="83"/>
      <c r="AU895" s="83"/>
      <c r="AV895" s="83"/>
      <c r="AW895" s="83"/>
      <c r="AX895" s="83"/>
      <c r="AY895" s="83"/>
      <c r="AZ895" s="83"/>
      <c r="BA895" s="83"/>
      <c r="BB895" s="83"/>
      <c r="BC895" s="83"/>
      <c r="BD895" s="83"/>
      <c r="BE895" s="83"/>
      <c r="BF895" s="83"/>
      <c r="BG895" s="83"/>
      <c r="BH895" s="83"/>
      <c r="BI895" s="83"/>
      <c r="BJ895" s="83"/>
      <c r="BK895" s="83"/>
      <c r="BL895" s="83"/>
      <c r="BM895" s="83"/>
      <c r="BN895" s="83"/>
      <c r="BO895" s="83"/>
      <c r="BP895" s="83"/>
      <c r="BQ895" s="83"/>
      <c r="BR895" s="83"/>
      <c r="BS895" s="83"/>
      <c r="BT895" s="83"/>
      <c r="BU895" s="83"/>
      <c r="BV895" s="83"/>
      <c r="BW895" s="83"/>
      <c r="BX895" s="83"/>
      <c r="BY895" s="83"/>
      <c r="BZ895" s="83"/>
      <c r="CA895" s="83"/>
      <c r="CB895" s="83"/>
      <c r="CC895" s="83"/>
      <c r="CD895" s="83"/>
      <c r="CE895" s="83"/>
      <c r="CF895" s="83"/>
      <c r="CG895" s="83"/>
      <c r="CH895" s="83"/>
      <c r="CI895" s="83"/>
      <c r="CJ895" s="83"/>
      <c r="CK895" s="83"/>
      <c r="CL895" s="83"/>
      <c r="CM895" s="83"/>
      <c r="CN895" s="83"/>
      <c r="CO895" s="83"/>
      <c r="CP895" s="83"/>
      <c r="CQ895" s="83"/>
      <c r="CR895" s="83"/>
      <c r="CS895" s="83"/>
      <c r="CT895" s="83"/>
      <c r="CU895" s="83"/>
      <c r="CV895" s="83"/>
      <c r="CW895" s="83"/>
    </row>
    <row r="896" spans="1:101" x14ac:dyDescent="0.2">
      <c r="A896" s="83" t="s">
        <v>2075</v>
      </c>
      <c r="B896" s="86">
        <v>40522.46875</v>
      </c>
      <c r="C896" s="83"/>
      <c r="D896" s="83" t="s">
        <v>585</v>
      </c>
      <c r="E896" s="83" t="s">
        <v>586</v>
      </c>
      <c r="F896" s="83"/>
      <c r="G896" s="83">
        <v>50</v>
      </c>
      <c r="H896" s="83"/>
      <c r="I896" s="83"/>
      <c r="J896" s="83"/>
      <c r="K896" s="83">
        <v>0.33</v>
      </c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>
        <v>53</v>
      </c>
      <c r="X896" s="83"/>
      <c r="Y896" s="83">
        <v>8480</v>
      </c>
      <c r="Z896" s="83"/>
      <c r="AA896" s="83"/>
      <c r="AB896" s="83"/>
      <c r="AC896" s="83"/>
      <c r="AD896" s="83"/>
      <c r="AE896" s="83"/>
      <c r="AF896" s="83"/>
      <c r="AG896" s="83"/>
      <c r="AH896" s="83"/>
      <c r="AI896" s="83"/>
      <c r="AJ896" s="83"/>
      <c r="AK896" s="83"/>
      <c r="AL896" s="83"/>
      <c r="AM896" s="83"/>
      <c r="AN896" s="83"/>
      <c r="AO896" s="83"/>
      <c r="AP896" s="83"/>
      <c r="AQ896" s="83"/>
      <c r="AR896" s="83"/>
      <c r="AS896" s="83"/>
      <c r="AT896" s="83"/>
      <c r="AU896" s="83"/>
      <c r="AV896" s="83"/>
      <c r="AW896" s="83"/>
      <c r="AX896" s="83"/>
      <c r="AY896" s="83"/>
      <c r="AZ896" s="83"/>
      <c r="BA896" s="83"/>
      <c r="BB896" s="83"/>
      <c r="BC896" s="83">
        <v>211</v>
      </c>
      <c r="BD896" s="83" t="s">
        <v>1784</v>
      </c>
      <c r="BE896" s="83">
        <v>0.5</v>
      </c>
      <c r="BF896" s="83"/>
      <c r="BG896" s="83">
        <v>3</v>
      </c>
      <c r="BH896" s="83"/>
      <c r="BI896" s="83">
        <v>53.3</v>
      </c>
      <c r="BJ896" s="83" t="s">
        <v>1784</v>
      </c>
      <c r="BK896" s="83">
        <v>3</v>
      </c>
      <c r="BL896" s="83"/>
      <c r="BM896" s="83">
        <v>162</v>
      </c>
      <c r="BN896" s="83"/>
      <c r="BO896" s="83"/>
      <c r="BP896" s="83"/>
      <c r="BQ896" s="83"/>
      <c r="BR896" s="83"/>
      <c r="BS896" s="83"/>
      <c r="BT896" s="83"/>
      <c r="BU896" s="83">
        <v>747</v>
      </c>
      <c r="BV896" s="83"/>
      <c r="BW896" s="83"/>
      <c r="BX896" s="83"/>
      <c r="BY896" s="83"/>
      <c r="BZ896" s="83"/>
      <c r="CA896" s="83"/>
      <c r="CB896" s="83"/>
      <c r="CC896" s="83"/>
      <c r="CD896" s="83"/>
      <c r="CE896" s="83"/>
      <c r="CF896" s="83"/>
      <c r="CG896" s="83"/>
      <c r="CH896" s="83"/>
      <c r="CI896" s="83"/>
      <c r="CJ896" s="83"/>
      <c r="CK896" s="83"/>
      <c r="CL896" s="83"/>
      <c r="CM896" s="83"/>
      <c r="CN896" s="83" t="s">
        <v>1784</v>
      </c>
      <c r="CO896" s="83">
        <v>5</v>
      </c>
      <c r="CP896" s="83"/>
      <c r="CQ896" s="83">
        <v>1</v>
      </c>
      <c r="CR896" s="83"/>
      <c r="CS896" s="83"/>
      <c r="CT896" s="83"/>
      <c r="CU896" s="83"/>
      <c r="CV896" s="83"/>
      <c r="CW896" s="83">
        <v>5</v>
      </c>
    </row>
    <row r="897" spans="1:101" x14ac:dyDescent="0.2">
      <c r="A897" s="83" t="s">
        <v>2075</v>
      </c>
      <c r="B897" s="86">
        <v>40522.625</v>
      </c>
      <c r="C897" s="86">
        <v>40523.033333333333</v>
      </c>
      <c r="D897" s="83" t="s">
        <v>587</v>
      </c>
      <c r="E897" s="83" t="s">
        <v>588</v>
      </c>
      <c r="F897" s="83"/>
      <c r="G897" s="83">
        <v>50</v>
      </c>
      <c r="H897" s="83"/>
      <c r="I897" s="83"/>
      <c r="J897" s="83"/>
      <c r="K897" s="83"/>
      <c r="L897" s="83"/>
      <c r="M897" s="83">
        <v>17</v>
      </c>
      <c r="N897" s="83"/>
      <c r="O897" s="83"/>
      <c r="P897" s="83"/>
      <c r="Q897" s="83">
        <v>10700</v>
      </c>
      <c r="R897" s="83"/>
      <c r="S897" s="83"/>
      <c r="T897" s="83"/>
      <c r="U897" s="83"/>
      <c r="V897" s="83"/>
      <c r="W897" s="83"/>
      <c r="X897" s="83"/>
      <c r="Y897" s="83"/>
      <c r="Z897" s="83"/>
      <c r="AA897" s="83"/>
      <c r="AB897" s="83"/>
      <c r="AC897" s="83"/>
      <c r="AD897" s="83"/>
      <c r="AE897" s="83"/>
      <c r="AF897" s="83"/>
      <c r="AG897" s="83"/>
      <c r="AH897" s="83"/>
      <c r="AI897" s="83"/>
      <c r="AJ897" s="83"/>
      <c r="AK897" s="83"/>
      <c r="AL897" s="83"/>
      <c r="AM897" s="83"/>
      <c r="AN897" s="83"/>
      <c r="AO897" s="83"/>
      <c r="AP897" s="83"/>
      <c r="AQ897" s="83"/>
      <c r="AR897" s="83"/>
      <c r="AS897" s="83"/>
      <c r="AT897" s="83"/>
      <c r="AU897" s="83"/>
      <c r="AV897" s="83"/>
      <c r="AW897" s="83"/>
      <c r="AX897" s="83"/>
      <c r="AY897" s="83"/>
      <c r="AZ897" s="83"/>
      <c r="BA897" s="83"/>
      <c r="BB897" s="83"/>
      <c r="BC897" s="83"/>
      <c r="BD897" s="83"/>
      <c r="BE897" s="83"/>
      <c r="BF897" s="83"/>
      <c r="BG897" s="83"/>
      <c r="BH897" s="83"/>
      <c r="BI897" s="83"/>
      <c r="BJ897" s="83"/>
      <c r="BK897" s="83"/>
      <c r="BL897" s="83"/>
      <c r="BM897" s="83"/>
      <c r="BN897" s="83"/>
      <c r="BO897" s="83"/>
      <c r="BP897" s="83"/>
      <c r="BQ897" s="83"/>
      <c r="BR897" s="83"/>
      <c r="BS897" s="83"/>
      <c r="BT897" s="83"/>
      <c r="BU897" s="83"/>
      <c r="BV897" s="83"/>
      <c r="BW897" s="83"/>
      <c r="BX897" s="83"/>
      <c r="BY897" s="83"/>
      <c r="BZ897" s="83"/>
      <c r="CA897" s="83"/>
      <c r="CB897" s="83"/>
      <c r="CC897" s="83"/>
      <c r="CD897" s="83"/>
      <c r="CE897" s="83"/>
      <c r="CF897" s="83"/>
      <c r="CG897" s="83"/>
      <c r="CH897" s="83"/>
      <c r="CI897" s="83"/>
      <c r="CJ897" s="83"/>
      <c r="CK897" s="83"/>
      <c r="CL897" s="83"/>
      <c r="CM897" s="83"/>
      <c r="CN897" s="83"/>
      <c r="CO897" s="83"/>
      <c r="CP897" s="83"/>
      <c r="CQ897" s="83"/>
      <c r="CR897" s="83"/>
      <c r="CS897" s="83"/>
      <c r="CT897" s="83"/>
      <c r="CU897" s="83"/>
      <c r="CV897" s="83"/>
      <c r="CW897" s="83"/>
    </row>
    <row r="898" spans="1:101" x14ac:dyDescent="0.2">
      <c r="A898" s="83" t="s">
        <v>2075</v>
      </c>
      <c r="B898" s="86">
        <v>40523.225694444445</v>
      </c>
      <c r="C898" s="86">
        <v>40523.708333333336</v>
      </c>
      <c r="D898" s="83" t="s">
        <v>589</v>
      </c>
      <c r="E898" s="83" t="s">
        <v>590</v>
      </c>
      <c r="F898" s="83"/>
      <c r="G898" s="83">
        <v>50</v>
      </c>
      <c r="H898" s="83"/>
      <c r="I898" s="83"/>
      <c r="J898" s="83"/>
      <c r="K898" s="83"/>
      <c r="L898" s="83"/>
      <c r="M898" s="83">
        <v>113</v>
      </c>
      <c r="N898" s="83"/>
      <c r="O898" s="83"/>
      <c r="P898" s="83"/>
      <c r="Q898" s="83">
        <v>2490</v>
      </c>
      <c r="R898" s="83"/>
      <c r="S898" s="83"/>
      <c r="T898" s="83"/>
      <c r="U898" s="83"/>
      <c r="V898" s="83"/>
      <c r="W898" s="83"/>
      <c r="X898" s="83"/>
      <c r="Y898" s="83"/>
      <c r="Z898" s="83"/>
      <c r="AA898" s="83"/>
      <c r="AB898" s="83"/>
      <c r="AC898" s="83"/>
      <c r="AD898" s="83"/>
      <c r="AE898" s="83"/>
      <c r="AF898" s="83"/>
      <c r="AG898" s="83"/>
      <c r="AH898" s="83"/>
      <c r="AI898" s="83"/>
      <c r="AJ898" s="83"/>
      <c r="AK898" s="83"/>
      <c r="AL898" s="83"/>
      <c r="AM898" s="83"/>
      <c r="AN898" s="83"/>
      <c r="AO898" s="83"/>
      <c r="AP898" s="83"/>
      <c r="AQ898" s="83"/>
      <c r="AR898" s="83"/>
      <c r="AS898" s="83"/>
      <c r="AT898" s="83"/>
      <c r="AU898" s="83"/>
      <c r="AV898" s="83"/>
      <c r="AW898" s="83"/>
      <c r="AX898" s="83"/>
      <c r="AY898" s="83"/>
      <c r="AZ898" s="83"/>
      <c r="BA898" s="83"/>
      <c r="BB898" s="83"/>
      <c r="BC898" s="83"/>
      <c r="BD898" s="83"/>
      <c r="BE898" s="83"/>
      <c r="BF898" s="83"/>
      <c r="BG898" s="83"/>
      <c r="BH898" s="83"/>
      <c r="BI898" s="83"/>
      <c r="BJ898" s="83"/>
      <c r="BK898" s="83"/>
      <c r="BL898" s="83"/>
      <c r="BM898" s="83"/>
      <c r="BN898" s="83"/>
      <c r="BO898" s="83"/>
      <c r="BP898" s="83"/>
      <c r="BQ898" s="83"/>
      <c r="BR898" s="83"/>
      <c r="BS898" s="83"/>
      <c r="BT898" s="83"/>
      <c r="BU898" s="83"/>
      <c r="BV898" s="83"/>
      <c r="BW898" s="83"/>
      <c r="BX898" s="83"/>
      <c r="BY898" s="83"/>
      <c r="BZ898" s="83"/>
      <c r="CA898" s="83"/>
      <c r="CB898" s="83"/>
      <c r="CC898" s="83"/>
      <c r="CD898" s="83"/>
      <c r="CE898" s="83"/>
      <c r="CF898" s="83"/>
      <c r="CG898" s="83"/>
      <c r="CH898" s="83"/>
      <c r="CI898" s="83"/>
      <c r="CJ898" s="83"/>
      <c r="CK898" s="83"/>
      <c r="CL898" s="83"/>
      <c r="CM898" s="83"/>
      <c r="CN898" s="83"/>
      <c r="CO898" s="83"/>
      <c r="CP898" s="83"/>
      <c r="CQ898" s="83"/>
      <c r="CR898" s="83"/>
      <c r="CS898" s="83"/>
      <c r="CT898" s="83"/>
      <c r="CU898" s="83"/>
      <c r="CV898" s="83"/>
      <c r="CW898" s="83"/>
    </row>
    <row r="899" spans="1:101" x14ac:dyDescent="0.2">
      <c r="A899" s="83" t="s">
        <v>2075</v>
      </c>
      <c r="B899" s="86">
        <v>40523.712500000001</v>
      </c>
      <c r="C899" s="86">
        <v>40523.789583333331</v>
      </c>
      <c r="D899" s="83" t="s">
        <v>591</v>
      </c>
      <c r="E899" s="83" t="s">
        <v>592</v>
      </c>
      <c r="F899" s="83"/>
      <c r="G899" s="83">
        <v>50</v>
      </c>
      <c r="H899" s="83"/>
      <c r="I899" s="83"/>
      <c r="J899" s="83"/>
      <c r="K899" s="83"/>
      <c r="L899" s="83"/>
      <c r="M899" s="83">
        <v>269</v>
      </c>
      <c r="N899" s="83"/>
      <c r="O899" s="83"/>
      <c r="P899" s="83"/>
      <c r="Q899" s="83">
        <v>391</v>
      </c>
      <c r="R899" s="83"/>
      <c r="S899" s="83"/>
      <c r="T899" s="83"/>
      <c r="U899" s="83"/>
      <c r="V899" s="83"/>
      <c r="W899" s="83"/>
      <c r="X899" s="83"/>
      <c r="Y899" s="83"/>
      <c r="Z899" s="83"/>
      <c r="AA899" s="83"/>
      <c r="AB899" s="83"/>
      <c r="AC899" s="83"/>
      <c r="AD899" s="83"/>
      <c r="AE899" s="83"/>
      <c r="AF899" s="83"/>
      <c r="AG899" s="83"/>
      <c r="AH899" s="83"/>
      <c r="AI899" s="83"/>
      <c r="AJ899" s="83"/>
      <c r="AK899" s="83"/>
      <c r="AL899" s="83"/>
      <c r="AM899" s="83"/>
      <c r="AN899" s="83"/>
      <c r="AO899" s="83"/>
      <c r="AP899" s="83"/>
      <c r="AQ899" s="83"/>
      <c r="AR899" s="83"/>
      <c r="AS899" s="83"/>
      <c r="AT899" s="83"/>
      <c r="AU899" s="83"/>
      <c r="AV899" s="83"/>
      <c r="AW899" s="83"/>
      <c r="AX899" s="83"/>
      <c r="AY899" s="83"/>
      <c r="AZ899" s="83"/>
      <c r="BA899" s="83"/>
      <c r="BB899" s="83"/>
      <c r="BC899" s="83"/>
      <c r="BD899" s="83"/>
      <c r="BE899" s="83"/>
      <c r="BF899" s="83"/>
      <c r="BG899" s="83"/>
      <c r="BH899" s="83"/>
      <c r="BI899" s="83"/>
      <c r="BJ899" s="83"/>
      <c r="BK899" s="83"/>
      <c r="BL899" s="83"/>
      <c r="BM899" s="83"/>
      <c r="BN899" s="83"/>
      <c r="BO899" s="83"/>
      <c r="BP899" s="83"/>
      <c r="BQ899" s="83"/>
      <c r="BR899" s="83"/>
      <c r="BS899" s="83"/>
      <c r="BT899" s="83"/>
      <c r="BU899" s="83"/>
      <c r="BV899" s="83"/>
      <c r="BW899" s="83"/>
      <c r="BX899" s="83"/>
      <c r="BY899" s="83"/>
      <c r="BZ899" s="83"/>
      <c r="CA899" s="83"/>
      <c r="CB899" s="83"/>
      <c r="CC899" s="83"/>
      <c r="CD899" s="83"/>
      <c r="CE899" s="83"/>
      <c r="CF899" s="83"/>
      <c r="CG899" s="83"/>
      <c r="CH899" s="83"/>
      <c r="CI899" s="83"/>
      <c r="CJ899" s="83"/>
      <c r="CK899" s="83"/>
      <c r="CL899" s="83"/>
      <c r="CM899" s="83"/>
      <c r="CN899" s="83"/>
      <c r="CO899" s="83"/>
      <c r="CP899" s="83"/>
      <c r="CQ899" s="83"/>
      <c r="CR899" s="83"/>
      <c r="CS899" s="83"/>
      <c r="CT899" s="83"/>
      <c r="CU899" s="83"/>
      <c r="CV899" s="83"/>
      <c r="CW899" s="83"/>
    </row>
    <row r="900" spans="1:101" x14ac:dyDescent="0.2">
      <c r="A900" s="83" t="s">
        <v>2075</v>
      </c>
      <c r="B900" s="86">
        <v>40523.795138888891</v>
      </c>
      <c r="C900" s="86">
        <v>40524.116666666669</v>
      </c>
      <c r="D900" s="83" t="s">
        <v>593</v>
      </c>
      <c r="E900" s="83" t="s">
        <v>594</v>
      </c>
      <c r="F900" s="83"/>
      <c r="G900" s="83">
        <v>50</v>
      </c>
      <c r="H900" s="83"/>
      <c r="I900" s="83"/>
      <c r="J900" s="83"/>
      <c r="K900" s="83"/>
      <c r="L900" s="83"/>
      <c r="M900" s="83">
        <v>1221</v>
      </c>
      <c r="N900" s="83"/>
      <c r="O900" s="83"/>
      <c r="P900" s="83"/>
      <c r="Q900" s="83">
        <v>279</v>
      </c>
      <c r="R900" s="83"/>
      <c r="S900" s="83"/>
      <c r="T900" s="83"/>
      <c r="U900" s="83"/>
      <c r="V900" s="83"/>
      <c r="W900" s="83"/>
      <c r="X900" s="83"/>
      <c r="Y900" s="83"/>
      <c r="Z900" s="83"/>
      <c r="AA900" s="83"/>
      <c r="AB900" s="83"/>
      <c r="AC900" s="83"/>
      <c r="AD900" s="83"/>
      <c r="AE900" s="83"/>
      <c r="AF900" s="83"/>
      <c r="AG900" s="83"/>
      <c r="AH900" s="83"/>
      <c r="AI900" s="83"/>
      <c r="AJ900" s="83"/>
      <c r="AK900" s="83"/>
      <c r="AL900" s="83"/>
      <c r="AM900" s="83"/>
      <c r="AN900" s="83"/>
      <c r="AO900" s="83"/>
      <c r="AP900" s="83"/>
      <c r="AQ900" s="83"/>
      <c r="AR900" s="83"/>
      <c r="AS900" s="83"/>
      <c r="AT900" s="83"/>
      <c r="AU900" s="83"/>
      <c r="AV900" s="83"/>
      <c r="AW900" s="83"/>
      <c r="AX900" s="83"/>
      <c r="AY900" s="83"/>
      <c r="AZ900" s="83"/>
      <c r="BA900" s="83"/>
      <c r="BB900" s="83"/>
      <c r="BC900" s="83"/>
      <c r="BD900" s="83"/>
      <c r="BE900" s="83"/>
      <c r="BF900" s="83"/>
      <c r="BG900" s="83"/>
      <c r="BH900" s="83"/>
      <c r="BI900" s="83"/>
      <c r="BJ900" s="83"/>
      <c r="BK900" s="83"/>
      <c r="BL900" s="83"/>
      <c r="BM900" s="83"/>
      <c r="BN900" s="83"/>
      <c r="BO900" s="83"/>
      <c r="BP900" s="83"/>
      <c r="BQ900" s="83"/>
      <c r="BR900" s="83"/>
      <c r="BS900" s="83"/>
      <c r="BT900" s="83"/>
      <c r="BU900" s="83"/>
      <c r="BV900" s="83"/>
      <c r="BW900" s="83"/>
      <c r="BX900" s="83"/>
      <c r="BY900" s="83"/>
      <c r="BZ900" s="83"/>
      <c r="CA900" s="83"/>
      <c r="CB900" s="83"/>
      <c r="CC900" s="83"/>
      <c r="CD900" s="83"/>
      <c r="CE900" s="83"/>
      <c r="CF900" s="83"/>
      <c r="CG900" s="83"/>
      <c r="CH900" s="83"/>
      <c r="CI900" s="83"/>
      <c r="CJ900" s="83"/>
      <c r="CK900" s="83"/>
      <c r="CL900" s="83"/>
      <c r="CM900" s="83"/>
      <c r="CN900" s="83"/>
      <c r="CO900" s="83"/>
      <c r="CP900" s="83"/>
      <c r="CQ900" s="83"/>
      <c r="CR900" s="83"/>
      <c r="CS900" s="83"/>
      <c r="CT900" s="83"/>
      <c r="CU900" s="83"/>
      <c r="CV900" s="83"/>
      <c r="CW900" s="83"/>
    </row>
    <row r="901" spans="1:101" x14ac:dyDescent="0.2">
      <c r="A901" s="83" t="s">
        <v>2075</v>
      </c>
      <c r="B901" s="86">
        <v>40524.14166666667</v>
      </c>
      <c r="C901" s="86">
        <v>40524.644444444442</v>
      </c>
      <c r="D901" s="83" t="s">
        <v>595</v>
      </c>
      <c r="E901" s="83" t="s">
        <v>596</v>
      </c>
      <c r="F901" s="83"/>
      <c r="G901" s="83">
        <v>50</v>
      </c>
      <c r="H901" s="83"/>
      <c r="I901" s="83"/>
      <c r="J901" s="83"/>
      <c r="K901" s="83"/>
      <c r="L901" s="83"/>
      <c r="M901" s="83">
        <v>324</v>
      </c>
      <c r="N901" s="83"/>
      <c r="O901" s="83"/>
      <c r="P901" s="83"/>
      <c r="Q901" s="83">
        <v>381</v>
      </c>
      <c r="R901" s="83"/>
      <c r="S901" s="83"/>
      <c r="T901" s="83"/>
      <c r="U901" s="83"/>
      <c r="V901" s="83"/>
      <c r="W901" s="83"/>
      <c r="X901" s="83"/>
      <c r="Y901" s="83"/>
      <c r="Z901" s="83"/>
      <c r="AA901" s="83"/>
      <c r="AB901" s="83"/>
      <c r="AC901" s="83"/>
      <c r="AD901" s="83"/>
      <c r="AE901" s="83"/>
      <c r="AF901" s="83"/>
      <c r="AG901" s="83"/>
      <c r="AH901" s="83"/>
      <c r="AI901" s="83"/>
      <c r="AJ901" s="83"/>
      <c r="AK901" s="83"/>
      <c r="AL901" s="83"/>
      <c r="AM901" s="83"/>
      <c r="AN901" s="83"/>
      <c r="AO901" s="83"/>
      <c r="AP901" s="83"/>
      <c r="AQ901" s="83"/>
      <c r="AR901" s="83"/>
      <c r="AS901" s="83"/>
      <c r="AT901" s="83"/>
      <c r="AU901" s="83"/>
      <c r="AV901" s="83"/>
      <c r="AW901" s="83"/>
      <c r="AX901" s="83"/>
      <c r="AY901" s="83"/>
      <c r="AZ901" s="83"/>
      <c r="BA901" s="83"/>
      <c r="BB901" s="83"/>
      <c r="BC901" s="83"/>
      <c r="BD901" s="83"/>
      <c r="BE901" s="83"/>
      <c r="BF901" s="83"/>
      <c r="BG901" s="83"/>
      <c r="BH901" s="83"/>
      <c r="BI901" s="83"/>
      <c r="BJ901" s="83"/>
      <c r="BK901" s="83"/>
      <c r="BL901" s="83"/>
      <c r="BM901" s="83"/>
      <c r="BN901" s="83"/>
      <c r="BO901" s="83"/>
      <c r="BP901" s="83"/>
      <c r="BQ901" s="83"/>
      <c r="BR901" s="83"/>
      <c r="BS901" s="83"/>
      <c r="BT901" s="83"/>
      <c r="BU901" s="83"/>
      <c r="BV901" s="83"/>
      <c r="BW901" s="83"/>
      <c r="BX901" s="83"/>
      <c r="BY901" s="83"/>
      <c r="BZ901" s="83"/>
      <c r="CA901" s="83"/>
      <c r="CB901" s="83"/>
      <c r="CC901" s="83"/>
      <c r="CD901" s="83"/>
      <c r="CE901" s="83"/>
      <c r="CF901" s="83"/>
      <c r="CG901" s="83"/>
      <c r="CH901" s="83"/>
      <c r="CI901" s="83"/>
      <c r="CJ901" s="83"/>
      <c r="CK901" s="83"/>
      <c r="CL901" s="83"/>
      <c r="CM901" s="83"/>
      <c r="CN901" s="83"/>
      <c r="CO901" s="83"/>
      <c r="CP901" s="83"/>
      <c r="CQ901" s="83"/>
      <c r="CR901" s="83"/>
      <c r="CS901" s="83"/>
      <c r="CT901" s="83"/>
      <c r="CU901" s="83"/>
      <c r="CV901" s="83"/>
      <c r="CW901" s="83"/>
    </row>
    <row r="902" spans="1:101" x14ac:dyDescent="0.2">
      <c r="A902" s="83" t="s">
        <v>2075</v>
      </c>
      <c r="B902" s="86">
        <v>40525.595138888886</v>
      </c>
      <c r="C902" s="86">
        <v>40526.240277777775</v>
      </c>
      <c r="D902" s="83" t="s">
        <v>597</v>
      </c>
      <c r="E902" s="83" t="s">
        <v>598</v>
      </c>
      <c r="F902" s="83"/>
      <c r="G902" s="83">
        <v>50</v>
      </c>
      <c r="H902" s="83"/>
      <c r="I902" s="83"/>
      <c r="J902" s="83"/>
      <c r="K902" s="83"/>
      <c r="L902" s="83"/>
      <c r="M902" s="83">
        <v>56</v>
      </c>
      <c r="N902" s="83"/>
      <c r="O902" s="83"/>
      <c r="P902" s="83"/>
      <c r="Q902" s="83">
        <v>225</v>
      </c>
      <c r="R902" s="83"/>
      <c r="S902" s="83"/>
      <c r="T902" s="83"/>
      <c r="U902" s="83"/>
      <c r="V902" s="83"/>
      <c r="W902" s="83"/>
      <c r="X902" s="83"/>
      <c r="Y902" s="83"/>
      <c r="Z902" s="83"/>
      <c r="AA902" s="83"/>
      <c r="AB902" s="83"/>
      <c r="AC902" s="83"/>
      <c r="AD902" s="83"/>
      <c r="AE902" s="83"/>
      <c r="AF902" s="83"/>
      <c r="AG902" s="83"/>
      <c r="AH902" s="83"/>
      <c r="AI902" s="83"/>
      <c r="AJ902" s="83"/>
      <c r="AK902" s="83"/>
      <c r="AL902" s="83"/>
      <c r="AM902" s="83"/>
      <c r="AN902" s="83"/>
      <c r="AO902" s="83"/>
      <c r="AP902" s="83"/>
      <c r="AQ902" s="83"/>
      <c r="AR902" s="83"/>
      <c r="AS902" s="83"/>
      <c r="AT902" s="83"/>
      <c r="AU902" s="83"/>
      <c r="AV902" s="83"/>
      <c r="AW902" s="83"/>
      <c r="AX902" s="83"/>
      <c r="AY902" s="83"/>
      <c r="AZ902" s="83"/>
      <c r="BA902" s="83"/>
      <c r="BB902" s="83"/>
      <c r="BC902" s="83"/>
      <c r="BD902" s="83"/>
      <c r="BE902" s="83"/>
      <c r="BF902" s="83"/>
      <c r="BG902" s="83"/>
      <c r="BH902" s="83"/>
      <c r="BI902" s="83"/>
      <c r="BJ902" s="83"/>
      <c r="BK902" s="83"/>
      <c r="BL902" s="83"/>
      <c r="BM902" s="83"/>
      <c r="BN902" s="83"/>
      <c r="BO902" s="83"/>
      <c r="BP902" s="83"/>
      <c r="BQ902" s="83"/>
      <c r="BR902" s="83"/>
      <c r="BS902" s="83"/>
      <c r="BT902" s="83"/>
      <c r="BU902" s="83"/>
      <c r="BV902" s="83"/>
      <c r="BW902" s="83"/>
      <c r="BX902" s="83"/>
      <c r="BY902" s="83"/>
      <c r="BZ902" s="83"/>
      <c r="CA902" s="83"/>
      <c r="CB902" s="83"/>
      <c r="CC902" s="83"/>
      <c r="CD902" s="83"/>
      <c r="CE902" s="83"/>
      <c r="CF902" s="83"/>
      <c r="CG902" s="83"/>
      <c r="CH902" s="83"/>
      <c r="CI902" s="83"/>
      <c r="CJ902" s="83"/>
      <c r="CK902" s="83"/>
      <c r="CL902" s="83"/>
      <c r="CM902" s="83"/>
      <c r="CN902" s="83"/>
      <c r="CO902" s="83"/>
      <c r="CP902" s="83"/>
      <c r="CQ902" s="83"/>
      <c r="CR902" s="83"/>
      <c r="CS902" s="83"/>
      <c r="CT902" s="83"/>
      <c r="CU902" s="83"/>
      <c r="CV902" s="83"/>
      <c r="CW902" s="83"/>
    </row>
    <row r="903" spans="1:101" x14ac:dyDescent="0.2">
      <c r="A903" s="83" t="s">
        <v>2075</v>
      </c>
      <c r="B903" s="86">
        <v>40527.489583333336</v>
      </c>
      <c r="C903" s="83"/>
      <c r="D903" s="83" t="s">
        <v>599</v>
      </c>
      <c r="E903" s="83"/>
      <c r="F903" s="83"/>
      <c r="G903" s="83">
        <v>70</v>
      </c>
      <c r="H903" s="83"/>
      <c r="I903" s="83"/>
      <c r="J903" s="83"/>
      <c r="K903" s="83">
        <v>0.6</v>
      </c>
      <c r="L903" s="83"/>
      <c r="M903" s="83"/>
      <c r="N903" s="83"/>
      <c r="O903" s="83"/>
      <c r="P903" s="83"/>
      <c r="Q903" s="83">
        <v>185</v>
      </c>
      <c r="R903" s="83"/>
      <c r="S903" s="83"/>
      <c r="T903" s="83"/>
      <c r="U903" s="83">
        <v>0.7</v>
      </c>
      <c r="V903" s="83"/>
      <c r="W903" s="83"/>
      <c r="X903" s="83"/>
      <c r="Y903" s="83"/>
      <c r="Z903" s="83"/>
      <c r="AA903" s="83"/>
      <c r="AB903" s="83"/>
      <c r="AC903" s="83"/>
      <c r="AD903" s="83"/>
      <c r="AE903" s="83"/>
      <c r="AF903" s="83"/>
      <c r="AG903" s="83"/>
      <c r="AH903" s="83"/>
      <c r="AI903" s="83"/>
      <c r="AJ903" s="83"/>
      <c r="AK903" s="83"/>
      <c r="AL903" s="83"/>
      <c r="AM903" s="83"/>
      <c r="AN903" s="83"/>
      <c r="AO903" s="83"/>
      <c r="AP903" s="83"/>
      <c r="AQ903" s="83"/>
      <c r="AR903" s="83"/>
      <c r="AS903" s="83"/>
      <c r="AT903" s="83"/>
      <c r="AU903" s="83"/>
      <c r="AV903" s="83"/>
      <c r="AW903" s="83"/>
      <c r="AX903" s="83"/>
      <c r="AY903" s="83"/>
      <c r="AZ903" s="83"/>
      <c r="BA903" s="83"/>
      <c r="BB903" s="83"/>
      <c r="BC903" s="83"/>
      <c r="BD903" s="83"/>
      <c r="BE903" s="83"/>
      <c r="BF903" s="83"/>
      <c r="BG903" s="83"/>
      <c r="BH903" s="83"/>
      <c r="BI903" s="83"/>
      <c r="BJ903" s="83"/>
      <c r="BK903" s="83"/>
      <c r="BL903" s="83"/>
      <c r="BM903" s="83"/>
      <c r="BN903" s="83"/>
      <c r="BO903" s="83">
        <v>2.1000000000000001E-2</v>
      </c>
      <c r="BP903" s="83"/>
      <c r="BQ903" s="83"/>
      <c r="BR903" s="83"/>
      <c r="BS903" s="83"/>
      <c r="BT903" s="83"/>
      <c r="BU903" s="83"/>
      <c r="BV903" s="83"/>
      <c r="BW903" s="83"/>
      <c r="BX903" s="83"/>
      <c r="BY903" s="83"/>
      <c r="BZ903" s="83"/>
      <c r="CA903" s="83"/>
      <c r="CB903" s="83"/>
      <c r="CC903" s="83"/>
      <c r="CD903" s="83"/>
      <c r="CE903" s="83"/>
      <c r="CF903" s="83"/>
      <c r="CG903" s="83">
        <v>8.41</v>
      </c>
      <c r="CH903" s="83"/>
      <c r="CI903" s="83">
        <v>7.65</v>
      </c>
      <c r="CJ903" s="83"/>
      <c r="CK903" s="83">
        <v>1471</v>
      </c>
      <c r="CL903" s="83"/>
      <c r="CM903" s="83"/>
      <c r="CN903" s="83"/>
      <c r="CO903" s="83"/>
      <c r="CP903" s="83"/>
      <c r="CQ903" s="83"/>
      <c r="CR903" s="83"/>
      <c r="CS903" s="83"/>
      <c r="CT903" s="83"/>
      <c r="CU903" s="83"/>
      <c r="CV903" s="83"/>
      <c r="CW903" s="83"/>
    </row>
    <row r="904" spans="1:101" x14ac:dyDescent="0.2">
      <c r="A904" s="83" t="s">
        <v>2075</v>
      </c>
      <c r="B904" s="86">
        <v>40527.520138888889</v>
      </c>
      <c r="C904" s="86">
        <v>40531.643750000003</v>
      </c>
      <c r="D904" s="83" t="s">
        <v>600</v>
      </c>
      <c r="E904" s="83" t="s">
        <v>601</v>
      </c>
      <c r="F904" s="83"/>
      <c r="G904" s="83">
        <v>50</v>
      </c>
      <c r="H904" s="83"/>
      <c r="I904" s="83"/>
      <c r="J904" s="83"/>
      <c r="K904" s="83"/>
      <c r="L904" s="83"/>
      <c r="M904" s="83">
        <v>166</v>
      </c>
      <c r="N904" s="83"/>
      <c r="O904" s="83"/>
      <c r="P904" s="83"/>
      <c r="Q904" s="83">
        <v>193</v>
      </c>
      <c r="R904" s="83"/>
      <c r="S904" s="83"/>
      <c r="T904" s="83"/>
      <c r="U904" s="83"/>
      <c r="V904" s="83"/>
      <c r="W904" s="83"/>
      <c r="X904" s="83"/>
      <c r="Y904" s="83"/>
      <c r="Z904" s="83"/>
      <c r="AA904" s="83"/>
      <c r="AB904" s="83"/>
      <c r="AC904" s="83"/>
      <c r="AD904" s="83"/>
      <c r="AE904" s="83"/>
      <c r="AF904" s="83"/>
      <c r="AG904" s="83"/>
      <c r="AH904" s="83"/>
      <c r="AI904" s="83"/>
      <c r="AJ904" s="83"/>
      <c r="AK904" s="83"/>
      <c r="AL904" s="83"/>
      <c r="AM904" s="83"/>
      <c r="AN904" s="83"/>
      <c r="AO904" s="83"/>
      <c r="AP904" s="83"/>
      <c r="AQ904" s="83"/>
      <c r="AR904" s="83"/>
      <c r="AS904" s="83"/>
      <c r="AT904" s="83"/>
      <c r="AU904" s="83"/>
      <c r="AV904" s="83"/>
      <c r="AW904" s="83"/>
      <c r="AX904" s="83"/>
      <c r="AY904" s="83"/>
      <c r="AZ904" s="83"/>
      <c r="BA904" s="83"/>
      <c r="BB904" s="83"/>
      <c r="BC904" s="83"/>
      <c r="BD904" s="83"/>
      <c r="BE904" s="83"/>
      <c r="BF904" s="83"/>
      <c r="BG904" s="83"/>
      <c r="BH904" s="83"/>
      <c r="BI904" s="83"/>
      <c r="BJ904" s="83"/>
      <c r="BK904" s="83"/>
      <c r="BL904" s="83"/>
      <c r="BM904" s="83"/>
      <c r="BN904" s="83"/>
      <c r="BO904" s="83"/>
      <c r="BP904" s="83"/>
      <c r="BQ904" s="83"/>
      <c r="BR904" s="83"/>
      <c r="BS904" s="83"/>
      <c r="BT904" s="83"/>
      <c r="BU904" s="83"/>
      <c r="BV904" s="83"/>
      <c r="BW904" s="83"/>
      <c r="BX904" s="83"/>
      <c r="BY904" s="83"/>
      <c r="BZ904" s="83"/>
      <c r="CA904" s="83"/>
      <c r="CB904" s="83"/>
      <c r="CC904" s="83"/>
      <c r="CD904" s="83"/>
      <c r="CE904" s="83"/>
      <c r="CF904" s="83"/>
      <c r="CG904" s="83"/>
      <c r="CH904" s="83"/>
      <c r="CI904" s="83"/>
      <c r="CJ904" s="83"/>
      <c r="CK904" s="83"/>
      <c r="CL904" s="83"/>
      <c r="CM904" s="83"/>
      <c r="CN904" s="83"/>
      <c r="CO904" s="83"/>
      <c r="CP904" s="83"/>
      <c r="CQ904" s="83"/>
      <c r="CR904" s="83"/>
      <c r="CS904" s="83"/>
      <c r="CT904" s="83"/>
      <c r="CU904" s="83"/>
      <c r="CV904" s="83"/>
      <c r="CW904" s="83"/>
    </row>
    <row r="905" spans="1:101" x14ac:dyDescent="0.2">
      <c r="A905" s="83" t="s">
        <v>2075</v>
      </c>
      <c r="B905" s="86">
        <v>40531.993750000001</v>
      </c>
      <c r="C905" s="86">
        <v>40533.099305555559</v>
      </c>
      <c r="D905" s="83" t="s">
        <v>602</v>
      </c>
      <c r="E905" s="83" t="s">
        <v>603</v>
      </c>
      <c r="F905" s="83"/>
      <c r="G905" s="83">
        <v>50</v>
      </c>
      <c r="H905" s="83"/>
      <c r="I905" s="83"/>
      <c r="J905" s="83"/>
      <c r="K905" s="83"/>
      <c r="L905" s="83"/>
      <c r="M905" s="83">
        <v>33</v>
      </c>
      <c r="N905" s="83"/>
      <c r="O905" s="83"/>
      <c r="P905" s="83"/>
      <c r="Q905" s="83">
        <v>83</v>
      </c>
      <c r="R905" s="83"/>
      <c r="S905" s="83"/>
      <c r="T905" s="83"/>
      <c r="U905" s="83"/>
      <c r="V905" s="83"/>
      <c r="W905" s="83"/>
      <c r="X905" s="83"/>
      <c r="Y905" s="83"/>
      <c r="Z905" s="83"/>
      <c r="AA905" s="83"/>
      <c r="AB905" s="83"/>
      <c r="AC905" s="83"/>
      <c r="AD905" s="83"/>
      <c r="AE905" s="83"/>
      <c r="AF905" s="83"/>
      <c r="AG905" s="83"/>
      <c r="AH905" s="83"/>
      <c r="AI905" s="83"/>
      <c r="AJ905" s="83"/>
      <c r="AK905" s="83"/>
      <c r="AL905" s="83"/>
      <c r="AM905" s="83"/>
      <c r="AN905" s="83"/>
      <c r="AO905" s="83"/>
      <c r="AP905" s="83"/>
      <c r="AQ905" s="83"/>
      <c r="AR905" s="83"/>
      <c r="AS905" s="83"/>
      <c r="AT905" s="83"/>
      <c r="AU905" s="83"/>
      <c r="AV905" s="83"/>
      <c r="AW905" s="83"/>
      <c r="AX905" s="83"/>
      <c r="AY905" s="83"/>
      <c r="AZ905" s="83"/>
      <c r="BA905" s="83"/>
      <c r="BB905" s="83"/>
      <c r="BC905" s="83"/>
      <c r="BD905" s="83"/>
      <c r="BE905" s="83"/>
      <c r="BF905" s="83"/>
      <c r="BG905" s="83"/>
      <c r="BH905" s="83"/>
      <c r="BI905" s="83"/>
      <c r="BJ905" s="83"/>
      <c r="BK905" s="83"/>
      <c r="BL905" s="83"/>
      <c r="BM905" s="83"/>
      <c r="BN905" s="83"/>
      <c r="BO905" s="83"/>
      <c r="BP905" s="83"/>
      <c r="BQ905" s="83"/>
      <c r="BR905" s="83"/>
      <c r="BS905" s="83"/>
      <c r="BT905" s="83"/>
      <c r="BU905" s="83"/>
      <c r="BV905" s="83"/>
      <c r="BW905" s="83"/>
      <c r="BX905" s="83"/>
      <c r="BY905" s="83"/>
      <c r="BZ905" s="83"/>
      <c r="CA905" s="83"/>
      <c r="CB905" s="83"/>
      <c r="CC905" s="83"/>
      <c r="CD905" s="83"/>
      <c r="CE905" s="83"/>
      <c r="CF905" s="83"/>
      <c r="CG905" s="83"/>
      <c r="CH905" s="83"/>
      <c r="CI905" s="83"/>
      <c r="CJ905" s="83"/>
      <c r="CK905" s="83"/>
      <c r="CL905" s="83"/>
      <c r="CM905" s="83"/>
      <c r="CN905" s="83"/>
      <c r="CO905" s="83"/>
      <c r="CP905" s="83"/>
      <c r="CQ905" s="83"/>
      <c r="CR905" s="83"/>
      <c r="CS905" s="83"/>
      <c r="CT905" s="83"/>
      <c r="CU905" s="83"/>
      <c r="CV905" s="83"/>
      <c r="CW905" s="83"/>
    </row>
    <row r="906" spans="1:101" x14ac:dyDescent="0.2">
      <c r="A906" s="83" t="s">
        <v>2075</v>
      </c>
      <c r="B906" s="86">
        <v>40532.743055555555</v>
      </c>
      <c r="C906" s="86">
        <v>40533.538194444445</v>
      </c>
      <c r="D906" s="83" t="s">
        <v>604</v>
      </c>
      <c r="E906" s="83" t="s">
        <v>605</v>
      </c>
      <c r="F906" s="83"/>
      <c r="G906" s="83">
        <v>50</v>
      </c>
      <c r="H906" s="83"/>
      <c r="I906" s="83"/>
      <c r="J906" s="83"/>
      <c r="K906" s="83"/>
      <c r="L906" s="83"/>
      <c r="M906" s="83">
        <v>35</v>
      </c>
      <c r="N906" s="83"/>
      <c r="O906" s="83">
        <v>257</v>
      </c>
      <c r="P906" s="83"/>
      <c r="Q906" s="83">
        <v>1060</v>
      </c>
      <c r="R906" s="83"/>
      <c r="S906" s="83">
        <v>0.53700000000000003</v>
      </c>
      <c r="T906" s="83"/>
      <c r="U906" s="83">
        <v>1.34</v>
      </c>
      <c r="V906" s="83"/>
      <c r="W906" s="83">
        <v>40.799999999999997</v>
      </c>
      <c r="X906" s="83"/>
      <c r="Y906" s="83">
        <v>8980</v>
      </c>
      <c r="Z906" s="83"/>
      <c r="AA906" s="83">
        <v>13700</v>
      </c>
      <c r="AB906" s="83"/>
      <c r="AC906" s="83">
        <v>35100</v>
      </c>
      <c r="AD906" s="83" t="s">
        <v>1784</v>
      </c>
      <c r="AE906" s="83">
        <v>20</v>
      </c>
      <c r="AF906" s="83"/>
      <c r="AG906" s="83">
        <v>120</v>
      </c>
      <c r="AH906" s="83"/>
      <c r="AI906" s="83">
        <v>34</v>
      </c>
      <c r="AJ906" s="83" t="s">
        <v>1784</v>
      </c>
      <c r="AK906" s="83">
        <v>2.5</v>
      </c>
      <c r="AL906" s="83"/>
      <c r="AM906" s="83">
        <v>7.7</v>
      </c>
      <c r="AN906" s="83"/>
      <c r="AO906" s="83">
        <v>298</v>
      </c>
      <c r="AP906" s="83"/>
      <c r="AQ906" s="83">
        <v>32</v>
      </c>
      <c r="AR906" s="83"/>
      <c r="AS906" s="83"/>
      <c r="AT906" s="83"/>
      <c r="AU906" s="83"/>
      <c r="AV906" s="83"/>
      <c r="AW906" s="83"/>
      <c r="AX906" s="83"/>
      <c r="AY906" s="83"/>
      <c r="AZ906" s="83"/>
      <c r="BA906" s="83">
        <v>12</v>
      </c>
      <c r="BB906" s="83"/>
      <c r="BC906" s="83"/>
      <c r="BD906" s="83"/>
      <c r="BE906" s="83"/>
      <c r="BF906" s="83"/>
      <c r="BG906" s="83"/>
      <c r="BH906" s="83"/>
      <c r="BI906" s="83"/>
      <c r="BJ906" s="83"/>
      <c r="BK906" s="83"/>
      <c r="BL906" s="83"/>
      <c r="BM906" s="83"/>
      <c r="BN906" s="83"/>
      <c r="BO906" s="83"/>
      <c r="BP906" s="83"/>
      <c r="BQ906" s="83"/>
      <c r="BR906" s="83"/>
      <c r="BS906" s="83"/>
      <c r="BT906" s="83"/>
      <c r="BU906" s="83"/>
      <c r="BV906" s="83"/>
      <c r="BW906" s="83"/>
      <c r="BX906" s="83"/>
      <c r="BY906" s="83"/>
      <c r="BZ906" s="83"/>
      <c r="CA906" s="83">
        <v>32</v>
      </c>
      <c r="CB906" s="83"/>
      <c r="CC906" s="83">
        <v>0.69</v>
      </c>
      <c r="CD906" s="83" t="s">
        <v>1784</v>
      </c>
      <c r="CE906" s="83">
        <v>20</v>
      </c>
      <c r="CF906" s="83"/>
      <c r="CG906" s="83"/>
      <c r="CH906" s="83"/>
      <c r="CI906" s="83"/>
      <c r="CJ906" s="83"/>
      <c r="CK906" s="83"/>
      <c r="CL906" s="83"/>
      <c r="CM906" s="83"/>
      <c r="CN906" s="83"/>
      <c r="CO906" s="83"/>
      <c r="CP906" s="83"/>
      <c r="CQ906" s="83"/>
      <c r="CR906" s="83"/>
      <c r="CS906" s="83"/>
      <c r="CT906" s="83"/>
      <c r="CU906" s="83"/>
      <c r="CV906" s="83"/>
      <c r="CW906" s="83"/>
    </row>
    <row r="907" spans="1:101" x14ac:dyDescent="0.2">
      <c r="A907" s="83" t="s">
        <v>2075</v>
      </c>
      <c r="B907" s="86">
        <v>40533.336111111108</v>
      </c>
      <c r="C907" s="86">
        <v>40533.513888888891</v>
      </c>
      <c r="D907" s="83" t="s">
        <v>606</v>
      </c>
      <c r="E907" s="83" t="s">
        <v>607</v>
      </c>
      <c r="F907" s="83"/>
      <c r="G907" s="83">
        <v>50</v>
      </c>
      <c r="H907" s="83"/>
      <c r="I907" s="83"/>
      <c r="J907" s="83"/>
      <c r="K907" s="83"/>
      <c r="L907" s="83"/>
      <c r="M907" s="83">
        <v>11</v>
      </c>
      <c r="N907" s="83"/>
      <c r="O907" s="83"/>
      <c r="P907" s="83"/>
      <c r="Q907" s="83">
        <v>2580</v>
      </c>
      <c r="R907" s="83"/>
      <c r="S907" s="83"/>
      <c r="T907" s="83"/>
      <c r="U907" s="83"/>
      <c r="V907" s="83"/>
      <c r="W907" s="83"/>
      <c r="X907" s="83"/>
      <c r="Y907" s="83"/>
      <c r="Z907" s="83"/>
      <c r="AA907" s="83"/>
      <c r="AB907" s="83"/>
      <c r="AC907" s="83"/>
      <c r="AD907" s="83"/>
      <c r="AE907" s="83"/>
      <c r="AF907" s="83"/>
      <c r="AG907" s="83"/>
      <c r="AH907" s="83"/>
      <c r="AI907" s="83"/>
      <c r="AJ907" s="83"/>
      <c r="AK907" s="83"/>
      <c r="AL907" s="83"/>
      <c r="AM907" s="83"/>
      <c r="AN907" s="83"/>
      <c r="AO907" s="83"/>
      <c r="AP907" s="83"/>
      <c r="AQ907" s="83"/>
      <c r="AR907" s="83"/>
      <c r="AS907" s="83"/>
      <c r="AT907" s="83"/>
      <c r="AU907" s="83"/>
      <c r="AV907" s="83"/>
      <c r="AW907" s="83"/>
      <c r="AX907" s="83"/>
      <c r="AY907" s="83"/>
      <c r="AZ907" s="83"/>
      <c r="BA907" s="83"/>
      <c r="BB907" s="83"/>
      <c r="BC907" s="83"/>
      <c r="BD907" s="83"/>
      <c r="BE907" s="83"/>
      <c r="BF907" s="83"/>
      <c r="BG907" s="83"/>
      <c r="BH907" s="83"/>
      <c r="BI907" s="83"/>
      <c r="BJ907" s="83"/>
      <c r="BK907" s="83"/>
      <c r="BL907" s="83"/>
      <c r="BM907" s="83"/>
      <c r="BN907" s="83"/>
      <c r="BO907" s="83"/>
      <c r="BP907" s="83"/>
      <c r="BQ907" s="83"/>
      <c r="BR907" s="83"/>
      <c r="BS907" s="83"/>
      <c r="BT907" s="83"/>
      <c r="BU907" s="83"/>
      <c r="BV907" s="83"/>
      <c r="BW907" s="83"/>
      <c r="BX907" s="83"/>
      <c r="BY907" s="83"/>
      <c r="BZ907" s="83"/>
      <c r="CA907" s="83"/>
      <c r="CB907" s="83"/>
      <c r="CC907" s="83"/>
      <c r="CD907" s="83"/>
      <c r="CE907" s="83"/>
      <c r="CF907" s="83"/>
      <c r="CG907" s="83"/>
      <c r="CH907" s="83"/>
      <c r="CI907" s="83"/>
      <c r="CJ907" s="83"/>
      <c r="CK907" s="83"/>
      <c r="CL907" s="83"/>
      <c r="CM907" s="83"/>
      <c r="CN907" s="83"/>
      <c r="CO907" s="83"/>
      <c r="CP907" s="83"/>
      <c r="CQ907" s="83"/>
      <c r="CR907" s="83"/>
      <c r="CS907" s="83"/>
      <c r="CT907" s="83"/>
      <c r="CU907" s="83"/>
      <c r="CV907" s="83"/>
      <c r="CW907" s="83"/>
    </row>
    <row r="908" spans="1:101" x14ac:dyDescent="0.2">
      <c r="A908" s="83" t="s">
        <v>2075</v>
      </c>
      <c r="B908" s="86">
        <v>40533.65625</v>
      </c>
      <c r="C908" s="86">
        <v>40534.189583333333</v>
      </c>
      <c r="D908" s="83" t="s">
        <v>608</v>
      </c>
      <c r="E908" s="83" t="s">
        <v>609</v>
      </c>
      <c r="F908" s="83"/>
      <c r="G908" s="83">
        <v>50</v>
      </c>
      <c r="H908" s="83"/>
      <c r="I908" s="83"/>
      <c r="J908" s="83"/>
      <c r="K908" s="83"/>
      <c r="L908" s="83"/>
      <c r="M908" s="83">
        <v>34</v>
      </c>
      <c r="N908" s="83"/>
      <c r="O908" s="83"/>
      <c r="P908" s="83"/>
      <c r="Q908" s="83">
        <v>13300</v>
      </c>
      <c r="R908" s="83"/>
      <c r="S908" s="83"/>
      <c r="T908" s="83"/>
      <c r="U908" s="83"/>
      <c r="V908" s="83"/>
      <c r="W908" s="83"/>
      <c r="X908" s="83"/>
      <c r="Y908" s="83"/>
      <c r="Z908" s="83"/>
      <c r="AA908" s="83"/>
      <c r="AB908" s="83"/>
      <c r="AC908" s="83"/>
      <c r="AD908" s="83"/>
      <c r="AE908" s="83"/>
      <c r="AF908" s="83"/>
      <c r="AG908" s="83"/>
      <c r="AH908" s="83"/>
      <c r="AI908" s="83"/>
      <c r="AJ908" s="83"/>
      <c r="AK908" s="83"/>
      <c r="AL908" s="83"/>
      <c r="AM908" s="83"/>
      <c r="AN908" s="83"/>
      <c r="AO908" s="83"/>
      <c r="AP908" s="83"/>
      <c r="AQ908" s="83"/>
      <c r="AR908" s="83"/>
      <c r="AS908" s="83"/>
      <c r="AT908" s="83"/>
      <c r="AU908" s="83"/>
      <c r="AV908" s="83"/>
      <c r="AW908" s="83"/>
      <c r="AX908" s="83"/>
      <c r="AY908" s="83"/>
      <c r="AZ908" s="83"/>
      <c r="BA908" s="83"/>
      <c r="BB908" s="83"/>
      <c r="BC908" s="83"/>
      <c r="BD908" s="83"/>
      <c r="BE908" s="83"/>
      <c r="BF908" s="83"/>
      <c r="BG908" s="83"/>
      <c r="BH908" s="83"/>
      <c r="BI908" s="83"/>
      <c r="BJ908" s="83"/>
      <c r="BK908" s="83"/>
      <c r="BL908" s="83"/>
      <c r="BM908" s="83"/>
      <c r="BN908" s="83"/>
      <c r="BO908" s="83"/>
      <c r="BP908" s="83"/>
      <c r="BQ908" s="83"/>
      <c r="BR908" s="83"/>
      <c r="BS908" s="83"/>
      <c r="BT908" s="83"/>
      <c r="BU908" s="83"/>
      <c r="BV908" s="83"/>
      <c r="BW908" s="83"/>
      <c r="BX908" s="83"/>
      <c r="BY908" s="83"/>
      <c r="BZ908" s="83"/>
      <c r="CA908" s="83"/>
      <c r="CB908" s="83"/>
      <c r="CC908" s="83"/>
      <c r="CD908" s="83"/>
      <c r="CE908" s="83"/>
      <c r="CF908" s="83"/>
      <c r="CG908" s="83"/>
      <c r="CH908" s="83"/>
      <c r="CI908" s="83"/>
      <c r="CJ908" s="83"/>
      <c r="CK908" s="83"/>
      <c r="CL908" s="83"/>
      <c r="CM908" s="83"/>
      <c r="CN908" s="83"/>
      <c r="CO908" s="83"/>
      <c r="CP908" s="83"/>
      <c r="CQ908" s="83"/>
      <c r="CR908" s="83"/>
      <c r="CS908" s="83"/>
      <c r="CT908" s="83"/>
      <c r="CU908" s="83"/>
      <c r="CV908" s="83"/>
      <c r="CW908" s="83"/>
    </row>
    <row r="909" spans="1:101" x14ac:dyDescent="0.2">
      <c r="A909" s="83" t="s">
        <v>2075</v>
      </c>
      <c r="B909" s="86">
        <v>40534.422222222223</v>
      </c>
      <c r="C909" s="86">
        <v>40535.756944444445</v>
      </c>
      <c r="D909" s="83" t="s">
        <v>610</v>
      </c>
      <c r="E909" s="83" t="s">
        <v>611</v>
      </c>
      <c r="F909" s="83"/>
      <c r="G909" s="83">
        <v>50</v>
      </c>
      <c r="H909" s="83"/>
      <c r="I909" s="83"/>
      <c r="J909" s="83"/>
      <c r="K909" s="83"/>
      <c r="L909" s="83"/>
      <c r="M909" s="83">
        <v>78</v>
      </c>
      <c r="N909" s="83"/>
      <c r="O909" s="83"/>
      <c r="P909" s="83"/>
      <c r="Q909" s="83">
        <v>6040</v>
      </c>
      <c r="R909" s="83"/>
      <c r="S909" s="83"/>
      <c r="T909" s="83"/>
      <c r="U909" s="83"/>
      <c r="V909" s="83"/>
      <c r="W909" s="83"/>
      <c r="X909" s="83"/>
      <c r="Y909" s="83"/>
      <c r="Z909" s="83"/>
      <c r="AA909" s="83"/>
      <c r="AB909" s="83"/>
      <c r="AC909" s="83"/>
      <c r="AD909" s="83"/>
      <c r="AE909" s="83"/>
      <c r="AF909" s="83"/>
      <c r="AG909" s="83"/>
      <c r="AH909" s="83"/>
      <c r="AI909" s="83"/>
      <c r="AJ909" s="83"/>
      <c r="AK909" s="83"/>
      <c r="AL909" s="83"/>
      <c r="AM909" s="83"/>
      <c r="AN909" s="83"/>
      <c r="AO909" s="83"/>
      <c r="AP909" s="83"/>
      <c r="AQ909" s="83"/>
      <c r="AR909" s="83"/>
      <c r="AS909" s="83"/>
      <c r="AT909" s="83"/>
      <c r="AU909" s="83"/>
      <c r="AV909" s="83"/>
      <c r="AW909" s="83"/>
      <c r="AX909" s="83"/>
      <c r="AY909" s="83"/>
      <c r="AZ909" s="83"/>
      <c r="BA909" s="83"/>
      <c r="BB909" s="83"/>
      <c r="BC909" s="83"/>
      <c r="BD909" s="83"/>
      <c r="BE909" s="83"/>
      <c r="BF909" s="83"/>
      <c r="BG909" s="83"/>
      <c r="BH909" s="83"/>
      <c r="BI909" s="83"/>
      <c r="BJ909" s="83"/>
      <c r="BK909" s="83"/>
      <c r="BL909" s="83"/>
      <c r="BM909" s="83"/>
      <c r="BN909" s="83"/>
      <c r="BO909" s="83"/>
      <c r="BP909" s="83"/>
      <c r="BQ909" s="83"/>
      <c r="BR909" s="83"/>
      <c r="BS909" s="83"/>
      <c r="BT909" s="83"/>
      <c r="BU909" s="83"/>
      <c r="BV909" s="83"/>
      <c r="BW909" s="83"/>
      <c r="BX909" s="83"/>
      <c r="BY909" s="83"/>
      <c r="BZ909" s="83"/>
      <c r="CA909" s="83"/>
      <c r="CB909" s="83"/>
      <c r="CC909" s="83"/>
      <c r="CD909" s="83"/>
      <c r="CE909" s="83"/>
      <c r="CF909" s="83"/>
      <c r="CG909" s="83"/>
      <c r="CH909" s="83"/>
      <c r="CI909" s="83"/>
      <c r="CJ909" s="83"/>
      <c r="CK909" s="83"/>
      <c r="CL909" s="83"/>
      <c r="CM909" s="83"/>
      <c r="CN909" s="83"/>
      <c r="CO909" s="83"/>
      <c r="CP909" s="83"/>
      <c r="CQ909" s="83"/>
      <c r="CR909" s="83"/>
      <c r="CS909" s="83"/>
      <c r="CT909" s="83"/>
      <c r="CU909" s="83"/>
      <c r="CV909" s="83"/>
      <c r="CW909" s="83"/>
    </row>
    <row r="910" spans="1:101" x14ac:dyDescent="0.2">
      <c r="A910" s="83" t="s">
        <v>2075</v>
      </c>
      <c r="B910" s="86">
        <v>40536.067361111112</v>
      </c>
      <c r="C910" s="86">
        <v>40541.234722222223</v>
      </c>
      <c r="D910" s="83" t="s">
        <v>612</v>
      </c>
      <c r="E910" s="83" t="s">
        <v>613</v>
      </c>
      <c r="F910" s="83"/>
      <c r="G910" s="83">
        <v>50</v>
      </c>
      <c r="H910" s="83"/>
      <c r="I910" s="83"/>
      <c r="J910" s="83"/>
      <c r="K910" s="83"/>
      <c r="L910" s="83"/>
      <c r="M910" s="83">
        <v>154</v>
      </c>
      <c r="N910" s="83"/>
      <c r="O910" s="83"/>
      <c r="P910" s="83"/>
      <c r="Q910" s="83">
        <v>722</v>
      </c>
      <c r="R910" s="83"/>
      <c r="S910" s="83"/>
      <c r="T910" s="83"/>
      <c r="U910" s="83"/>
      <c r="V910" s="83"/>
      <c r="W910" s="83"/>
      <c r="X910" s="83"/>
      <c r="Y910" s="83"/>
      <c r="Z910" s="83"/>
      <c r="AA910" s="83"/>
      <c r="AB910" s="83"/>
      <c r="AC910" s="83"/>
      <c r="AD910" s="83"/>
      <c r="AE910" s="83"/>
      <c r="AF910" s="83"/>
      <c r="AG910" s="83"/>
      <c r="AH910" s="83"/>
      <c r="AI910" s="83"/>
      <c r="AJ910" s="83"/>
      <c r="AK910" s="83"/>
      <c r="AL910" s="83"/>
      <c r="AM910" s="83"/>
      <c r="AN910" s="83"/>
      <c r="AO910" s="83"/>
      <c r="AP910" s="83"/>
      <c r="AQ910" s="83"/>
      <c r="AR910" s="83"/>
      <c r="AS910" s="83"/>
      <c r="AT910" s="83"/>
      <c r="AU910" s="83"/>
      <c r="AV910" s="83"/>
      <c r="AW910" s="83"/>
      <c r="AX910" s="83"/>
      <c r="AY910" s="83"/>
      <c r="AZ910" s="83"/>
      <c r="BA910" s="83"/>
      <c r="BB910" s="83"/>
      <c r="BC910" s="83"/>
      <c r="BD910" s="83"/>
      <c r="BE910" s="83"/>
      <c r="BF910" s="83"/>
      <c r="BG910" s="83"/>
      <c r="BH910" s="83"/>
      <c r="BI910" s="83"/>
      <c r="BJ910" s="83"/>
      <c r="BK910" s="83"/>
      <c r="BL910" s="83"/>
      <c r="BM910" s="83"/>
      <c r="BN910" s="83"/>
      <c r="BO910" s="83"/>
      <c r="BP910" s="83"/>
      <c r="BQ910" s="83"/>
      <c r="BR910" s="83"/>
      <c r="BS910" s="83"/>
      <c r="BT910" s="83"/>
      <c r="BU910" s="83"/>
      <c r="BV910" s="83"/>
      <c r="BW910" s="83"/>
      <c r="BX910" s="83"/>
      <c r="BY910" s="83"/>
      <c r="BZ910" s="83"/>
      <c r="CA910" s="83"/>
      <c r="CB910" s="83"/>
      <c r="CC910" s="83"/>
      <c r="CD910" s="83"/>
      <c r="CE910" s="83"/>
      <c r="CF910" s="83"/>
      <c r="CG910" s="83"/>
      <c r="CH910" s="83"/>
      <c r="CI910" s="83"/>
      <c r="CJ910" s="83"/>
      <c r="CK910" s="83"/>
      <c r="CL910" s="83"/>
      <c r="CM910" s="83"/>
      <c r="CN910" s="83"/>
      <c r="CO910" s="83"/>
      <c r="CP910" s="83"/>
      <c r="CQ910" s="83"/>
      <c r="CR910" s="83"/>
      <c r="CS910" s="83"/>
      <c r="CT910" s="83"/>
      <c r="CU910" s="83"/>
      <c r="CV910" s="83"/>
      <c r="CW910" s="83"/>
    </row>
    <row r="911" spans="1:101" x14ac:dyDescent="0.2">
      <c r="A911" s="83" t="s">
        <v>2075</v>
      </c>
      <c r="B911" s="86">
        <v>40541.640972222223</v>
      </c>
      <c r="C911" s="86">
        <v>40542.294444444444</v>
      </c>
      <c r="D911" s="83" t="s">
        <v>614</v>
      </c>
      <c r="E911" s="83" t="s">
        <v>615</v>
      </c>
      <c r="F911" s="83"/>
      <c r="G911" s="83">
        <v>50</v>
      </c>
      <c r="H911" s="83"/>
      <c r="I911" s="83"/>
      <c r="J911" s="83"/>
      <c r="K911" s="83"/>
      <c r="L911" s="83"/>
      <c r="M911" s="83">
        <v>33</v>
      </c>
      <c r="N911" s="83"/>
      <c r="O911" s="83"/>
      <c r="P911" s="83"/>
      <c r="Q911" s="83">
        <v>3640</v>
      </c>
      <c r="R911" s="83"/>
      <c r="S911" s="83"/>
      <c r="T911" s="83"/>
      <c r="U911" s="83"/>
      <c r="V911" s="83"/>
      <c r="W911" s="83"/>
      <c r="X911" s="83"/>
      <c r="Y911" s="83"/>
      <c r="Z911" s="83"/>
      <c r="AA911" s="83"/>
      <c r="AB911" s="83"/>
      <c r="AC911" s="83"/>
      <c r="AD911" s="83"/>
      <c r="AE911" s="83"/>
      <c r="AF911" s="83"/>
      <c r="AG911" s="83"/>
      <c r="AH911" s="83"/>
      <c r="AI911" s="83"/>
      <c r="AJ911" s="83"/>
      <c r="AK911" s="83"/>
      <c r="AL911" s="83"/>
      <c r="AM911" s="83"/>
      <c r="AN911" s="83"/>
      <c r="AO911" s="83"/>
      <c r="AP911" s="83"/>
      <c r="AQ911" s="83"/>
      <c r="AR911" s="83"/>
      <c r="AS911" s="83"/>
      <c r="AT911" s="83"/>
      <c r="AU911" s="83"/>
      <c r="AV911" s="83"/>
      <c r="AW911" s="83"/>
      <c r="AX911" s="83"/>
      <c r="AY911" s="83"/>
      <c r="AZ911" s="83"/>
      <c r="BA911" s="83"/>
      <c r="BB911" s="83"/>
      <c r="BC911" s="83"/>
      <c r="BD911" s="83"/>
      <c r="BE911" s="83"/>
      <c r="BF911" s="83"/>
      <c r="BG911" s="83"/>
      <c r="BH911" s="83"/>
      <c r="BI911" s="83"/>
      <c r="BJ911" s="83"/>
      <c r="BK911" s="83"/>
      <c r="BL911" s="83"/>
      <c r="BM911" s="83"/>
      <c r="BN911" s="83"/>
      <c r="BO911" s="83"/>
      <c r="BP911" s="83"/>
      <c r="BQ911" s="83"/>
      <c r="BR911" s="83"/>
      <c r="BS911" s="83"/>
      <c r="BT911" s="83"/>
      <c r="BU911" s="83"/>
      <c r="BV911" s="83"/>
      <c r="BW911" s="83"/>
      <c r="BX911" s="83"/>
      <c r="BY911" s="83"/>
      <c r="BZ911" s="83"/>
      <c r="CA911" s="83"/>
      <c r="CB911" s="83"/>
      <c r="CC911" s="83"/>
      <c r="CD911" s="83"/>
      <c r="CE911" s="83"/>
      <c r="CF911" s="83"/>
      <c r="CG911" s="83"/>
      <c r="CH911" s="83"/>
      <c r="CI911" s="83"/>
      <c r="CJ911" s="83"/>
      <c r="CK911" s="83"/>
      <c r="CL911" s="83"/>
      <c r="CM911" s="83"/>
      <c r="CN911" s="83"/>
      <c r="CO911" s="83"/>
      <c r="CP911" s="83"/>
      <c r="CQ911" s="83"/>
      <c r="CR911" s="83"/>
      <c r="CS911" s="83"/>
      <c r="CT911" s="83"/>
      <c r="CU911" s="83"/>
      <c r="CV911" s="83"/>
      <c r="CW911" s="83"/>
    </row>
    <row r="912" spans="1:101" x14ac:dyDescent="0.2">
      <c r="A912" s="83" t="s">
        <v>2075</v>
      </c>
      <c r="B912" s="86">
        <v>40542.446527777778</v>
      </c>
      <c r="C912" s="86">
        <v>40542.743750000001</v>
      </c>
      <c r="D912" s="83" t="s">
        <v>616</v>
      </c>
      <c r="E912" s="83" t="s">
        <v>617</v>
      </c>
      <c r="F912" s="83"/>
      <c r="G912" s="83">
        <v>50</v>
      </c>
      <c r="H912" s="83"/>
      <c r="I912" s="83"/>
      <c r="J912" s="83"/>
      <c r="K912" s="83"/>
      <c r="L912" s="83"/>
      <c r="M912" s="83">
        <v>77</v>
      </c>
      <c r="N912" s="83"/>
      <c r="O912" s="83"/>
      <c r="P912" s="83"/>
      <c r="Q912" s="83">
        <v>2370</v>
      </c>
      <c r="R912" s="83"/>
      <c r="S912" s="83"/>
      <c r="T912" s="83"/>
      <c r="U912" s="83"/>
      <c r="V912" s="83"/>
      <c r="W912" s="83"/>
      <c r="X912" s="83"/>
      <c r="Y912" s="83"/>
      <c r="Z912" s="83"/>
      <c r="AA912" s="83"/>
      <c r="AB912" s="83"/>
      <c r="AC912" s="83"/>
      <c r="AD912" s="83"/>
      <c r="AE912" s="83"/>
      <c r="AF912" s="83"/>
      <c r="AG912" s="83"/>
      <c r="AH912" s="83"/>
      <c r="AI912" s="83"/>
      <c r="AJ912" s="83"/>
      <c r="AK912" s="83"/>
      <c r="AL912" s="83"/>
      <c r="AM912" s="83"/>
      <c r="AN912" s="83"/>
      <c r="AO912" s="83"/>
      <c r="AP912" s="83"/>
      <c r="AQ912" s="83"/>
      <c r="AR912" s="83"/>
      <c r="AS912" s="83"/>
      <c r="AT912" s="83"/>
      <c r="AU912" s="83"/>
      <c r="AV912" s="83"/>
      <c r="AW912" s="83"/>
      <c r="AX912" s="83"/>
      <c r="AY912" s="83"/>
      <c r="AZ912" s="83"/>
      <c r="BA912" s="83"/>
      <c r="BB912" s="83"/>
      <c r="BC912" s="83"/>
      <c r="BD912" s="83"/>
      <c r="BE912" s="83"/>
      <c r="BF912" s="83"/>
      <c r="BG912" s="83"/>
      <c r="BH912" s="83"/>
      <c r="BI912" s="83"/>
      <c r="BJ912" s="83"/>
      <c r="BK912" s="83"/>
      <c r="BL912" s="83"/>
      <c r="BM912" s="83"/>
      <c r="BN912" s="83"/>
      <c r="BO912" s="83"/>
      <c r="BP912" s="83"/>
      <c r="BQ912" s="83"/>
      <c r="BR912" s="83"/>
      <c r="BS912" s="83"/>
      <c r="BT912" s="83"/>
      <c r="BU912" s="83"/>
      <c r="BV912" s="83"/>
      <c r="BW912" s="83"/>
      <c r="BX912" s="83"/>
      <c r="BY912" s="83"/>
      <c r="BZ912" s="83"/>
      <c r="CA912" s="83"/>
      <c r="CB912" s="83"/>
      <c r="CC912" s="83"/>
      <c r="CD912" s="83"/>
      <c r="CE912" s="83"/>
      <c r="CF912" s="83"/>
      <c r="CG912" s="83"/>
      <c r="CH912" s="83"/>
      <c r="CI912" s="83"/>
      <c r="CJ912" s="83"/>
      <c r="CK912" s="83"/>
      <c r="CL912" s="83"/>
      <c r="CM912" s="83"/>
      <c r="CN912" s="83"/>
      <c r="CO912" s="83"/>
      <c r="CP912" s="83"/>
      <c r="CQ912" s="83"/>
      <c r="CR912" s="83"/>
      <c r="CS912" s="83"/>
      <c r="CT912" s="83"/>
      <c r="CU912" s="83"/>
      <c r="CV912" s="83"/>
      <c r="CW912" s="83"/>
    </row>
    <row r="913" spans="1:101" x14ac:dyDescent="0.2">
      <c r="A913" s="83" t="s">
        <v>2075</v>
      </c>
      <c r="B913" s="86">
        <v>40542.775000000001</v>
      </c>
      <c r="C913" s="86">
        <v>40544.657638888886</v>
      </c>
      <c r="D913" s="83" t="s">
        <v>618</v>
      </c>
      <c r="E913" s="83" t="s">
        <v>619</v>
      </c>
      <c r="F913" s="83"/>
      <c r="G913" s="83">
        <v>50</v>
      </c>
      <c r="H913" s="83"/>
      <c r="I913" s="83"/>
      <c r="J913" s="83"/>
      <c r="K913" s="83"/>
      <c r="L913" s="83"/>
      <c r="M913" s="83">
        <v>388</v>
      </c>
      <c r="N913" s="83"/>
      <c r="O913" s="83"/>
      <c r="P913" s="83"/>
      <c r="Q913" s="83">
        <v>1280</v>
      </c>
      <c r="R913" s="83"/>
      <c r="S913" s="83"/>
      <c r="T913" s="83"/>
      <c r="U913" s="83"/>
      <c r="V913" s="83"/>
      <c r="W913" s="83"/>
      <c r="X913" s="83"/>
      <c r="Y913" s="83"/>
      <c r="Z913" s="83"/>
      <c r="AA913" s="83"/>
      <c r="AB913" s="83"/>
      <c r="AC913" s="83"/>
      <c r="AD913" s="83"/>
      <c r="AE913" s="83"/>
      <c r="AF913" s="83"/>
      <c r="AG913" s="83"/>
      <c r="AH913" s="83"/>
      <c r="AI913" s="83"/>
      <c r="AJ913" s="83"/>
      <c r="AK913" s="83"/>
      <c r="AL913" s="83"/>
      <c r="AM913" s="83"/>
      <c r="AN913" s="83"/>
      <c r="AO913" s="83"/>
      <c r="AP913" s="83"/>
      <c r="AQ913" s="83"/>
      <c r="AR913" s="83"/>
      <c r="AS913" s="83"/>
      <c r="AT913" s="83"/>
      <c r="AU913" s="83"/>
      <c r="AV913" s="83"/>
      <c r="AW913" s="83"/>
      <c r="AX913" s="83"/>
      <c r="AY913" s="83"/>
      <c r="AZ913" s="83"/>
      <c r="BA913" s="83"/>
      <c r="BB913" s="83"/>
      <c r="BC913" s="83"/>
      <c r="BD913" s="83"/>
      <c r="BE913" s="83"/>
      <c r="BF913" s="83"/>
      <c r="BG913" s="83"/>
      <c r="BH913" s="83"/>
      <c r="BI913" s="83"/>
      <c r="BJ913" s="83"/>
      <c r="BK913" s="83"/>
      <c r="BL913" s="83"/>
      <c r="BM913" s="83"/>
      <c r="BN913" s="83"/>
      <c r="BO913" s="83"/>
      <c r="BP913" s="83"/>
      <c r="BQ913" s="83"/>
      <c r="BR913" s="83"/>
      <c r="BS913" s="83"/>
      <c r="BT913" s="83"/>
      <c r="BU913" s="83"/>
      <c r="BV913" s="83"/>
      <c r="BW913" s="83"/>
      <c r="BX913" s="83"/>
      <c r="BY913" s="83"/>
      <c r="BZ913" s="83"/>
      <c r="CA913" s="83"/>
      <c r="CB913" s="83"/>
      <c r="CC913" s="83"/>
      <c r="CD913" s="83"/>
      <c r="CE913" s="83"/>
      <c r="CF913" s="83"/>
      <c r="CG913" s="83"/>
      <c r="CH913" s="83"/>
      <c r="CI913" s="83"/>
      <c r="CJ913" s="83"/>
      <c r="CK913" s="83"/>
      <c r="CL913" s="83"/>
      <c r="CM913" s="83"/>
      <c r="CN913" s="83"/>
      <c r="CO913" s="83"/>
      <c r="CP913" s="83"/>
      <c r="CQ913" s="83"/>
      <c r="CR913" s="83"/>
      <c r="CS913" s="83"/>
      <c r="CT913" s="83"/>
      <c r="CU913" s="83"/>
      <c r="CV913" s="83"/>
      <c r="CW913" s="83"/>
    </row>
    <row r="914" spans="1:101" x14ac:dyDescent="0.2">
      <c r="A914" s="83" t="s">
        <v>2075</v>
      </c>
      <c r="B914" s="86">
        <v>40545.381944444445</v>
      </c>
      <c r="C914" s="86">
        <v>40548.638194444444</v>
      </c>
      <c r="D914" s="83" t="s">
        <v>620</v>
      </c>
      <c r="E914" s="83" t="s">
        <v>621</v>
      </c>
      <c r="F914" s="83"/>
      <c r="G914" s="83">
        <v>50</v>
      </c>
      <c r="H914" s="83"/>
      <c r="I914" s="83"/>
      <c r="J914" s="83"/>
      <c r="K914" s="83"/>
      <c r="L914" s="83"/>
      <c r="M914" s="83">
        <v>133</v>
      </c>
      <c r="N914" s="83"/>
      <c r="O914" s="83"/>
      <c r="P914" s="83"/>
      <c r="Q914" s="83">
        <v>548</v>
      </c>
      <c r="R914" s="83"/>
      <c r="S914" s="83"/>
      <c r="T914" s="83"/>
      <c r="U914" s="83"/>
      <c r="V914" s="83"/>
      <c r="W914" s="83"/>
      <c r="X914" s="83"/>
      <c r="Y914" s="83"/>
      <c r="Z914" s="83"/>
      <c r="AA914" s="83"/>
      <c r="AB914" s="83"/>
      <c r="AC914" s="83"/>
      <c r="AD914" s="83"/>
      <c r="AE914" s="83"/>
      <c r="AF914" s="83"/>
      <c r="AG914" s="83"/>
      <c r="AH914" s="83"/>
      <c r="AI914" s="83"/>
      <c r="AJ914" s="83"/>
      <c r="AK914" s="83"/>
      <c r="AL914" s="83"/>
      <c r="AM914" s="83"/>
      <c r="AN914" s="83"/>
      <c r="AO914" s="83"/>
      <c r="AP914" s="83"/>
      <c r="AQ914" s="83"/>
      <c r="AR914" s="83"/>
      <c r="AS914" s="83"/>
      <c r="AT914" s="83"/>
      <c r="AU914" s="83"/>
      <c r="AV914" s="83"/>
      <c r="AW914" s="83"/>
      <c r="AX914" s="83"/>
      <c r="AY914" s="83"/>
      <c r="AZ914" s="83"/>
      <c r="BA914" s="83"/>
      <c r="BB914" s="83"/>
      <c r="BC914" s="83"/>
      <c r="BD914" s="83"/>
      <c r="BE914" s="83"/>
      <c r="BF914" s="83"/>
      <c r="BG914" s="83"/>
      <c r="BH914" s="83"/>
      <c r="BI914" s="83"/>
      <c r="BJ914" s="83"/>
      <c r="BK914" s="83"/>
      <c r="BL914" s="83"/>
      <c r="BM914" s="83"/>
      <c r="BN914" s="83"/>
      <c r="BO914" s="83"/>
      <c r="BP914" s="83"/>
      <c r="BQ914" s="83"/>
      <c r="BR914" s="83"/>
      <c r="BS914" s="83"/>
      <c r="BT914" s="83"/>
      <c r="BU914" s="83"/>
      <c r="BV914" s="83"/>
      <c r="BW914" s="83"/>
      <c r="BX914" s="83"/>
      <c r="BY914" s="83"/>
      <c r="BZ914" s="83"/>
      <c r="CA914" s="83"/>
      <c r="CB914" s="83"/>
      <c r="CC914" s="83"/>
      <c r="CD914" s="83"/>
      <c r="CE914" s="83"/>
      <c r="CF914" s="83"/>
      <c r="CG914" s="83"/>
      <c r="CH914" s="83"/>
      <c r="CI914" s="83"/>
      <c r="CJ914" s="83"/>
      <c r="CK914" s="83"/>
      <c r="CL914" s="83"/>
      <c r="CM914" s="83"/>
      <c r="CN914" s="83"/>
      <c r="CO914" s="83"/>
      <c r="CP914" s="83"/>
      <c r="CQ914" s="83"/>
      <c r="CR914" s="83"/>
      <c r="CS914" s="83"/>
      <c r="CT914" s="83"/>
      <c r="CU914" s="83"/>
      <c r="CV914" s="83"/>
      <c r="CW914" s="83"/>
    </row>
    <row r="915" spans="1:101" x14ac:dyDescent="0.2">
      <c r="A915" s="83" t="s">
        <v>2075</v>
      </c>
      <c r="B915" s="86">
        <v>40548.803472222222</v>
      </c>
      <c r="C915" s="86">
        <v>40549.597916666666</v>
      </c>
      <c r="D915" s="83" t="s">
        <v>622</v>
      </c>
      <c r="E915" s="83" t="s">
        <v>623</v>
      </c>
      <c r="F915" s="83"/>
      <c r="G915" s="83">
        <v>50</v>
      </c>
      <c r="H915" s="83"/>
      <c r="I915" s="83"/>
      <c r="J915" s="83"/>
      <c r="K915" s="83"/>
      <c r="L915" s="83"/>
      <c r="M915" s="83">
        <v>28</v>
      </c>
      <c r="N915" s="83"/>
      <c r="O915" s="83"/>
      <c r="P915" s="83"/>
      <c r="Q915" s="83">
        <v>363</v>
      </c>
      <c r="R915" s="83"/>
      <c r="S915" s="83"/>
      <c r="T915" s="83"/>
      <c r="U915" s="83"/>
      <c r="V915" s="83"/>
      <c r="W915" s="83"/>
      <c r="X915" s="83"/>
      <c r="Y915" s="83"/>
      <c r="Z915" s="83"/>
      <c r="AA915" s="83"/>
      <c r="AB915" s="83"/>
      <c r="AC915" s="83"/>
      <c r="AD915" s="83"/>
      <c r="AE915" s="83"/>
      <c r="AF915" s="83"/>
      <c r="AG915" s="83"/>
      <c r="AH915" s="83"/>
      <c r="AI915" s="83"/>
      <c r="AJ915" s="83"/>
      <c r="AK915" s="83"/>
      <c r="AL915" s="83"/>
      <c r="AM915" s="83"/>
      <c r="AN915" s="83"/>
      <c r="AO915" s="83"/>
      <c r="AP915" s="83"/>
      <c r="AQ915" s="83"/>
      <c r="AR915" s="83"/>
      <c r="AS915" s="83"/>
      <c r="AT915" s="83"/>
      <c r="AU915" s="83"/>
      <c r="AV915" s="83"/>
      <c r="AW915" s="83"/>
      <c r="AX915" s="83"/>
      <c r="AY915" s="83"/>
      <c r="AZ915" s="83"/>
      <c r="BA915" s="83"/>
      <c r="BB915" s="83"/>
      <c r="BC915" s="83"/>
      <c r="BD915" s="83"/>
      <c r="BE915" s="83"/>
      <c r="BF915" s="83"/>
      <c r="BG915" s="83"/>
      <c r="BH915" s="83"/>
      <c r="BI915" s="83"/>
      <c r="BJ915" s="83"/>
      <c r="BK915" s="83"/>
      <c r="BL915" s="83"/>
      <c r="BM915" s="83"/>
      <c r="BN915" s="83"/>
      <c r="BO915" s="83"/>
      <c r="BP915" s="83"/>
      <c r="BQ915" s="83"/>
      <c r="BR915" s="83"/>
      <c r="BS915" s="83"/>
      <c r="BT915" s="83"/>
      <c r="BU915" s="83"/>
      <c r="BV915" s="83"/>
      <c r="BW915" s="83"/>
      <c r="BX915" s="83"/>
      <c r="BY915" s="83"/>
      <c r="BZ915" s="83"/>
      <c r="CA915" s="83"/>
      <c r="CB915" s="83"/>
      <c r="CC915" s="83"/>
      <c r="CD915" s="83"/>
      <c r="CE915" s="83"/>
      <c r="CF915" s="83"/>
      <c r="CG915" s="83"/>
      <c r="CH915" s="83"/>
      <c r="CI915" s="83"/>
      <c r="CJ915" s="83"/>
      <c r="CK915" s="83"/>
      <c r="CL915" s="83"/>
      <c r="CM915" s="83"/>
      <c r="CN915" s="83"/>
      <c r="CO915" s="83"/>
      <c r="CP915" s="83"/>
      <c r="CQ915" s="83"/>
      <c r="CR915" s="83"/>
      <c r="CS915" s="83"/>
      <c r="CT915" s="83"/>
      <c r="CU915" s="83"/>
      <c r="CV915" s="83"/>
      <c r="CW915" s="83"/>
    </row>
    <row r="916" spans="1:101" x14ac:dyDescent="0.2">
      <c r="A916" s="83" t="s">
        <v>2075</v>
      </c>
      <c r="B916" s="86">
        <v>40549.845138888886</v>
      </c>
      <c r="C916" s="86">
        <v>40551.946527777778</v>
      </c>
      <c r="D916" s="83" t="s">
        <v>624</v>
      </c>
      <c r="E916" s="83" t="s">
        <v>625</v>
      </c>
      <c r="F916" s="83"/>
      <c r="G916" s="83">
        <v>50</v>
      </c>
      <c r="H916" s="83"/>
      <c r="I916" s="83"/>
      <c r="J916" s="83"/>
      <c r="K916" s="83"/>
      <c r="L916" s="83"/>
      <c r="M916" s="83">
        <v>57</v>
      </c>
      <c r="N916" s="83"/>
      <c r="O916" s="83"/>
      <c r="P916" s="83"/>
      <c r="Q916" s="83">
        <v>721</v>
      </c>
      <c r="R916" s="83"/>
      <c r="S916" s="83"/>
      <c r="T916" s="83"/>
      <c r="U916" s="83"/>
      <c r="V916" s="83"/>
      <c r="W916" s="83"/>
      <c r="X916" s="83"/>
      <c r="Y916" s="83"/>
      <c r="Z916" s="83"/>
      <c r="AA916" s="83"/>
      <c r="AB916" s="83"/>
      <c r="AC916" s="83"/>
      <c r="AD916" s="83"/>
      <c r="AE916" s="83"/>
      <c r="AF916" s="83"/>
      <c r="AG916" s="83"/>
      <c r="AH916" s="83"/>
      <c r="AI916" s="83"/>
      <c r="AJ916" s="83"/>
      <c r="AK916" s="83"/>
      <c r="AL916" s="83"/>
      <c r="AM916" s="83"/>
      <c r="AN916" s="83"/>
      <c r="AO916" s="83"/>
      <c r="AP916" s="83"/>
      <c r="AQ916" s="83"/>
      <c r="AR916" s="83"/>
      <c r="AS916" s="83"/>
      <c r="AT916" s="83"/>
      <c r="AU916" s="83"/>
      <c r="AV916" s="83"/>
      <c r="AW916" s="83"/>
      <c r="AX916" s="83"/>
      <c r="AY916" s="83"/>
      <c r="AZ916" s="83"/>
      <c r="BA916" s="83"/>
      <c r="BB916" s="83"/>
      <c r="BC916" s="83"/>
      <c r="BD916" s="83"/>
      <c r="BE916" s="83"/>
      <c r="BF916" s="83"/>
      <c r="BG916" s="83"/>
      <c r="BH916" s="83"/>
      <c r="BI916" s="83"/>
      <c r="BJ916" s="83"/>
      <c r="BK916" s="83"/>
      <c r="BL916" s="83"/>
      <c r="BM916" s="83"/>
      <c r="BN916" s="83"/>
      <c r="BO916" s="83"/>
      <c r="BP916" s="83"/>
      <c r="BQ916" s="83"/>
      <c r="BR916" s="83"/>
      <c r="BS916" s="83"/>
      <c r="BT916" s="83"/>
      <c r="BU916" s="83"/>
      <c r="BV916" s="83"/>
      <c r="BW916" s="83"/>
      <c r="BX916" s="83"/>
      <c r="BY916" s="83"/>
      <c r="BZ916" s="83"/>
      <c r="CA916" s="83"/>
      <c r="CB916" s="83"/>
      <c r="CC916" s="83"/>
      <c r="CD916" s="83"/>
      <c r="CE916" s="83"/>
      <c r="CF916" s="83"/>
      <c r="CG916" s="83"/>
      <c r="CH916" s="83"/>
      <c r="CI916" s="83"/>
      <c r="CJ916" s="83"/>
      <c r="CK916" s="83"/>
      <c r="CL916" s="83"/>
      <c r="CM916" s="83"/>
      <c r="CN916" s="83"/>
      <c r="CO916" s="83"/>
      <c r="CP916" s="83"/>
      <c r="CQ916" s="83"/>
      <c r="CR916" s="83"/>
      <c r="CS916" s="83"/>
      <c r="CT916" s="83"/>
      <c r="CU916" s="83"/>
      <c r="CV916" s="83"/>
      <c r="CW916" s="83"/>
    </row>
    <row r="917" spans="1:101" x14ac:dyDescent="0.2">
      <c r="A917" s="83" t="s">
        <v>2075</v>
      </c>
      <c r="B917" s="86">
        <v>40552.324305555558</v>
      </c>
      <c r="C917" s="86">
        <v>40556.282638888886</v>
      </c>
      <c r="D917" s="83" t="s">
        <v>626</v>
      </c>
      <c r="E917" s="83" t="s">
        <v>627</v>
      </c>
      <c r="F917" s="83"/>
      <c r="G917" s="83">
        <v>50</v>
      </c>
      <c r="H917" s="83"/>
      <c r="I917" s="83"/>
      <c r="J917" s="83"/>
      <c r="K917" s="83"/>
      <c r="L917" s="83"/>
      <c r="M917" s="83">
        <v>124</v>
      </c>
      <c r="N917" s="83"/>
      <c r="O917" s="83"/>
      <c r="P917" s="83"/>
      <c r="Q917" s="83">
        <v>1980</v>
      </c>
      <c r="R917" s="83"/>
      <c r="S917" s="83"/>
      <c r="T917" s="83"/>
      <c r="U917" s="83"/>
      <c r="V917" s="83"/>
      <c r="W917" s="83"/>
      <c r="X917" s="83"/>
      <c r="Y917" s="83"/>
      <c r="Z917" s="83"/>
      <c r="AA917" s="83"/>
      <c r="AB917" s="83"/>
      <c r="AC917" s="83"/>
      <c r="AD917" s="83"/>
      <c r="AE917" s="83"/>
      <c r="AF917" s="83"/>
      <c r="AG917" s="83"/>
      <c r="AH917" s="83"/>
      <c r="AI917" s="83"/>
      <c r="AJ917" s="83"/>
      <c r="AK917" s="83"/>
      <c r="AL917" s="83"/>
      <c r="AM917" s="83"/>
      <c r="AN917" s="83"/>
      <c r="AO917" s="83"/>
      <c r="AP917" s="83"/>
      <c r="AQ917" s="83"/>
      <c r="AR917" s="83"/>
      <c r="AS917" s="83"/>
      <c r="AT917" s="83"/>
      <c r="AU917" s="83"/>
      <c r="AV917" s="83"/>
      <c r="AW917" s="83"/>
      <c r="AX917" s="83"/>
      <c r="AY917" s="83"/>
      <c r="AZ917" s="83"/>
      <c r="BA917" s="83"/>
      <c r="BB917" s="83"/>
      <c r="BC917" s="83"/>
      <c r="BD917" s="83"/>
      <c r="BE917" s="83"/>
      <c r="BF917" s="83"/>
      <c r="BG917" s="83"/>
      <c r="BH917" s="83"/>
      <c r="BI917" s="83"/>
      <c r="BJ917" s="83"/>
      <c r="BK917" s="83"/>
      <c r="BL917" s="83"/>
      <c r="BM917" s="83"/>
      <c r="BN917" s="83"/>
      <c r="BO917" s="83"/>
      <c r="BP917" s="83"/>
      <c r="BQ917" s="83"/>
      <c r="BR917" s="83"/>
      <c r="BS917" s="83"/>
      <c r="BT917" s="83"/>
      <c r="BU917" s="83"/>
      <c r="BV917" s="83"/>
      <c r="BW917" s="83"/>
      <c r="BX917" s="83"/>
      <c r="BY917" s="83"/>
      <c r="BZ917" s="83"/>
      <c r="CA917" s="83"/>
      <c r="CB917" s="83"/>
      <c r="CC917" s="83"/>
      <c r="CD917" s="83"/>
      <c r="CE917" s="83"/>
      <c r="CF917" s="83"/>
      <c r="CG917" s="83"/>
      <c r="CH917" s="83"/>
      <c r="CI917" s="83"/>
      <c r="CJ917" s="83"/>
      <c r="CK917" s="83"/>
      <c r="CL917" s="83"/>
      <c r="CM917" s="83"/>
      <c r="CN917" s="83"/>
      <c r="CO917" s="83"/>
      <c r="CP917" s="83"/>
      <c r="CQ917" s="83"/>
      <c r="CR917" s="83"/>
      <c r="CS917" s="83"/>
      <c r="CT917" s="83"/>
      <c r="CU917" s="83"/>
      <c r="CV917" s="83"/>
      <c r="CW917" s="83"/>
    </row>
    <row r="918" spans="1:101" x14ac:dyDescent="0.2">
      <c r="A918" s="83" t="s">
        <v>2075</v>
      </c>
      <c r="B918" s="86">
        <v>40555.479166666664</v>
      </c>
      <c r="C918" s="83"/>
      <c r="D918" s="83" t="s">
        <v>628</v>
      </c>
      <c r="E918" s="83"/>
      <c r="F918" s="83"/>
      <c r="G918" s="83">
        <v>70</v>
      </c>
      <c r="H918" s="83"/>
      <c r="I918" s="83"/>
      <c r="J918" s="83"/>
      <c r="K918" s="83">
        <v>0.41</v>
      </c>
      <c r="L918" s="83"/>
      <c r="M918" s="83"/>
      <c r="N918" s="83"/>
      <c r="O918" s="83"/>
      <c r="P918" s="83"/>
      <c r="Q918" s="83">
        <v>1420</v>
      </c>
      <c r="R918" s="83"/>
      <c r="S918" s="83"/>
      <c r="T918" s="83"/>
      <c r="U918" s="83">
        <v>1.02</v>
      </c>
      <c r="V918" s="83"/>
      <c r="W918" s="83"/>
      <c r="X918" s="83"/>
      <c r="Y918" s="83"/>
      <c r="Z918" s="83"/>
      <c r="AA918" s="83"/>
      <c r="AB918" s="83"/>
      <c r="AC918" s="83"/>
      <c r="AD918" s="83"/>
      <c r="AE918" s="83"/>
      <c r="AF918" s="83"/>
      <c r="AG918" s="83"/>
      <c r="AH918" s="83"/>
      <c r="AI918" s="83"/>
      <c r="AJ918" s="83"/>
      <c r="AK918" s="83"/>
      <c r="AL918" s="83"/>
      <c r="AM918" s="83"/>
      <c r="AN918" s="83"/>
      <c r="AO918" s="83"/>
      <c r="AP918" s="83"/>
      <c r="AQ918" s="83"/>
      <c r="AR918" s="83"/>
      <c r="AS918" s="83"/>
      <c r="AT918" s="83"/>
      <c r="AU918" s="83"/>
      <c r="AV918" s="83"/>
      <c r="AW918" s="83"/>
      <c r="AX918" s="83"/>
      <c r="AY918" s="83"/>
      <c r="AZ918" s="83"/>
      <c r="BA918" s="83"/>
      <c r="BB918" s="83"/>
      <c r="BC918" s="83"/>
      <c r="BD918" s="83"/>
      <c r="BE918" s="83"/>
      <c r="BF918" s="83"/>
      <c r="BG918" s="83"/>
      <c r="BH918" s="83"/>
      <c r="BI918" s="83"/>
      <c r="BJ918" s="83"/>
      <c r="BK918" s="83"/>
      <c r="BL918" s="83"/>
      <c r="BM918" s="83"/>
      <c r="BN918" s="83"/>
      <c r="BO918" s="83">
        <v>7.0999999999999994E-2</v>
      </c>
      <c r="BP918" s="83"/>
      <c r="BQ918" s="83"/>
      <c r="BR918" s="83"/>
      <c r="BS918" s="83"/>
      <c r="BT918" s="83"/>
      <c r="BU918" s="83"/>
      <c r="BV918" s="83"/>
      <c r="BW918" s="83"/>
      <c r="BX918" s="83"/>
      <c r="BY918" s="83"/>
      <c r="BZ918" s="83"/>
      <c r="CA918" s="83"/>
      <c r="CB918" s="83"/>
      <c r="CC918" s="83"/>
      <c r="CD918" s="83"/>
      <c r="CE918" s="83"/>
      <c r="CF918" s="83"/>
      <c r="CG918" s="83">
        <v>8.7100000000000009</v>
      </c>
      <c r="CH918" s="83"/>
      <c r="CI918" s="83">
        <v>7.62</v>
      </c>
      <c r="CJ918" s="83"/>
      <c r="CK918" s="83">
        <v>17920</v>
      </c>
      <c r="CL918" s="83"/>
      <c r="CM918" s="83"/>
      <c r="CN918" s="83"/>
      <c r="CO918" s="83"/>
      <c r="CP918" s="83"/>
      <c r="CQ918" s="83"/>
      <c r="CR918" s="83"/>
      <c r="CS918" s="83"/>
      <c r="CT918" s="83"/>
      <c r="CU918" s="83"/>
      <c r="CV918" s="83"/>
      <c r="CW918" s="83"/>
    </row>
    <row r="919" spans="1:101" x14ac:dyDescent="0.2">
      <c r="A919" s="83" t="s">
        <v>2075</v>
      </c>
      <c r="B919" s="86">
        <v>40556.575694444444</v>
      </c>
      <c r="C919" s="86">
        <v>40559.675694444442</v>
      </c>
      <c r="D919" s="83" t="s">
        <v>629</v>
      </c>
      <c r="E919" s="83" t="s">
        <v>630</v>
      </c>
      <c r="F919" s="83"/>
      <c r="G919" s="83">
        <v>50</v>
      </c>
      <c r="H919" s="83"/>
      <c r="I919" s="83"/>
      <c r="J919" s="83"/>
      <c r="K919" s="83"/>
      <c r="L919" s="83"/>
      <c r="M919" s="83">
        <v>95</v>
      </c>
      <c r="N919" s="83"/>
      <c r="O919" s="83"/>
      <c r="P919" s="83"/>
      <c r="Q919" s="83">
        <v>3480</v>
      </c>
      <c r="R919" s="83"/>
      <c r="S919" s="83"/>
      <c r="T919" s="83"/>
      <c r="U919" s="83"/>
      <c r="V919" s="83"/>
      <c r="W919" s="83"/>
      <c r="X919" s="83"/>
      <c r="Y919" s="83"/>
      <c r="Z919" s="83"/>
      <c r="AA919" s="83"/>
      <c r="AB919" s="83"/>
      <c r="AC919" s="83"/>
      <c r="AD919" s="83"/>
      <c r="AE919" s="83"/>
      <c r="AF919" s="83"/>
      <c r="AG919" s="83"/>
      <c r="AH919" s="83"/>
      <c r="AI919" s="83"/>
      <c r="AJ919" s="83"/>
      <c r="AK919" s="83"/>
      <c r="AL919" s="83"/>
      <c r="AM919" s="83"/>
      <c r="AN919" s="83"/>
      <c r="AO919" s="83"/>
      <c r="AP919" s="83"/>
      <c r="AQ919" s="83"/>
      <c r="AR919" s="83"/>
      <c r="AS919" s="83"/>
      <c r="AT919" s="83"/>
      <c r="AU919" s="83"/>
      <c r="AV919" s="83"/>
      <c r="AW919" s="83"/>
      <c r="AX919" s="83"/>
      <c r="AY919" s="83"/>
      <c r="AZ919" s="83"/>
      <c r="BA919" s="83"/>
      <c r="BB919" s="83"/>
      <c r="BC919" s="83"/>
      <c r="BD919" s="83"/>
      <c r="BE919" s="83"/>
      <c r="BF919" s="83"/>
      <c r="BG919" s="83"/>
      <c r="BH919" s="83"/>
      <c r="BI919" s="83"/>
      <c r="BJ919" s="83"/>
      <c r="BK919" s="83"/>
      <c r="BL919" s="83"/>
      <c r="BM919" s="83"/>
      <c r="BN919" s="83"/>
      <c r="BO919" s="83"/>
      <c r="BP919" s="83"/>
      <c r="BQ919" s="83"/>
      <c r="BR919" s="83"/>
      <c r="BS919" s="83"/>
      <c r="BT919" s="83"/>
      <c r="BU919" s="83"/>
      <c r="BV919" s="83"/>
      <c r="BW919" s="83"/>
      <c r="BX919" s="83"/>
      <c r="BY919" s="83"/>
      <c r="BZ919" s="83"/>
      <c r="CA919" s="83"/>
      <c r="CB919" s="83"/>
      <c r="CC919" s="83"/>
      <c r="CD919" s="83"/>
      <c r="CE919" s="83"/>
      <c r="CF919" s="83"/>
      <c r="CG919" s="83"/>
      <c r="CH919" s="83"/>
      <c r="CI919" s="83"/>
      <c r="CJ919" s="83"/>
      <c r="CK919" s="83"/>
      <c r="CL919" s="83"/>
      <c r="CM919" s="83"/>
      <c r="CN919" s="83"/>
      <c r="CO919" s="83"/>
      <c r="CP919" s="83"/>
      <c r="CQ919" s="83"/>
      <c r="CR919" s="83"/>
      <c r="CS919" s="83"/>
      <c r="CT919" s="83"/>
      <c r="CU919" s="83"/>
      <c r="CV919" s="83"/>
      <c r="CW919" s="83"/>
    </row>
    <row r="920" spans="1:101" x14ac:dyDescent="0.2">
      <c r="A920" s="83" t="s">
        <v>2075</v>
      </c>
      <c r="B920" s="86">
        <v>40560.03125</v>
      </c>
      <c r="C920" s="86">
        <v>40563.238888888889</v>
      </c>
      <c r="D920" s="83" t="s">
        <v>631</v>
      </c>
      <c r="E920" s="83" t="s">
        <v>632</v>
      </c>
      <c r="F920" s="83"/>
      <c r="G920" s="83">
        <v>50</v>
      </c>
      <c r="H920" s="83"/>
      <c r="I920" s="83"/>
      <c r="J920" s="83"/>
      <c r="K920" s="83"/>
      <c r="L920" s="83"/>
      <c r="M920" s="83">
        <v>110</v>
      </c>
      <c r="N920" s="83"/>
      <c r="O920" s="83"/>
      <c r="P920" s="83"/>
      <c r="Q920" s="83">
        <v>3050</v>
      </c>
      <c r="R920" s="83"/>
      <c r="S920" s="83"/>
      <c r="T920" s="83"/>
      <c r="U920" s="83"/>
      <c r="V920" s="83"/>
      <c r="W920" s="83"/>
      <c r="X920" s="83"/>
      <c r="Y920" s="83"/>
      <c r="Z920" s="83"/>
      <c r="AA920" s="83"/>
      <c r="AB920" s="83"/>
      <c r="AC920" s="83"/>
      <c r="AD920" s="83"/>
      <c r="AE920" s="83"/>
      <c r="AF920" s="83"/>
      <c r="AG920" s="83"/>
      <c r="AH920" s="83"/>
      <c r="AI920" s="83"/>
      <c r="AJ920" s="83"/>
      <c r="AK920" s="83"/>
      <c r="AL920" s="83"/>
      <c r="AM920" s="83"/>
      <c r="AN920" s="83"/>
      <c r="AO920" s="83"/>
      <c r="AP920" s="83"/>
      <c r="AQ920" s="83"/>
      <c r="AR920" s="83"/>
      <c r="AS920" s="83"/>
      <c r="AT920" s="83"/>
      <c r="AU920" s="83"/>
      <c r="AV920" s="83"/>
      <c r="AW920" s="83"/>
      <c r="AX920" s="83"/>
      <c r="AY920" s="83"/>
      <c r="AZ920" s="83"/>
      <c r="BA920" s="83"/>
      <c r="BB920" s="83"/>
      <c r="BC920" s="83"/>
      <c r="BD920" s="83"/>
      <c r="BE920" s="83"/>
      <c r="BF920" s="83"/>
      <c r="BG920" s="83"/>
      <c r="BH920" s="83"/>
      <c r="BI920" s="83"/>
      <c r="BJ920" s="83"/>
      <c r="BK920" s="83"/>
      <c r="BL920" s="83"/>
      <c r="BM920" s="83"/>
      <c r="BN920" s="83"/>
      <c r="BO920" s="83"/>
      <c r="BP920" s="83"/>
      <c r="BQ920" s="83"/>
      <c r="BR920" s="83"/>
      <c r="BS920" s="83"/>
      <c r="BT920" s="83"/>
      <c r="BU920" s="83"/>
      <c r="BV920" s="83"/>
      <c r="BW920" s="83"/>
      <c r="BX920" s="83"/>
      <c r="BY920" s="83"/>
      <c r="BZ920" s="83"/>
      <c r="CA920" s="83"/>
      <c r="CB920" s="83"/>
      <c r="CC920" s="83"/>
      <c r="CD920" s="83"/>
      <c r="CE920" s="83"/>
      <c r="CF920" s="83"/>
      <c r="CG920" s="83"/>
      <c r="CH920" s="83"/>
      <c r="CI920" s="83"/>
      <c r="CJ920" s="83"/>
      <c r="CK920" s="83"/>
      <c r="CL920" s="83"/>
      <c r="CM920" s="83"/>
      <c r="CN920" s="83"/>
      <c r="CO920" s="83"/>
      <c r="CP920" s="83"/>
      <c r="CQ920" s="83"/>
      <c r="CR920" s="83"/>
      <c r="CS920" s="83"/>
      <c r="CT920" s="83"/>
      <c r="CU920" s="83"/>
      <c r="CV920" s="83"/>
      <c r="CW920" s="83"/>
    </row>
    <row r="921" spans="1:101" x14ac:dyDescent="0.2">
      <c r="A921" s="83" t="s">
        <v>2075</v>
      </c>
      <c r="B921" s="86">
        <v>40563.570833333331</v>
      </c>
      <c r="C921" s="86">
        <v>40567.134027777778</v>
      </c>
      <c r="D921" s="83" t="s">
        <v>633</v>
      </c>
      <c r="E921" s="83" t="s">
        <v>634</v>
      </c>
      <c r="F921" s="83"/>
      <c r="G921" s="83">
        <v>50</v>
      </c>
      <c r="H921" s="83"/>
      <c r="I921" s="83"/>
      <c r="J921" s="83"/>
      <c r="K921" s="83"/>
      <c r="L921" s="83"/>
      <c r="M921" s="83">
        <v>67</v>
      </c>
      <c r="N921" s="83"/>
      <c r="O921" s="83"/>
      <c r="P921" s="83"/>
      <c r="Q921" s="83">
        <v>2020</v>
      </c>
      <c r="R921" s="83"/>
      <c r="S921" s="83"/>
      <c r="T921" s="83"/>
      <c r="U921" s="83"/>
      <c r="V921" s="83"/>
      <c r="W921" s="83"/>
      <c r="X921" s="83"/>
      <c r="Y921" s="83"/>
      <c r="Z921" s="83"/>
      <c r="AA921" s="83"/>
      <c r="AB921" s="83"/>
      <c r="AC921" s="83"/>
      <c r="AD921" s="83"/>
      <c r="AE921" s="83"/>
      <c r="AF921" s="83"/>
      <c r="AG921" s="83"/>
      <c r="AH921" s="83"/>
      <c r="AI921" s="83"/>
      <c r="AJ921" s="83"/>
      <c r="AK921" s="83"/>
      <c r="AL921" s="83"/>
      <c r="AM921" s="83"/>
      <c r="AN921" s="83"/>
      <c r="AO921" s="83"/>
      <c r="AP921" s="83"/>
      <c r="AQ921" s="83"/>
      <c r="AR921" s="83"/>
      <c r="AS921" s="83"/>
      <c r="AT921" s="83"/>
      <c r="AU921" s="83"/>
      <c r="AV921" s="83"/>
      <c r="AW921" s="83"/>
      <c r="AX921" s="83"/>
      <c r="AY921" s="83"/>
      <c r="AZ921" s="83"/>
      <c r="BA921" s="83"/>
      <c r="BB921" s="83"/>
      <c r="BC921" s="83"/>
      <c r="BD921" s="83"/>
      <c r="BE921" s="83"/>
      <c r="BF921" s="83"/>
      <c r="BG921" s="83"/>
      <c r="BH921" s="83"/>
      <c r="BI921" s="83"/>
      <c r="BJ921" s="83"/>
      <c r="BK921" s="83"/>
      <c r="BL921" s="83"/>
      <c r="BM921" s="83"/>
      <c r="BN921" s="83"/>
      <c r="BO921" s="83"/>
      <c r="BP921" s="83"/>
      <c r="BQ921" s="83"/>
      <c r="BR921" s="83"/>
      <c r="BS921" s="83"/>
      <c r="BT921" s="83"/>
      <c r="BU921" s="83"/>
      <c r="BV921" s="83"/>
      <c r="BW921" s="83"/>
      <c r="BX921" s="83"/>
      <c r="BY921" s="83"/>
      <c r="BZ921" s="83"/>
      <c r="CA921" s="83"/>
      <c r="CB921" s="83"/>
      <c r="CC921" s="83"/>
      <c r="CD921" s="83"/>
      <c r="CE921" s="83"/>
      <c r="CF921" s="83"/>
      <c r="CG921" s="83"/>
      <c r="CH921" s="83"/>
      <c r="CI921" s="83"/>
      <c r="CJ921" s="83"/>
      <c r="CK921" s="83"/>
      <c r="CL921" s="83"/>
      <c r="CM921" s="83"/>
      <c r="CN921" s="83"/>
      <c r="CO921" s="83"/>
      <c r="CP921" s="83"/>
      <c r="CQ921" s="83"/>
      <c r="CR921" s="83"/>
      <c r="CS921" s="83"/>
      <c r="CT921" s="83"/>
      <c r="CU921" s="83"/>
      <c r="CV921" s="83"/>
      <c r="CW921" s="83"/>
    </row>
    <row r="922" spans="1:101" x14ac:dyDescent="0.2">
      <c r="A922" s="83" t="s">
        <v>2075</v>
      </c>
      <c r="B922" s="86">
        <v>40567.456944444442</v>
      </c>
      <c r="C922" s="86">
        <v>40569.370138888888</v>
      </c>
      <c r="D922" s="83" t="s">
        <v>635</v>
      </c>
      <c r="E922" s="83" t="s">
        <v>636</v>
      </c>
      <c r="F922" s="83"/>
      <c r="G922" s="83">
        <v>50</v>
      </c>
      <c r="H922" s="83"/>
      <c r="I922" s="83"/>
      <c r="J922" s="83"/>
      <c r="K922" s="83"/>
      <c r="L922" s="83"/>
      <c r="M922" s="83">
        <v>48</v>
      </c>
      <c r="N922" s="83"/>
      <c r="O922" s="83"/>
      <c r="P922" s="83"/>
      <c r="Q922" s="83">
        <v>8620</v>
      </c>
      <c r="R922" s="83"/>
      <c r="S922" s="83"/>
      <c r="T922" s="83"/>
      <c r="U922" s="83"/>
      <c r="V922" s="83"/>
      <c r="W922" s="83"/>
      <c r="X922" s="83"/>
      <c r="Y922" s="83"/>
      <c r="Z922" s="83"/>
      <c r="AA922" s="83"/>
      <c r="AB922" s="83"/>
      <c r="AC922" s="83"/>
      <c r="AD922" s="83"/>
      <c r="AE922" s="83"/>
      <c r="AF922" s="83"/>
      <c r="AG922" s="83"/>
      <c r="AH922" s="83"/>
      <c r="AI922" s="83"/>
      <c r="AJ922" s="83"/>
      <c r="AK922" s="83"/>
      <c r="AL922" s="83"/>
      <c r="AM922" s="83"/>
      <c r="AN922" s="83"/>
      <c r="AO922" s="83"/>
      <c r="AP922" s="83"/>
      <c r="AQ922" s="83"/>
      <c r="AR922" s="83"/>
      <c r="AS922" s="83"/>
      <c r="AT922" s="83"/>
      <c r="AU922" s="83"/>
      <c r="AV922" s="83"/>
      <c r="AW922" s="83"/>
      <c r="AX922" s="83"/>
      <c r="AY922" s="83"/>
      <c r="AZ922" s="83"/>
      <c r="BA922" s="83"/>
      <c r="BB922" s="83"/>
      <c r="BC922" s="83"/>
      <c r="BD922" s="83"/>
      <c r="BE922" s="83"/>
      <c r="BF922" s="83"/>
      <c r="BG922" s="83"/>
      <c r="BH922" s="83"/>
      <c r="BI922" s="83"/>
      <c r="BJ922" s="83"/>
      <c r="BK922" s="83"/>
      <c r="BL922" s="83"/>
      <c r="BM922" s="83"/>
      <c r="BN922" s="83"/>
      <c r="BO922" s="83"/>
      <c r="BP922" s="83"/>
      <c r="BQ922" s="83"/>
      <c r="BR922" s="83"/>
      <c r="BS922" s="83"/>
      <c r="BT922" s="83"/>
      <c r="BU922" s="83"/>
      <c r="BV922" s="83"/>
      <c r="BW922" s="83"/>
      <c r="BX922" s="83"/>
      <c r="BY922" s="83"/>
      <c r="BZ922" s="83"/>
      <c r="CA922" s="83"/>
      <c r="CB922" s="83"/>
      <c r="CC922" s="83"/>
      <c r="CD922" s="83"/>
      <c r="CE922" s="83"/>
      <c r="CF922" s="83"/>
      <c r="CG922" s="83"/>
      <c r="CH922" s="83"/>
      <c r="CI922" s="83"/>
      <c r="CJ922" s="83"/>
      <c r="CK922" s="83"/>
      <c r="CL922" s="83"/>
      <c r="CM922" s="83"/>
      <c r="CN922" s="83"/>
      <c r="CO922" s="83"/>
      <c r="CP922" s="83"/>
      <c r="CQ922" s="83"/>
      <c r="CR922" s="83"/>
      <c r="CS922" s="83"/>
      <c r="CT922" s="83"/>
      <c r="CU922" s="83"/>
      <c r="CV922" s="83"/>
      <c r="CW922" s="83"/>
    </row>
    <row r="923" spans="1:101" x14ac:dyDescent="0.2">
      <c r="A923" s="83" t="s">
        <v>2075</v>
      </c>
      <c r="B923" s="86">
        <v>40569.629166666666</v>
      </c>
      <c r="C923" s="86">
        <v>40570.650694444441</v>
      </c>
      <c r="D923" s="83" t="s">
        <v>637</v>
      </c>
      <c r="E923" s="83" t="s">
        <v>638</v>
      </c>
      <c r="F923" s="83"/>
      <c r="G923" s="83">
        <v>50</v>
      </c>
      <c r="H923" s="83"/>
      <c r="I923" s="83"/>
      <c r="J923" s="83"/>
      <c r="K923" s="83"/>
      <c r="L923" s="83"/>
      <c r="M923" s="83">
        <v>26</v>
      </c>
      <c r="N923" s="83"/>
      <c r="O923" s="83"/>
      <c r="P923" s="83"/>
      <c r="Q923" s="83">
        <v>5200</v>
      </c>
      <c r="R923" s="83"/>
      <c r="S923" s="83"/>
      <c r="T923" s="83"/>
      <c r="U923" s="83"/>
      <c r="V923" s="83"/>
      <c r="W923" s="83"/>
      <c r="X923" s="83"/>
      <c r="Y923" s="83"/>
      <c r="Z923" s="83"/>
      <c r="AA923" s="83"/>
      <c r="AB923" s="83"/>
      <c r="AC923" s="83"/>
      <c r="AD923" s="83"/>
      <c r="AE923" s="83"/>
      <c r="AF923" s="83"/>
      <c r="AG923" s="83"/>
      <c r="AH923" s="83"/>
      <c r="AI923" s="83"/>
      <c r="AJ923" s="83"/>
      <c r="AK923" s="83"/>
      <c r="AL923" s="83"/>
      <c r="AM923" s="83"/>
      <c r="AN923" s="83"/>
      <c r="AO923" s="83"/>
      <c r="AP923" s="83"/>
      <c r="AQ923" s="83"/>
      <c r="AR923" s="83"/>
      <c r="AS923" s="83"/>
      <c r="AT923" s="83"/>
      <c r="AU923" s="83"/>
      <c r="AV923" s="83"/>
      <c r="AW923" s="83"/>
      <c r="AX923" s="83"/>
      <c r="AY923" s="83"/>
      <c r="AZ923" s="83"/>
      <c r="BA923" s="83"/>
      <c r="BB923" s="83"/>
      <c r="BC923" s="83"/>
      <c r="BD923" s="83"/>
      <c r="BE923" s="83"/>
      <c r="BF923" s="83"/>
      <c r="BG923" s="83"/>
      <c r="BH923" s="83"/>
      <c r="BI923" s="83"/>
      <c r="BJ923" s="83"/>
      <c r="BK923" s="83"/>
      <c r="BL923" s="83"/>
      <c r="BM923" s="83"/>
      <c r="BN923" s="83"/>
      <c r="BO923" s="83"/>
      <c r="BP923" s="83"/>
      <c r="BQ923" s="83"/>
      <c r="BR923" s="83"/>
      <c r="BS923" s="83"/>
      <c r="BT923" s="83"/>
      <c r="BU923" s="83"/>
      <c r="BV923" s="83"/>
      <c r="BW923" s="83"/>
      <c r="BX923" s="83"/>
      <c r="BY923" s="83"/>
      <c r="BZ923" s="83"/>
      <c r="CA923" s="83"/>
      <c r="CB923" s="83"/>
      <c r="CC923" s="83"/>
      <c r="CD923" s="83"/>
      <c r="CE923" s="83"/>
      <c r="CF923" s="83"/>
      <c r="CG923" s="83"/>
      <c r="CH923" s="83"/>
      <c r="CI923" s="83"/>
      <c r="CJ923" s="83"/>
      <c r="CK923" s="83"/>
      <c r="CL923" s="83"/>
      <c r="CM923" s="83"/>
      <c r="CN923" s="83"/>
      <c r="CO923" s="83"/>
      <c r="CP923" s="83"/>
      <c r="CQ923" s="83"/>
      <c r="CR923" s="83"/>
      <c r="CS923" s="83"/>
      <c r="CT923" s="83"/>
      <c r="CU923" s="83"/>
      <c r="CV923" s="83"/>
      <c r="CW923" s="83"/>
    </row>
    <row r="924" spans="1:101" x14ac:dyDescent="0.2">
      <c r="A924" s="83" t="s">
        <v>2075</v>
      </c>
      <c r="B924" s="86">
        <v>40570.729861111111</v>
      </c>
      <c r="C924" s="86">
        <v>40572.879861111112</v>
      </c>
      <c r="D924" s="83" t="s">
        <v>639</v>
      </c>
      <c r="E924" s="83" t="s">
        <v>640</v>
      </c>
      <c r="F924" s="83"/>
      <c r="G924" s="83">
        <v>50</v>
      </c>
      <c r="H924" s="83"/>
      <c r="I924" s="83"/>
      <c r="J924" s="83"/>
      <c r="K924" s="83"/>
      <c r="L924" s="83"/>
      <c r="M924" s="83">
        <v>84</v>
      </c>
      <c r="N924" s="83"/>
      <c r="O924" s="83"/>
      <c r="P924" s="83"/>
      <c r="Q924" s="83">
        <v>15300</v>
      </c>
      <c r="R924" s="83"/>
      <c r="S924" s="83"/>
      <c r="T924" s="83"/>
      <c r="U924" s="83"/>
      <c r="V924" s="83"/>
      <c r="W924" s="83"/>
      <c r="X924" s="83"/>
      <c r="Y924" s="83"/>
      <c r="Z924" s="83"/>
      <c r="AA924" s="83"/>
      <c r="AB924" s="83"/>
      <c r="AC924" s="83"/>
      <c r="AD924" s="83"/>
      <c r="AE924" s="83"/>
      <c r="AF924" s="83"/>
      <c r="AG924" s="83"/>
      <c r="AH924" s="83"/>
      <c r="AI924" s="83"/>
      <c r="AJ924" s="83"/>
      <c r="AK924" s="83"/>
      <c r="AL924" s="83"/>
      <c r="AM924" s="83"/>
      <c r="AN924" s="83"/>
      <c r="AO924" s="83"/>
      <c r="AP924" s="83"/>
      <c r="AQ924" s="83"/>
      <c r="AR924" s="83"/>
      <c r="AS924" s="83"/>
      <c r="AT924" s="83"/>
      <c r="AU924" s="83"/>
      <c r="AV924" s="83"/>
      <c r="AW924" s="83"/>
      <c r="AX924" s="83"/>
      <c r="AY924" s="83"/>
      <c r="AZ924" s="83"/>
      <c r="BA924" s="83"/>
      <c r="BB924" s="83"/>
      <c r="BC924" s="83"/>
      <c r="BD924" s="83"/>
      <c r="BE924" s="83"/>
      <c r="BF924" s="83"/>
      <c r="BG924" s="83"/>
      <c r="BH924" s="83"/>
      <c r="BI924" s="83"/>
      <c r="BJ924" s="83"/>
      <c r="BK924" s="83"/>
      <c r="BL924" s="83"/>
      <c r="BM924" s="83"/>
      <c r="BN924" s="83"/>
      <c r="BO924" s="83"/>
      <c r="BP924" s="83"/>
      <c r="BQ924" s="83"/>
      <c r="BR924" s="83"/>
      <c r="BS924" s="83"/>
      <c r="BT924" s="83"/>
      <c r="BU924" s="83"/>
      <c r="BV924" s="83"/>
      <c r="BW924" s="83"/>
      <c r="BX924" s="83"/>
      <c r="BY924" s="83"/>
      <c r="BZ924" s="83"/>
      <c r="CA924" s="83"/>
      <c r="CB924" s="83"/>
      <c r="CC924" s="83"/>
      <c r="CD924" s="83"/>
      <c r="CE924" s="83"/>
      <c r="CF924" s="83"/>
      <c r="CG924" s="83"/>
      <c r="CH924" s="83"/>
      <c r="CI924" s="83"/>
      <c r="CJ924" s="83"/>
      <c r="CK924" s="83"/>
      <c r="CL924" s="83"/>
      <c r="CM924" s="83"/>
      <c r="CN924" s="83"/>
      <c r="CO924" s="83"/>
      <c r="CP924" s="83"/>
      <c r="CQ924" s="83"/>
      <c r="CR924" s="83"/>
      <c r="CS924" s="83"/>
      <c r="CT924" s="83"/>
      <c r="CU924" s="83"/>
      <c r="CV924" s="83"/>
      <c r="CW924" s="83"/>
    </row>
    <row r="925" spans="1:101" x14ac:dyDescent="0.2">
      <c r="A925" s="83" t="s">
        <v>2075</v>
      </c>
      <c r="B925" s="86">
        <v>40573.089583333334</v>
      </c>
      <c r="C925" s="86">
        <v>40574.598611111112</v>
      </c>
      <c r="D925" s="83" t="s">
        <v>641</v>
      </c>
      <c r="E925" s="83" t="s">
        <v>642</v>
      </c>
      <c r="F925" s="83"/>
      <c r="G925" s="83">
        <v>50</v>
      </c>
      <c r="H925" s="83"/>
      <c r="I925" s="83"/>
      <c r="J925" s="83"/>
      <c r="K925" s="83"/>
      <c r="L925" s="83"/>
      <c r="M925" s="83">
        <v>43</v>
      </c>
      <c r="N925" s="83"/>
      <c r="O925" s="83"/>
      <c r="P925" s="83"/>
      <c r="Q925" s="83">
        <v>6390</v>
      </c>
      <c r="R925" s="83"/>
      <c r="S925" s="83"/>
      <c r="T925" s="83"/>
      <c r="U925" s="83"/>
      <c r="V925" s="83"/>
      <c r="W925" s="83"/>
      <c r="X925" s="83"/>
      <c r="Y925" s="83"/>
      <c r="Z925" s="83"/>
      <c r="AA925" s="83"/>
      <c r="AB925" s="83"/>
      <c r="AC925" s="83"/>
      <c r="AD925" s="83"/>
      <c r="AE925" s="83"/>
      <c r="AF925" s="83"/>
      <c r="AG925" s="83"/>
      <c r="AH925" s="83"/>
      <c r="AI925" s="83"/>
      <c r="AJ925" s="83"/>
      <c r="AK925" s="83"/>
      <c r="AL925" s="83"/>
      <c r="AM925" s="83"/>
      <c r="AN925" s="83"/>
      <c r="AO925" s="83"/>
      <c r="AP925" s="83"/>
      <c r="AQ925" s="83"/>
      <c r="AR925" s="83"/>
      <c r="AS925" s="83"/>
      <c r="AT925" s="83"/>
      <c r="AU925" s="83"/>
      <c r="AV925" s="83"/>
      <c r="AW925" s="83"/>
      <c r="AX925" s="83"/>
      <c r="AY925" s="83"/>
      <c r="AZ925" s="83"/>
      <c r="BA925" s="83"/>
      <c r="BB925" s="83"/>
      <c r="BC925" s="83"/>
      <c r="BD925" s="83"/>
      <c r="BE925" s="83"/>
      <c r="BF925" s="83"/>
      <c r="BG925" s="83"/>
      <c r="BH925" s="83"/>
      <c r="BI925" s="83"/>
      <c r="BJ925" s="83"/>
      <c r="BK925" s="83"/>
      <c r="BL925" s="83"/>
      <c r="BM925" s="83"/>
      <c r="BN925" s="83"/>
      <c r="BO925" s="83"/>
      <c r="BP925" s="83"/>
      <c r="BQ925" s="83"/>
      <c r="BR925" s="83"/>
      <c r="BS925" s="83"/>
      <c r="BT925" s="83"/>
      <c r="BU925" s="83"/>
      <c r="BV925" s="83"/>
      <c r="BW925" s="83"/>
      <c r="BX925" s="83"/>
      <c r="BY925" s="83"/>
      <c r="BZ925" s="83"/>
      <c r="CA925" s="83"/>
      <c r="CB925" s="83"/>
      <c r="CC925" s="83"/>
      <c r="CD925" s="83"/>
      <c r="CE925" s="83"/>
      <c r="CF925" s="83"/>
      <c r="CG925" s="83"/>
      <c r="CH925" s="83"/>
      <c r="CI925" s="83"/>
      <c r="CJ925" s="83"/>
      <c r="CK925" s="83"/>
      <c r="CL925" s="83"/>
      <c r="CM925" s="83"/>
      <c r="CN925" s="83"/>
      <c r="CO925" s="83"/>
      <c r="CP925" s="83"/>
      <c r="CQ925" s="83"/>
      <c r="CR925" s="83"/>
      <c r="CS925" s="83"/>
      <c r="CT925" s="83"/>
      <c r="CU925" s="83"/>
      <c r="CV925" s="83"/>
      <c r="CW925" s="83"/>
    </row>
    <row r="926" spans="1:101" x14ac:dyDescent="0.2">
      <c r="A926" s="83" t="s">
        <v>2075</v>
      </c>
      <c r="B926" s="86">
        <v>40574.399305555555</v>
      </c>
      <c r="C926" s="86">
        <v>40576.555555555555</v>
      </c>
      <c r="D926" s="83" t="s">
        <v>643</v>
      </c>
      <c r="E926" s="83" t="s">
        <v>644</v>
      </c>
      <c r="F926" s="83"/>
      <c r="G926" s="83">
        <v>50</v>
      </c>
      <c r="H926" s="83"/>
      <c r="I926" s="83"/>
      <c r="J926" s="83"/>
      <c r="K926" s="83"/>
      <c r="L926" s="83"/>
      <c r="M926" s="83">
        <v>71</v>
      </c>
      <c r="N926" s="83"/>
      <c r="O926" s="83">
        <v>2780</v>
      </c>
      <c r="P926" s="83"/>
      <c r="Q926" s="83">
        <v>4750</v>
      </c>
      <c r="R926" s="83"/>
      <c r="S926" s="83">
        <v>1.03</v>
      </c>
      <c r="T926" s="83"/>
      <c r="U926" s="83">
        <v>2.57</v>
      </c>
      <c r="V926" s="83"/>
      <c r="W926" s="83">
        <v>183</v>
      </c>
      <c r="X926" s="83"/>
      <c r="Y926" s="83">
        <v>25700</v>
      </c>
      <c r="Z926" s="83"/>
      <c r="AA926" s="83">
        <v>43500</v>
      </c>
      <c r="AB926" s="83"/>
      <c r="AC926" s="83">
        <v>91300</v>
      </c>
      <c r="AD926" s="83" t="s">
        <v>1784</v>
      </c>
      <c r="AE926" s="83">
        <v>20</v>
      </c>
      <c r="AF926" s="83"/>
      <c r="AG926" s="83">
        <v>2800</v>
      </c>
      <c r="AH926" s="83"/>
      <c r="AI926" s="83">
        <v>375</v>
      </c>
      <c r="AJ926" s="83"/>
      <c r="AK926" s="83">
        <v>72.400000000000006</v>
      </c>
      <c r="AL926" s="83"/>
      <c r="AM926" s="83">
        <v>6.93</v>
      </c>
      <c r="AN926" s="83"/>
      <c r="AO926" s="83">
        <v>275</v>
      </c>
      <c r="AP926" s="83"/>
      <c r="AQ926" s="83">
        <v>0.75</v>
      </c>
      <c r="AR926" s="83"/>
      <c r="AS926" s="83"/>
      <c r="AT926" s="83"/>
      <c r="AU926" s="83"/>
      <c r="AV926" s="83"/>
      <c r="AW926" s="83"/>
      <c r="AX926" s="83"/>
      <c r="AY926" s="83"/>
      <c r="AZ926" s="83"/>
      <c r="BA926" s="83">
        <v>15</v>
      </c>
      <c r="BB926" s="83"/>
      <c r="BC926" s="83"/>
      <c r="BD926" s="83"/>
      <c r="BE926" s="83"/>
      <c r="BF926" s="83"/>
      <c r="BG926" s="83"/>
      <c r="BH926" s="83"/>
      <c r="BI926" s="83"/>
      <c r="BJ926" s="83"/>
      <c r="BK926" s="83"/>
      <c r="BL926" s="83"/>
      <c r="BM926" s="83"/>
      <c r="BN926" s="83"/>
      <c r="BO926" s="83"/>
      <c r="BP926" s="83"/>
      <c r="BQ926" s="83"/>
      <c r="BR926" s="83"/>
      <c r="BS926" s="83"/>
      <c r="BT926" s="83"/>
      <c r="BU926" s="83"/>
      <c r="BV926" s="83"/>
      <c r="BW926" s="83"/>
      <c r="BX926" s="83"/>
      <c r="BY926" s="83"/>
      <c r="BZ926" s="83"/>
      <c r="CA926" s="83">
        <v>1.2</v>
      </c>
      <c r="CB926" s="83"/>
      <c r="CC926" s="83">
        <v>0.42</v>
      </c>
      <c r="CD926" s="83" t="s">
        <v>1784</v>
      </c>
      <c r="CE926" s="83">
        <v>20</v>
      </c>
      <c r="CF926" s="83"/>
      <c r="CG926" s="83"/>
      <c r="CH926" s="83"/>
      <c r="CI926" s="83"/>
      <c r="CJ926" s="83"/>
      <c r="CK926" s="83"/>
      <c r="CL926" s="83"/>
      <c r="CM926" s="83"/>
      <c r="CN926" s="83"/>
      <c r="CO926" s="83"/>
      <c r="CP926" s="83"/>
      <c r="CQ926" s="83"/>
      <c r="CR926" s="83"/>
      <c r="CS926" s="83"/>
      <c r="CT926" s="83"/>
      <c r="CU926" s="83"/>
      <c r="CV926" s="83"/>
      <c r="CW926" s="83"/>
    </row>
    <row r="927" spans="1:101" x14ac:dyDescent="0.2">
      <c r="A927" s="83" t="s">
        <v>2075</v>
      </c>
      <c r="B927" s="86">
        <v>40574.682638888888</v>
      </c>
      <c r="C927" s="86">
        <v>40576.029861111114</v>
      </c>
      <c r="D927" s="83" t="s">
        <v>645</v>
      </c>
      <c r="E927" s="83" t="s">
        <v>646</v>
      </c>
      <c r="F927" s="83"/>
      <c r="G927" s="83">
        <v>50</v>
      </c>
      <c r="H927" s="83"/>
      <c r="I927" s="83"/>
      <c r="J927" s="83"/>
      <c r="K927" s="83"/>
      <c r="L927" s="83"/>
      <c r="M927" s="83">
        <v>46</v>
      </c>
      <c r="N927" s="83"/>
      <c r="O927" s="83"/>
      <c r="P927" s="83"/>
      <c r="Q927" s="83">
        <v>4800</v>
      </c>
      <c r="R927" s="83"/>
      <c r="S927" s="83"/>
      <c r="T927" s="83"/>
      <c r="U927" s="83"/>
      <c r="V927" s="83"/>
      <c r="W927" s="83"/>
      <c r="X927" s="83"/>
      <c r="Y927" s="83"/>
      <c r="Z927" s="83"/>
      <c r="AA927" s="83"/>
      <c r="AB927" s="83"/>
      <c r="AC927" s="83"/>
      <c r="AD927" s="83"/>
      <c r="AE927" s="83"/>
      <c r="AF927" s="83"/>
      <c r="AG927" s="83"/>
      <c r="AH927" s="83"/>
      <c r="AI927" s="83"/>
      <c r="AJ927" s="83"/>
      <c r="AK927" s="83"/>
      <c r="AL927" s="83"/>
      <c r="AM927" s="83"/>
      <c r="AN927" s="83"/>
      <c r="AO927" s="83"/>
      <c r="AP927" s="83"/>
      <c r="AQ927" s="83"/>
      <c r="AR927" s="83"/>
      <c r="AS927" s="83"/>
      <c r="AT927" s="83"/>
      <c r="AU927" s="83"/>
      <c r="AV927" s="83"/>
      <c r="AW927" s="83"/>
      <c r="AX927" s="83"/>
      <c r="AY927" s="83"/>
      <c r="AZ927" s="83"/>
      <c r="BA927" s="83"/>
      <c r="BB927" s="83"/>
      <c r="BC927" s="83"/>
      <c r="BD927" s="83"/>
      <c r="BE927" s="83"/>
      <c r="BF927" s="83"/>
      <c r="BG927" s="83"/>
      <c r="BH927" s="83"/>
      <c r="BI927" s="83"/>
      <c r="BJ927" s="83"/>
      <c r="BK927" s="83"/>
      <c r="BL927" s="83"/>
      <c r="BM927" s="83"/>
      <c r="BN927" s="83"/>
      <c r="BO927" s="83"/>
      <c r="BP927" s="83"/>
      <c r="BQ927" s="83"/>
      <c r="BR927" s="83"/>
      <c r="BS927" s="83"/>
      <c r="BT927" s="83"/>
      <c r="BU927" s="83"/>
      <c r="BV927" s="83"/>
      <c r="BW927" s="83"/>
      <c r="BX927" s="83"/>
      <c r="BY927" s="83"/>
      <c r="BZ927" s="83"/>
      <c r="CA927" s="83"/>
      <c r="CB927" s="83"/>
      <c r="CC927" s="83"/>
      <c r="CD927" s="83"/>
      <c r="CE927" s="83"/>
      <c r="CF927" s="83"/>
      <c r="CG927" s="83"/>
      <c r="CH927" s="83"/>
      <c r="CI927" s="83"/>
      <c r="CJ927" s="83"/>
      <c r="CK927" s="83"/>
      <c r="CL927" s="83"/>
      <c r="CM927" s="83"/>
      <c r="CN927" s="83"/>
      <c r="CO927" s="83"/>
      <c r="CP927" s="83"/>
      <c r="CQ927" s="83"/>
      <c r="CR927" s="83"/>
      <c r="CS927" s="83"/>
      <c r="CT927" s="83"/>
      <c r="CU927" s="83"/>
      <c r="CV927" s="83"/>
      <c r="CW927" s="83"/>
    </row>
    <row r="928" spans="1:101" x14ac:dyDescent="0.2">
      <c r="A928" s="83" t="s">
        <v>2075</v>
      </c>
      <c r="B928" s="86">
        <v>40576.125694444447</v>
      </c>
      <c r="C928" s="86">
        <v>40577.424305555556</v>
      </c>
      <c r="D928" s="83" t="s">
        <v>647</v>
      </c>
      <c r="E928" s="83" t="s">
        <v>648</v>
      </c>
      <c r="F928" s="83"/>
      <c r="G928" s="83">
        <v>50</v>
      </c>
      <c r="H928" s="83"/>
      <c r="I928" s="83"/>
      <c r="J928" s="83"/>
      <c r="K928" s="83"/>
      <c r="L928" s="83"/>
      <c r="M928" s="83">
        <v>40</v>
      </c>
      <c r="N928" s="83"/>
      <c r="O928" s="83"/>
      <c r="P928" s="83"/>
      <c r="Q928" s="83">
        <v>2280</v>
      </c>
      <c r="R928" s="83"/>
      <c r="S928" s="83"/>
      <c r="T928" s="83"/>
      <c r="U928" s="83"/>
      <c r="V928" s="83"/>
      <c r="W928" s="83"/>
      <c r="X928" s="83"/>
      <c r="Y928" s="83"/>
      <c r="Z928" s="83"/>
      <c r="AA928" s="83"/>
      <c r="AB928" s="83"/>
      <c r="AC928" s="83"/>
      <c r="AD928" s="83"/>
      <c r="AE928" s="83"/>
      <c r="AF928" s="83"/>
      <c r="AG928" s="83"/>
      <c r="AH928" s="83"/>
      <c r="AI928" s="83"/>
      <c r="AJ928" s="83"/>
      <c r="AK928" s="83"/>
      <c r="AL928" s="83"/>
      <c r="AM928" s="83"/>
      <c r="AN928" s="83"/>
      <c r="AO928" s="83"/>
      <c r="AP928" s="83"/>
      <c r="AQ928" s="83"/>
      <c r="AR928" s="83"/>
      <c r="AS928" s="83"/>
      <c r="AT928" s="83"/>
      <c r="AU928" s="83"/>
      <c r="AV928" s="83"/>
      <c r="AW928" s="83"/>
      <c r="AX928" s="83"/>
      <c r="AY928" s="83"/>
      <c r="AZ928" s="83"/>
      <c r="BA928" s="83"/>
      <c r="BB928" s="83"/>
      <c r="BC928" s="83"/>
      <c r="BD928" s="83"/>
      <c r="BE928" s="83"/>
      <c r="BF928" s="83"/>
      <c r="BG928" s="83"/>
      <c r="BH928" s="83"/>
      <c r="BI928" s="83"/>
      <c r="BJ928" s="83"/>
      <c r="BK928" s="83"/>
      <c r="BL928" s="83"/>
      <c r="BM928" s="83"/>
      <c r="BN928" s="83"/>
      <c r="BO928" s="83"/>
      <c r="BP928" s="83"/>
      <c r="BQ928" s="83"/>
      <c r="BR928" s="83"/>
      <c r="BS928" s="83"/>
      <c r="BT928" s="83"/>
      <c r="BU928" s="83"/>
      <c r="BV928" s="83"/>
      <c r="BW928" s="83"/>
      <c r="BX928" s="83"/>
      <c r="BY928" s="83"/>
      <c r="BZ928" s="83"/>
      <c r="CA928" s="83"/>
      <c r="CB928" s="83"/>
      <c r="CC928" s="83"/>
      <c r="CD928" s="83"/>
      <c r="CE928" s="83"/>
      <c r="CF928" s="83"/>
      <c r="CG928" s="83"/>
      <c r="CH928" s="83"/>
      <c r="CI928" s="83"/>
      <c r="CJ928" s="83"/>
      <c r="CK928" s="83"/>
      <c r="CL928" s="83"/>
      <c r="CM928" s="83"/>
      <c r="CN928" s="83"/>
      <c r="CO928" s="83"/>
      <c r="CP928" s="83"/>
      <c r="CQ928" s="83"/>
      <c r="CR928" s="83"/>
      <c r="CS928" s="83"/>
      <c r="CT928" s="83"/>
      <c r="CU928" s="83"/>
      <c r="CV928" s="83"/>
      <c r="CW928" s="83"/>
    </row>
    <row r="929" spans="1:101" x14ac:dyDescent="0.2">
      <c r="A929" s="83" t="s">
        <v>2075</v>
      </c>
      <c r="B929" s="86">
        <v>40577.556250000001</v>
      </c>
      <c r="C929" s="86">
        <v>40580.513194444444</v>
      </c>
      <c r="D929" s="83" t="s">
        <v>649</v>
      </c>
      <c r="E929" s="83" t="s">
        <v>650</v>
      </c>
      <c r="F929" s="83"/>
      <c r="G929" s="83">
        <v>50</v>
      </c>
      <c r="H929" s="83"/>
      <c r="I929" s="83"/>
      <c r="J929" s="83"/>
      <c r="K929" s="83"/>
      <c r="L929" s="83"/>
      <c r="M929" s="83">
        <v>82</v>
      </c>
      <c r="N929" s="83"/>
      <c r="O929" s="83"/>
      <c r="P929" s="83"/>
      <c r="Q929" s="83">
        <v>2290</v>
      </c>
      <c r="R929" s="83"/>
      <c r="S929" s="83"/>
      <c r="T929" s="83"/>
      <c r="U929" s="83"/>
      <c r="V929" s="83"/>
      <c r="W929" s="83"/>
      <c r="X929" s="83"/>
      <c r="Y929" s="83"/>
      <c r="Z929" s="83"/>
      <c r="AA929" s="83"/>
      <c r="AB929" s="83"/>
      <c r="AC929" s="83"/>
      <c r="AD929" s="83"/>
      <c r="AE929" s="83"/>
      <c r="AF929" s="83"/>
      <c r="AG929" s="83"/>
      <c r="AH929" s="83"/>
      <c r="AI929" s="83"/>
      <c r="AJ929" s="83"/>
      <c r="AK929" s="83"/>
      <c r="AL929" s="83"/>
      <c r="AM929" s="83"/>
      <c r="AN929" s="83"/>
      <c r="AO929" s="83"/>
      <c r="AP929" s="83"/>
      <c r="AQ929" s="83"/>
      <c r="AR929" s="83"/>
      <c r="AS929" s="83"/>
      <c r="AT929" s="83"/>
      <c r="AU929" s="83"/>
      <c r="AV929" s="83"/>
      <c r="AW929" s="83"/>
      <c r="AX929" s="83"/>
      <c r="AY929" s="83"/>
      <c r="AZ929" s="83"/>
      <c r="BA929" s="83"/>
      <c r="BB929" s="83"/>
      <c r="BC929" s="83"/>
      <c r="BD929" s="83"/>
      <c r="BE929" s="83"/>
      <c r="BF929" s="83"/>
      <c r="BG929" s="83"/>
      <c r="BH929" s="83"/>
      <c r="BI929" s="83"/>
      <c r="BJ929" s="83"/>
      <c r="BK929" s="83"/>
      <c r="BL929" s="83"/>
      <c r="BM929" s="83"/>
      <c r="BN929" s="83"/>
      <c r="BO929" s="83"/>
      <c r="BP929" s="83"/>
      <c r="BQ929" s="83"/>
      <c r="BR929" s="83"/>
      <c r="BS929" s="83"/>
      <c r="BT929" s="83"/>
      <c r="BU929" s="83"/>
      <c r="BV929" s="83"/>
      <c r="BW929" s="83"/>
      <c r="BX929" s="83"/>
      <c r="BY929" s="83"/>
      <c r="BZ929" s="83"/>
      <c r="CA929" s="83"/>
      <c r="CB929" s="83"/>
      <c r="CC929" s="83"/>
      <c r="CD929" s="83"/>
      <c r="CE929" s="83"/>
      <c r="CF929" s="83"/>
      <c r="CG929" s="83"/>
      <c r="CH929" s="83"/>
      <c r="CI929" s="83"/>
      <c r="CJ929" s="83"/>
      <c r="CK929" s="83"/>
      <c r="CL929" s="83"/>
      <c r="CM929" s="83"/>
      <c r="CN929" s="83"/>
      <c r="CO929" s="83"/>
      <c r="CP929" s="83"/>
      <c r="CQ929" s="83"/>
      <c r="CR929" s="83"/>
      <c r="CS929" s="83"/>
      <c r="CT929" s="83"/>
      <c r="CU929" s="83"/>
      <c r="CV929" s="83"/>
      <c r="CW929" s="83"/>
    </row>
    <row r="930" spans="1:101" x14ac:dyDescent="0.2">
      <c r="A930" s="83" t="s">
        <v>2075</v>
      </c>
      <c r="B930" s="86">
        <v>40580.62222222222</v>
      </c>
      <c r="C930" s="86">
        <v>40582.154861111114</v>
      </c>
      <c r="D930" s="83" t="s">
        <v>651</v>
      </c>
      <c r="E930" s="83" t="s">
        <v>652</v>
      </c>
      <c r="F930" s="83"/>
      <c r="G930" s="83">
        <v>50</v>
      </c>
      <c r="H930" s="83"/>
      <c r="I930" s="83"/>
      <c r="J930" s="83"/>
      <c r="K930" s="83"/>
      <c r="L930" s="83"/>
      <c r="M930" s="83">
        <v>50</v>
      </c>
      <c r="N930" s="83"/>
      <c r="O930" s="83"/>
      <c r="P930" s="83"/>
      <c r="Q930" s="83">
        <v>8370</v>
      </c>
      <c r="R930" s="83"/>
      <c r="S930" s="83"/>
      <c r="T930" s="83"/>
      <c r="U930" s="83"/>
      <c r="V930" s="83"/>
      <c r="W930" s="83"/>
      <c r="X930" s="83"/>
      <c r="Y930" s="83"/>
      <c r="Z930" s="83"/>
      <c r="AA930" s="83"/>
      <c r="AB930" s="83"/>
      <c r="AC930" s="83"/>
      <c r="AD930" s="83"/>
      <c r="AE930" s="83"/>
      <c r="AF930" s="83"/>
      <c r="AG930" s="83"/>
      <c r="AH930" s="83"/>
      <c r="AI930" s="83"/>
      <c r="AJ930" s="83"/>
      <c r="AK930" s="83"/>
      <c r="AL930" s="83"/>
      <c r="AM930" s="83"/>
      <c r="AN930" s="83"/>
      <c r="AO930" s="83"/>
      <c r="AP930" s="83"/>
      <c r="AQ930" s="83"/>
      <c r="AR930" s="83"/>
      <c r="AS930" s="83"/>
      <c r="AT930" s="83"/>
      <c r="AU930" s="83"/>
      <c r="AV930" s="83"/>
      <c r="AW930" s="83"/>
      <c r="AX930" s="83"/>
      <c r="AY930" s="83"/>
      <c r="AZ930" s="83"/>
      <c r="BA930" s="83"/>
      <c r="BB930" s="83"/>
      <c r="BC930" s="83"/>
      <c r="BD930" s="83"/>
      <c r="BE930" s="83"/>
      <c r="BF930" s="83"/>
      <c r="BG930" s="83"/>
      <c r="BH930" s="83"/>
      <c r="BI930" s="83"/>
      <c r="BJ930" s="83"/>
      <c r="BK930" s="83"/>
      <c r="BL930" s="83"/>
      <c r="BM930" s="83"/>
      <c r="BN930" s="83"/>
      <c r="BO930" s="83"/>
      <c r="BP930" s="83"/>
      <c r="BQ930" s="83"/>
      <c r="BR930" s="83"/>
      <c r="BS930" s="83"/>
      <c r="BT930" s="83"/>
      <c r="BU930" s="83"/>
      <c r="BV930" s="83"/>
      <c r="BW930" s="83"/>
      <c r="BX930" s="83"/>
      <c r="BY930" s="83"/>
      <c r="BZ930" s="83"/>
      <c r="CA930" s="83"/>
      <c r="CB930" s="83"/>
      <c r="CC930" s="83"/>
      <c r="CD930" s="83"/>
      <c r="CE930" s="83"/>
      <c r="CF930" s="83"/>
      <c r="CG930" s="83"/>
      <c r="CH930" s="83"/>
      <c r="CI930" s="83"/>
      <c r="CJ930" s="83"/>
      <c r="CK930" s="83"/>
      <c r="CL930" s="83"/>
      <c r="CM930" s="83"/>
      <c r="CN930" s="83"/>
      <c r="CO930" s="83"/>
      <c r="CP930" s="83"/>
      <c r="CQ930" s="83"/>
      <c r="CR930" s="83"/>
      <c r="CS930" s="83"/>
      <c r="CT930" s="83"/>
      <c r="CU930" s="83"/>
      <c r="CV930" s="83"/>
      <c r="CW930" s="83"/>
    </row>
    <row r="931" spans="1:101" x14ac:dyDescent="0.2">
      <c r="A931" s="83" t="s">
        <v>2075</v>
      </c>
      <c r="B931" s="86">
        <v>40582.343055555553</v>
      </c>
      <c r="C931" s="86">
        <v>40586.076388888891</v>
      </c>
      <c r="D931" s="83" t="s">
        <v>653</v>
      </c>
      <c r="E931" s="83" t="s">
        <v>654</v>
      </c>
      <c r="F931" s="83"/>
      <c r="G931" s="83">
        <v>50</v>
      </c>
      <c r="H931" s="83"/>
      <c r="I931" s="83"/>
      <c r="J931" s="83"/>
      <c r="K931" s="83"/>
      <c r="L931" s="83"/>
      <c r="M931" s="83">
        <v>60</v>
      </c>
      <c r="N931" s="83"/>
      <c r="O931" s="83"/>
      <c r="P931" s="83"/>
      <c r="Q931" s="83">
        <v>3230</v>
      </c>
      <c r="R931" s="83"/>
      <c r="S931" s="83"/>
      <c r="T931" s="83"/>
      <c r="U931" s="83"/>
      <c r="V931" s="83"/>
      <c r="W931" s="83"/>
      <c r="X931" s="83"/>
      <c r="Y931" s="83"/>
      <c r="Z931" s="83"/>
      <c r="AA931" s="83"/>
      <c r="AB931" s="83"/>
      <c r="AC931" s="83"/>
      <c r="AD931" s="83"/>
      <c r="AE931" s="83"/>
      <c r="AF931" s="83"/>
      <c r="AG931" s="83"/>
      <c r="AH931" s="83"/>
      <c r="AI931" s="83"/>
      <c r="AJ931" s="83"/>
      <c r="AK931" s="83"/>
      <c r="AL931" s="83"/>
      <c r="AM931" s="83"/>
      <c r="AN931" s="83"/>
      <c r="AO931" s="83"/>
      <c r="AP931" s="83"/>
      <c r="AQ931" s="83"/>
      <c r="AR931" s="83"/>
      <c r="AS931" s="83"/>
      <c r="AT931" s="83"/>
      <c r="AU931" s="83"/>
      <c r="AV931" s="83"/>
      <c r="AW931" s="83"/>
      <c r="AX931" s="83"/>
      <c r="AY931" s="83"/>
      <c r="AZ931" s="83"/>
      <c r="BA931" s="83"/>
      <c r="BB931" s="83"/>
      <c r="BC931" s="83"/>
      <c r="BD931" s="83"/>
      <c r="BE931" s="83"/>
      <c r="BF931" s="83"/>
      <c r="BG931" s="83"/>
      <c r="BH931" s="83"/>
      <c r="BI931" s="83"/>
      <c r="BJ931" s="83"/>
      <c r="BK931" s="83"/>
      <c r="BL931" s="83"/>
      <c r="BM931" s="83"/>
      <c r="BN931" s="83"/>
      <c r="BO931" s="83"/>
      <c r="BP931" s="83"/>
      <c r="BQ931" s="83"/>
      <c r="BR931" s="83"/>
      <c r="BS931" s="83"/>
      <c r="BT931" s="83"/>
      <c r="BU931" s="83"/>
      <c r="BV931" s="83"/>
      <c r="BW931" s="83"/>
      <c r="BX931" s="83"/>
      <c r="BY931" s="83"/>
      <c r="BZ931" s="83"/>
      <c r="CA931" s="83"/>
      <c r="CB931" s="83"/>
      <c r="CC931" s="83"/>
      <c r="CD931" s="83"/>
      <c r="CE931" s="83"/>
      <c r="CF931" s="83"/>
      <c r="CG931" s="83"/>
      <c r="CH931" s="83"/>
      <c r="CI931" s="83"/>
      <c r="CJ931" s="83"/>
      <c r="CK931" s="83"/>
      <c r="CL931" s="83"/>
      <c r="CM931" s="83"/>
      <c r="CN931" s="83"/>
      <c r="CO931" s="83"/>
      <c r="CP931" s="83"/>
      <c r="CQ931" s="83"/>
      <c r="CR931" s="83"/>
      <c r="CS931" s="83"/>
      <c r="CT931" s="83"/>
      <c r="CU931" s="83"/>
      <c r="CV931" s="83"/>
      <c r="CW931" s="83"/>
    </row>
    <row r="932" spans="1:101" x14ac:dyDescent="0.2">
      <c r="A932" s="83" t="s">
        <v>2075</v>
      </c>
      <c r="B932" s="86">
        <v>40586.238888888889</v>
      </c>
      <c r="C932" s="86">
        <v>40587.472222222219</v>
      </c>
      <c r="D932" s="83" t="s">
        <v>655</v>
      </c>
      <c r="E932" s="83" t="s">
        <v>656</v>
      </c>
      <c r="F932" s="83"/>
      <c r="G932" s="83">
        <v>50</v>
      </c>
      <c r="H932" s="83"/>
      <c r="I932" s="83"/>
      <c r="J932" s="83"/>
      <c r="K932" s="83"/>
      <c r="L932" s="83"/>
      <c r="M932" s="83">
        <v>23</v>
      </c>
      <c r="N932" s="83"/>
      <c r="O932" s="83"/>
      <c r="P932" s="83"/>
      <c r="Q932" s="83">
        <v>5440</v>
      </c>
      <c r="R932" s="83"/>
      <c r="S932" s="83"/>
      <c r="T932" s="83"/>
      <c r="U932" s="83"/>
      <c r="V932" s="83"/>
      <c r="W932" s="83"/>
      <c r="X932" s="83"/>
      <c r="Y932" s="83"/>
      <c r="Z932" s="83"/>
      <c r="AA932" s="83"/>
      <c r="AB932" s="83"/>
      <c r="AC932" s="83"/>
      <c r="AD932" s="83"/>
      <c r="AE932" s="83"/>
      <c r="AF932" s="83"/>
      <c r="AG932" s="83"/>
      <c r="AH932" s="83"/>
      <c r="AI932" s="83"/>
      <c r="AJ932" s="83"/>
      <c r="AK932" s="83"/>
      <c r="AL932" s="83"/>
      <c r="AM932" s="83"/>
      <c r="AN932" s="83"/>
      <c r="AO932" s="83"/>
      <c r="AP932" s="83"/>
      <c r="AQ932" s="83"/>
      <c r="AR932" s="83"/>
      <c r="AS932" s="83"/>
      <c r="AT932" s="83"/>
      <c r="AU932" s="83"/>
      <c r="AV932" s="83"/>
      <c r="AW932" s="83"/>
      <c r="AX932" s="83"/>
      <c r="AY932" s="83"/>
      <c r="AZ932" s="83"/>
      <c r="BA932" s="83"/>
      <c r="BB932" s="83"/>
      <c r="BC932" s="83"/>
      <c r="BD932" s="83"/>
      <c r="BE932" s="83"/>
      <c r="BF932" s="83"/>
      <c r="BG932" s="83"/>
      <c r="BH932" s="83"/>
      <c r="BI932" s="83"/>
      <c r="BJ932" s="83"/>
      <c r="BK932" s="83"/>
      <c r="BL932" s="83"/>
      <c r="BM932" s="83"/>
      <c r="BN932" s="83"/>
      <c r="BO932" s="83"/>
      <c r="BP932" s="83"/>
      <c r="BQ932" s="83"/>
      <c r="BR932" s="83"/>
      <c r="BS932" s="83"/>
      <c r="BT932" s="83"/>
      <c r="BU932" s="83"/>
      <c r="BV932" s="83"/>
      <c r="BW932" s="83"/>
      <c r="BX932" s="83"/>
      <c r="BY932" s="83"/>
      <c r="BZ932" s="83"/>
      <c r="CA932" s="83"/>
      <c r="CB932" s="83"/>
      <c r="CC932" s="83"/>
      <c r="CD932" s="83"/>
      <c r="CE932" s="83"/>
      <c r="CF932" s="83"/>
      <c r="CG932" s="83"/>
      <c r="CH932" s="83"/>
      <c r="CI932" s="83"/>
      <c r="CJ932" s="83"/>
      <c r="CK932" s="83"/>
      <c r="CL932" s="83"/>
      <c r="CM932" s="83"/>
      <c r="CN932" s="83"/>
      <c r="CO932" s="83"/>
      <c r="CP932" s="83"/>
      <c r="CQ932" s="83"/>
      <c r="CR932" s="83"/>
      <c r="CS932" s="83"/>
      <c r="CT932" s="83"/>
      <c r="CU932" s="83"/>
      <c r="CV932" s="83"/>
      <c r="CW932" s="83"/>
    </row>
    <row r="933" spans="1:101" x14ac:dyDescent="0.2">
      <c r="A933" s="83" t="s">
        <v>2075</v>
      </c>
      <c r="B933" s="86">
        <v>40587.54791666667</v>
      </c>
      <c r="C933" s="86">
        <v>40587.970833333333</v>
      </c>
      <c r="D933" s="83" t="s">
        <v>657</v>
      </c>
      <c r="E933" s="83" t="s">
        <v>658</v>
      </c>
      <c r="F933" s="83"/>
      <c r="G933" s="83">
        <v>50</v>
      </c>
      <c r="H933" s="83"/>
      <c r="I933" s="83"/>
      <c r="J933" s="83"/>
      <c r="K933" s="83"/>
      <c r="L933" s="83"/>
      <c r="M933" s="83">
        <v>49</v>
      </c>
      <c r="N933" s="83"/>
      <c r="O933" s="83"/>
      <c r="P933" s="83"/>
      <c r="Q933" s="83">
        <v>7460</v>
      </c>
      <c r="R933" s="83"/>
      <c r="S933" s="83"/>
      <c r="T933" s="83"/>
      <c r="U933" s="83"/>
      <c r="V933" s="83"/>
      <c r="W933" s="83"/>
      <c r="X933" s="83"/>
      <c r="Y933" s="83"/>
      <c r="Z933" s="83"/>
      <c r="AA933" s="83"/>
      <c r="AB933" s="83"/>
      <c r="AC933" s="83"/>
      <c r="AD933" s="83"/>
      <c r="AE933" s="83"/>
      <c r="AF933" s="83"/>
      <c r="AG933" s="83"/>
      <c r="AH933" s="83"/>
      <c r="AI933" s="83"/>
      <c r="AJ933" s="83"/>
      <c r="AK933" s="83"/>
      <c r="AL933" s="83"/>
      <c r="AM933" s="83"/>
      <c r="AN933" s="83"/>
      <c r="AO933" s="83"/>
      <c r="AP933" s="83"/>
      <c r="AQ933" s="83"/>
      <c r="AR933" s="83"/>
      <c r="AS933" s="83"/>
      <c r="AT933" s="83"/>
      <c r="AU933" s="83"/>
      <c r="AV933" s="83"/>
      <c r="AW933" s="83"/>
      <c r="AX933" s="83"/>
      <c r="AY933" s="83"/>
      <c r="AZ933" s="83"/>
      <c r="BA933" s="83"/>
      <c r="BB933" s="83"/>
      <c r="BC933" s="83"/>
      <c r="BD933" s="83"/>
      <c r="BE933" s="83"/>
      <c r="BF933" s="83"/>
      <c r="BG933" s="83"/>
      <c r="BH933" s="83"/>
      <c r="BI933" s="83"/>
      <c r="BJ933" s="83"/>
      <c r="BK933" s="83"/>
      <c r="BL933" s="83"/>
      <c r="BM933" s="83"/>
      <c r="BN933" s="83"/>
      <c r="BO933" s="83"/>
      <c r="BP933" s="83"/>
      <c r="BQ933" s="83"/>
      <c r="BR933" s="83"/>
      <c r="BS933" s="83"/>
      <c r="BT933" s="83"/>
      <c r="BU933" s="83"/>
      <c r="BV933" s="83"/>
      <c r="BW933" s="83"/>
      <c r="BX933" s="83"/>
      <c r="BY933" s="83"/>
      <c r="BZ933" s="83"/>
      <c r="CA933" s="83"/>
      <c r="CB933" s="83"/>
      <c r="CC933" s="83"/>
      <c r="CD933" s="83"/>
      <c r="CE933" s="83"/>
      <c r="CF933" s="83"/>
      <c r="CG933" s="83"/>
      <c r="CH933" s="83"/>
      <c r="CI933" s="83"/>
      <c r="CJ933" s="83"/>
      <c r="CK933" s="83"/>
      <c r="CL933" s="83"/>
      <c r="CM933" s="83"/>
      <c r="CN933" s="83"/>
      <c r="CO933" s="83"/>
      <c r="CP933" s="83"/>
      <c r="CQ933" s="83"/>
      <c r="CR933" s="83"/>
      <c r="CS933" s="83"/>
      <c r="CT933" s="83"/>
      <c r="CU933" s="83"/>
      <c r="CV933" s="83"/>
      <c r="CW933" s="83"/>
    </row>
    <row r="934" spans="1:101" x14ac:dyDescent="0.2">
      <c r="A934" s="83" t="s">
        <v>2075</v>
      </c>
      <c r="B934" s="86">
        <v>40588.248611111114</v>
      </c>
      <c r="C934" s="86">
        <v>40588.440972222219</v>
      </c>
      <c r="D934" s="83" t="s">
        <v>659</v>
      </c>
      <c r="E934" s="83" t="s">
        <v>660</v>
      </c>
      <c r="F934" s="83"/>
      <c r="G934" s="83">
        <v>50</v>
      </c>
      <c r="H934" s="83"/>
      <c r="I934" s="83"/>
      <c r="J934" s="83"/>
      <c r="K934" s="83"/>
      <c r="L934" s="83"/>
      <c r="M934" s="83">
        <v>26</v>
      </c>
      <c r="N934" s="83"/>
      <c r="O934" s="83"/>
      <c r="P934" s="83"/>
      <c r="Q934" s="83">
        <v>3290</v>
      </c>
      <c r="R934" s="83"/>
      <c r="S934" s="83"/>
      <c r="T934" s="83"/>
      <c r="U934" s="83"/>
      <c r="V934" s="83"/>
      <c r="W934" s="83"/>
      <c r="X934" s="83"/>
      <c r="Y934" s="83"/>
      <c r="Z934" s="83"/>
      <c r="AA934" s="83"/>
      <c r="AB934" s="83"/>
      <c r="AC934" s="83"/>
      <c r="AD934" s="83"/>
      <c r="AE934" s="83"/>
      <c r="AF934" s="83"/>
      <c r="AG934" s="83"/>
      <c r="AH934" s="83"/>
      <c r="AI934" s="83"/>
      <c r="AJ934" s="83"/>
      <c r="AK934" s="83"/>
      <c r="AL934" s="83"/>
      <c r="AM934" s="83"/>
      <c r="AN934" s="83"/>
      <c r="AO934" s="83"/>
      <c r="AP934" s="83"/>
      <c r="AQ934" s="83"/>
      <c r="AR934" s="83"/>
      <c r="AS934" s="83"/>
      <c r="AT934" s="83"/>
      <c r="AU934" s="83"/>
      <c r="AV934" s="83"/>
      <c r="AW934" s="83"/>
      <c r="AX934" s="83"/>
      <c r="AY934" s="83"/>
      <c r="AZ934" s="83"/>
      <c r="BA934" s="83"/>
      <c r="BB934" s="83"/>
      <c r="BC934" s="83"/>
      <c r="BD934" s="83"/>
      <c r="BE934" s="83"/>
      <c r="BF934" s="83"/>
      <c r="BG934" s="83"/>
      <c r="BH934" s="83"/>
      <c r="BI934" s="83"/>
      <c r="BJ934" s="83"/>
      <c r="BK934" s="83"/>
      <c r="BL934" s="83"/>
      <c r="BM934" s="83"/>
      <c r="BN934" s="83"/>
      <c r="BO934" s="83"/>
      <c r="BP934" s="83"/>
      <c r="BQ934" s="83"/>
      <c r="BR934" s="83"/>
      <c r="BS934" s="83"/>
      <c r="BT934" s="83"/>
      <c r="BU934" s="83"/>
      <c r="BV934" s="83"/>
      <c r="BW934" s="83"/>
      <c r="BX934" s="83"/>
      <c r="BY934" s="83"/>
      <c r="BZ934" s="83"/>
      <c r="CA934" s="83"/>
      <c r="CB934" s="83"/>
      <c r="CC934" s="83"/>
      <c r="CD934" s="83"/>
      <c r="CE934" s="83"/>
      <c r="CF934" s="83"/>
      <c r="CG934" s="83"/>
      <c r="CH934" s="83"/>
      <c r="CI934" s="83"/>
      <c r="CJ934" s="83"/>
      <c r="CK934" s="83"/>
      <c r="CL934" s="83"/>
      <c r="CM934" s="83"/>
      <c r="CN934" s="83"/>
      <c r="CO934" s="83"/>
      <c r="CP934" s="83"/>
      <c r="CQ934" s="83"/>
      <c r="CR934" s="83"/>
      <c r="CS934" s="83"/>
      <c r="CT934" s="83"/>
      <c r="CU934" s="83"/>
      <c r="CV934" s="83"/>
      <c r="CW934" s="83"/>
    </row>
    <row r="935" spans="1:101" x14ac:dyDescent="0.2">
      <c r="A935" s="83" t="s">
        <v>2075</v>
      </c>
      <c r="B935" s="86">
        <v>40588.493055555555</v>
      </c>
      <c r="C935" s="83"/>
      <c r="D935" s="83" t="s">
        <v>661</v>
      </c>
      <c r="E935" s="83"/>
      <c r="F935" s="83"/>
      <c r="G935" s="83">
        <v>70</v>
      </c>
      <c r="H935" s="83"/>
      <c r="I935" s="83"/>
      <c r="J935" s="83"/>
      <c r="K935" s="83">
        <v>2</v>
      </c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  <c r="AA935" s="83"/>
      <c r="AB935" s="83"/>
      <c r="AC935" s="83"/>
      <c r="AD935" s="83"/>
      <c r="AE935" s="83"/>
      <c r="AF935" s="83"/>
      <c r="AG935" s="83"/>
      <c r="AH935" s="83"/>
      <c r="AI935" s="83"/>
      <c r="AJ935" s="83"/>
      <c r="AK935" s="83"/>
      <c r="AL935" s="83"/>
      <c r="AM935" s="83"/>
      <c r="AN935" s="83"/>
      <c r="AO935" s="83"/>
      <c r="AP935" s="83"/>
      <c r="AQ935" s="83"/>
      <c r="AR935" s="83"/>
      <c r="AS935" s="83"/>
      <c r="AT935" s="83"/>
      <c r="AU935" s="83"/>
      <c r="AV935" s="83"/>
      <c r="AW935" s="83"/>
      <c r="AX935" s="83"/>
      <c r="AY935" s="83"/>
      <c r="AZ935" s="83"/>
      <c r="BA935" s="83"/>
      <c r="BB935" s="83"/>
      <c r="BC935" s="83"/>
      <c r="BD935" s="83"/>
      <c r="BE935" s="83"/>
      <c r="BF935" s="83"/>
      <c r="BG935" s="83"/>
      <c r="BH935" s="83"/>
      <c r="BI935" s="83"/>
      <c r="BJ935" s="83"/>
      <c r="BK935" s="83"/>
      <c r="BL935" s="83"/>
      <c r="BM935" s="83"/>
      <c r="BN935" s="83"/>
      <c r="BO935" s="83"/>
      <c r="BP935" s="83"/>
      <c r="BQ935" s="83"/>
      <c r="BR935" s="83"/>
      <c r="BS935" s="83"/>
      <c r="BT935" s="83"/>
      <c r="BU935" s="83"/>
      <c r="BV935" s="83"/>
      <c r="BW935" s="83"/>
      <c r="BX935" s="83"/>
      <c r="BY935" s="83"/>
      <c r="BZ935" s="83"/>
      <c r="CA935" s="83"/>
      <c r="CB935" s="83"/>
      <c r="CC935" s="83"/>
      <c r="CD935" s="83"/>
      <c r="CE935" s="83"/>
      <c r="CF935" s="83"/>
      <c r="CG935" s="83">
        <v>8.5399999999999991</v>
      </c>
      <c r="CH935" s="83"/>
      <c r="CI935" s="83">
        <v>7.16</v>
      </c>
      <c r="CJ935" s="83"/>
      <c r="CK935" s="83">
        <v>6257</v>
      </c>
      <c r="CL935" s="83"/>
      <c r="CM935" s="83"/>
      <c r="CN935" s="83"/>
      <c r="CO935" s="83"/>
      <c r="CP935" s="83"/>
      <c r="CQ935" s="83"/>
      <c r="CR935" s="83"/>
      <c r="CS935" s="83"/>
      <c r="CT935" s="83"/>
      <c r="CU935" s="83"/>
      <c r="CV935" s="83"/>
      <c r="CW935" s="83"/>
    </row>
    <row r="936" spans="1:101" x14ac:dyDescent="0.2">
      <c r="A936" s="83" t="s">
        <v>2075</v>
      </c>
      <c r="B936" s="86">
        <v>40588.570833333331</v>
      </c>
      <c r="C936" s="86">
        <v>40589.27847222222</v>
      </c>
      <c r="D936" s="83" t="s">
        <v>662</v>
      </c>
      <c r="E936" s="83" t="s">
        <v>663</v>
      </c>
      <c r="F936" s="83"/>
      <c r="G936" s="83">
        <v>50</v>
      </c>
      <c r="H936" s="83"/>
      <c r="I936" s="83"/>
      <c r="J936" s="83"/>
      <c r="K936" s="83"/>
      <c r="L936" s="83"/>
      <c r="M936" s="83">
        <v>244</v>
      </c>
      <c r="N936" s="83"/>
      <c r="O936" s="83"/>
      <c r="P936" s="83"/>
      <c r="Q936" s="83">
        <v>1520</v>
      </c>
      <c r="R936" s="83"/>
      <c r="S936" s="83"/>
      <c r="T936" s="83"/>
      <c r="U936" s="83"/>
      <c r="V936" s="83"/>
      <c r="W936" s="83"/>
      <c r="X936" s="83"/>
      <c r="Y936" s="83"/>
      <c r="Z936" s="83"/>
      <c r="AA936" s="83"/>
      <c r="AB936" s="83"/>
      <c r="AC936" s="83"/>
      <c r="AD936" s="83"/>
      <c r="AE936" s="83"/>
      <c r="AF936" s="83"/>
      <c r="AG936" s="83"/>
      <c r="AH936" s="83"/>
      <c r="AI936" s="83"/>
      <c r="AJ936" s="83"/>
      <c r="AK936" s="83"/>
      <c r="AL936" s="83"/>
      <c r="AM936" s="83"/>
      <c r="AN936" s="83"/>
      <c r="AO936" s="83"/>
      <c r="AP936" s="83"/>
      <c r="AQ936" s="83"/>
      <c r="AR936" s="83"/>
      <c r="AS936" s="83"/>
      <c r="AT936" s="83"/>
      <c r="AU936" s="83"/>
      <c r="AV936" s="83"/>
      <c r="AW936" s="83"/>
      <c r="AX936" s="83"/>
      <c r="AY936" s="83"/>
      <c r="AZ936" s="83"/>
      <c r="BA936" s="83"/>
      <c r="BB936" s="83"/>
      <c r="BC936" s="83"/>
      <c r="BD936" s="83"/>
      <c r="BE936" s="83"/>
      <c r="BF936" s="83"/>
      <c r="BG936" s="83"/>
      <c r="BH936" s="83"/>
      <c r="BI936" s="83"/>
      <c r="BJ936" s="83"/>
      <c r="BK936" s="83"/>
      <c r="BL936" s="83"/>
      <c r="BM936" s="83"/>
      <c r="BN936" s="83"/>
      <c r="BO936" s="83"/>
      <c r="BP936" s="83"/>
      <c r="BQ936" s="83"/>
      <c r="BR936" s="83"/>
      <c r="BS936" s="83"/>
      <c r="BT936" s="83"/>
      <c r="BU936" s="83"/>
      <c r="BV936" s="83"/>
      <c r="BW936" s="83"/>
      <c r="BX936" s="83"/>
      <c r="BY936" s="83"/>
      <c r="BZ936" s="83"/>
      <c r="CA936" s="83"/>
      <c r="CB936" s="83"/>
      <c r="CC936" s="83"/>
      <c r="CD936" s="83"/>
      <c r="CE936" s="83"/>
      <c r="CF936" s="83"/>
      <c r="CG936" s="83"/>
      <c r="CH936" s="83"/>
      <c r="CI936" s="83"/>
      <c r="CJ936" s="83"/>
      <c r="CK936" s="83"/>
      <c r="CL936" s="83"/>
      <c r="CM936" s="83"/>
      <c r="CN936" s="83"/>
      <c r="CO936" s="83"/>
      <c r="CP936" s="83"/>
      <c r="CQ936" s="83"/>
      <c r="CR936" s="83"/>
      <c r="CS936" s="83"/>
      <c r="CT936" s="83"/>
      <c r="CU936" s="83"/>
      <c r="CV936" s="83"/>
      <c r="CW936" s="83"/>
    </row>
    <row r="937" spans="1:101" x14ac:dyDescent="0.2">
      <c r="A937" s="83" t="s">
        <v>2075</v>
      </c>
      <c r="B937" s="86">
        <v>40589.39166666667</v>
      </c>
      <c r="C937" s="86">
        <v>40589.76666666667</v>
      </c>
      <c r="D937" s="83" t="s">
        <v>664</v>
      </c>
      <c r="E937" s="83" t="s">
        <v>665</v>
      </c>
      <c r="F937" s="83"/>
      <c r="G937" s="83">
        <v>50</v>
      </c>
      <c r="H937" s="83"/>
      <c r="I937" s="83"/>
      <c r="J937" s="83"/>
      <c r="K937" s="83"/>
      <c r="L937" s="83"/>
      <c r="M937" s="83">
        <v>76</v>
      </c>
      <c r="N937" s="83"/>
      <c r="O937" s="83"/>
      <c r="P937" s="83"/>
      <c r="Q937" s="83">
        <v>1780</v>
      </c>
      <c r="R937" s="83"/>
      <c r="S937" s="83"/>
      <c r="T937" s="83"/>
      <c r="U937" s="83"/>
      <c r="V937" s="83"/>
      <c r="W937" s="83"/>
      <c r="X937" s="83"/>
      <c r="Y937" s="83"/>
      <c r="Z937" s="83"/>
      <c r="AA937" s="83"/>
      <c r="AB937" s="83"/>
      <c r="AC937" s="83"/>
      <c r="AD937" s="83"/>
      <c r="AE937" s="83"/>
      <c r="AF937" s="83"/>
      <c r="AG937" s="83"/>
      <c r="AH937" s="83"/>
      <c r="AI937" s="83"/>
      <c r="AJ937" s="83"/>
      <c r="AK937" s="83"/>
      <c r="AL937" s="83"/>
      <c r="AM937" s="83"/>
      <c r="AN937" s="83"/>
      <c r="AO937" s="83"/>
      <c r="AP937" s="83"/>
      <c r="AQ937" s="83"/>
      <c r="AR937" s="83"/>
      <c r="AS937" s="83"/>
      <c r="AT937" s="83"/>
      <c r="AU937" s="83"/>
      <c r="AV937" s="83"/>
      <c r="AW937" s="83"/>
      <c r="AX937" s="83"/>
      <c r="AY937" s="83"/>
      <c r="AZ937" s="83"/>
      <c r="BA937" s="83"/>
      <c r="BB937" s="83"/>
      <c r="BC937" s="83"/>
      <c r="BD937" s="83"/>
      <c r="BE937" s="83"/>
      <c r="BF937" s="83"/>
      <c r="BG937" s="83"/>
      <c r="BH937" s="83"/>
      <c r="BI937" s="83"/>
      <c r="BJ937" s="83"/>
      <c r="BK937" s="83"/>
      <c r="BL937" s="83"/>
      <c r="BM937" s="83"/>
      <c r="BN937" s="83"/>
      <c r="BO937" s="83"/>
      <c r="BP937" s="83"/>
      <c r="BQ937" s="83"/>
      <c r="BR937" s="83"/>
      <c r="BS937" s="83"/>
      <c r="BT937" s="83"/>
      <c r="BU937" s="83"/>
      <c r="BV937" s="83"/>
      <c r="BW937" s="83"/>
      <c r="BX937" s="83"/>
      <c r="BY937" s="83"/>
      <c r="BZ937" s="83"/>
      <c r="CA937" s="83"/>
      <c r="CB937" s="83"/>
      <c r="CC937" s="83"/>
      <c r="CD937" s="83"/>
      <c r="CE937" s="83"/>
      <c r="CF937" s="83"/>
      <c r="CG937" s="83"/>
      <c r="CH937" s="83"/>
      <c r="CI937" s="83"/>
      <c r="CJ937" s="83"/>
      <c r="CK937" s="83"/>
      <c r="CL937" s="83"/>
      <c r="CM937" s="83"/>
      <c r="CN937" s="83"/>
      <c r="CO937" s="83"/>
      <c r="CP937" s="83"/>
      <c r="CQ937" s="83"/>
      <c r="CR937" s="83"/>
      <c r="CS937" s="83"/>
      <c r="CT937" s="83"/>
      <c r="CU937" s="83"/>
      <c r="CV937" s="83"/>
      <c r="CW937" s="83"/>
    </row>
    <row r="938" spans="1:101" x14ac:dyDescent="0.2">
      <c r="A938" s="83" t="s">
        <v>2075</v>
      </c>
      <c r="B938" s="86">
        <v>40590.304166666669</v>
      </c>
      <c r="C938" s="86">
        <v>40591.195833333331</v>
      </c>
      <c r="D938" s="83" t="s">
        <v>666</v>
      </c>
      <c r="E938" s="83" t="s">
        <v>667</v>
      </c>
      <c r="F938" s="83"/>
      <c r="G938" s="83">
        <v>50</v>
      </c>
      <c r="H938" s="83"/>
      <c r="I938" s="83"/>
      <c r="J938" s="83"/>
      <c r="K938" s="83"/>
      <c r="L938" s="83"/>
      <c r="M938" s="83">
        <v>580</v>
      </c>
      <c r="N938" s="83"/>
      <c r="O938" s="83"/>
      <c r="P938" s="83"/>
      <c r="Q938" s="83">
        <v>1090</v>
      </c>
      <c r="R938" s="83"/>
      <c r="S938" s="83"/>
      <c r="T938" s="83"/>
      <c r="U938" s="83"/>
      <c r="V938" s="83"/>
      <c r="W938" s="83"/>
      <c r="X938" s="83"/>
      <c r="Y938" s="83"/>
      <c r="Z938" s="83"/>
      <c r="AA938" s="83"/>
      <c r="AB938" s="83"/>
      <c r="AC938" s="83"/>
      <c r="AD938" s="83"/>
      <c r="AE938" s="83"/>
      <c r="AF938" s="83"/>
      <c r="AG938" s="83"/>
      <c r="AH938" s="83"/>
      <c r="AI938" s="83"/>
      <c r="AJ938" s="83"/>
      <c r="AK938" s="83"/>
      <c r="AL938" s="83"/>
      <c r="AM938" s="83"/>
      <c r="AN938" s="83"/>
      <c r="AO938" s="83"/>
      <c r="AP938" s="83"/>
      <c r="AQ938" s="83"/>
      <c r="AR938" s="83"/>
      <c r="AS938" s="83"/>
      <c r="AT938" s="83"/>
      <c r="AU938" s="83"/>
      <c r="AV938" s="83"/>
      <c r="AW938" s="83"/>
      <c r="AX938" s="83"/>
      <c r="AY938" s="83"/>
      <c r="AZ938" s="83"/>
      <c r="BA938" s="83"/>
      <c r="BB938" s="83"/>
      <c r="BC938" s="83"/>
      <c r="BD938" s="83"/>
      <c r="BE938" s="83"/>
      <c r="BF938" s="83"/>
      <c r="BG938" s="83"/>
      <c r="BH938" s="83"/>
      <c r="BI938" s="83"/>
      <c r="BJ938" s="83"/>
      <c r="BK938" s="83"/>
      <c r="BL938" s="83"/>
      <c r="BM938" s="83"/>
      <c r="BN938" s="83"/>
      <c r="BO938" s="83"/>
      <c r="BP938" s="83"/>
      <c r="BQ938" s="83"/>
      <c r="BR938" s="83"/>
      <c r="BS938" s="83"/>
      <c r="BT938" s="83"/>
      <c r="BU938" s="83"/>
      <c r="BV938" s="83"/>
      <c r="BW938" s="83"/>
      <c r="BX938" s="83"/>
      <c r="BY938" s="83"/>
      <c r="BZ938" s="83"/>
      <c r="CA938" s="83"/>
      <c r="CB938" s="83"/>
      <c r="CC938" s="83"/>
      <c r="CD938" s="83"/>
      <c r="CE938" s="83"/>
      <c r="CF938" s="83"/>
      <c r="CG938" s="83"/>
      <c r="CH938" s="83"/>
      <c r="CI938" s="83"/>
      <c r="CJ938" s="83"/>
      <c r="CK938" s="83"/>
      <c r="CL938" s="83"/>
      <c r="CM938" s="83"/>
      <c r="CN938" s="83"/>
      <c r="CO938" s="83"/>
      <c r="CP938" s="83"/>
      <c r="CQ938" s="83"/>
      <c r="CR938" s="83"/>
      <c r="CS938" s="83"/>
      <c r="CT938" s="83"/>
      <c r="CU938" s="83"/>
      <c r="CV938" s="83"/>
      <c r="CW938" s="83"/>
    </row>
    <row r="939" spans="1:101" x14ac:dyDescent="0.2">
      <c r="A939" s="83" t="s">
        <v>2075</v>
      </c>
      <c r="B939" s="86">
        <v>40591.302083333336</v>
      </c>
      <c r="C939" s="86">
        <v>40591.67291666667</v>
      </c>
      <c r="D939" s="83" t="s">
        <v>668</v>
      </c>
      <c r="E939" s="83" t="s">
        <v>669</v>
      </c>
      <c r="F939" s="83"/>
      <c r="G939" s="83">
        <v>50</v>
      </c>
      <c r="H939" s="83"/>
      <c r="I939" s="83"/>
      <c r="J939" s="83"/>
      <c r="K939" s="83"/>
      <c r="L939" s="83"/>
      <c r="M939" s="83">
        <v>759</v>
      </c>
      <c r="N939" s="83"/>
      <c r="O939" s="83"/>
      <c r="P939" s="83"/>
      <c r="Q939" s="83">
        <v>490</v>
      </c>
      <c r="R939" s="83"/>
      <c r="S939" s="83"/>
      <c r="T939" s="83"/>
      <c r="U939" s="83"/>
      <c r="V939" s="83"/>
      <c r="W939" s="83"/>
      <c r="X939" s="83"/>
      <c r="Y939" s="83"/>
      <c r="Z939" s="83"/>
      <c r="AA939" s="83"/>
      <c r="AB939" s="83"/>
      <c r="AC939" s="83"/>
      <c r="AD939" s="83"/>
      <c r="AE939" s="83"/>
      <c r="AF939" s="83"/>
      <c r="AG939" s="83"/>
      <c r="AH939" s="83"/>
      <c r="AI939" s="83"/>
      <c r="AJ939" s="83"/>
      <c r="AK939" s="83"/>
      <c r="AL939" s="83"/>
      <c r="AM939" s="83"/>
      <c r="AN939" s="83"/>
      <c r="AO939" s="83"/>
      <c r="AP939" s="83"/>
      <c r="AQ939" s="83"/>
      <c r="AR939" s="83"/>
      <c r="AS939" s="83"/>
      <c r="AT939" s="83"/>
      <c r="AU939" s="83"/>
      <c r="AV939" s="83"/>
      <c r="AW939" s="83"/>
      <c r="AX939" s="83"/>
      <c r="AY939" s="83"/>
      <c r="AZ939" s="83"/>
      <c r="BA939" s="83"/>
      <c r="BB939" s="83"/>
      <c r="BC939" s="83"/>
      <c r="BD939" s="83"/>
      <c r="BE939" s="83"/>
      <c r="BF939" s="83"/>
      <c r="BG939" s="83"/>
      <c r="BH939" s="83"/>
      <c r="BI939" s="83"/>
      <c r="BJ939" s="83"/>
      <c r="BK939" s="83"/>
      <c r="BL939" s="83"/>
      <c r="BM939" s="83"/>
      <c r="BN939" s="83"/>
      <c r="BO939" s="83"/>
      <c r="BP939" s="83"/>
      <c r="BQ939" s="83"/>
      <c r="BR939" s="83"/>
      <c r="BS939" s="83"/>
      <c r="BT939" s="83"/>
      <c r="BU939" s="83"/>
      <c r="BV939" s="83"/>
      <c r="BW939" s="83"/>
      <c r="BX939" s="83"/>
      <c r="BY939" s="83"/>
      <c r="BZ939" s="83"/>
      <c r="CA939" s="83"/>
      <c r="CB939" s="83"/>
      <c r="CC939" s="83"/>
      <c r="CD939" s="83"/>
      <c r="CE939" s="83"/>
      <c r="CF939" s="83"/>
      <c r="CG939" s="83"/>
      <c r="CH939" s="83"/>
      <c r="CI939" s="83"/>
      <c r="CJ939" s="83"/>
      <c r="CK939" s="83"/>
      <c r="CL939" s="83"/>
      <c r="CM939" s="83"/>
      <c r="CN939" s="83"/>
      <c r="CO939" s="83"/>
      <c r="CP939" s="83"/>
      <c r="CQ939" s="83"/>
      <c r="CR939" s="83"/>
      <c r="CS939" s="83"/>
      <c r="CT939" s="83"/>
      <c r="CU939" s="83"/>
      <c r="CV939" s="83"/>
      <c r="CW939" s="83"/>
    </row>
    <row r="940" spans="1:101" x14ac:dyDescent="0.2">
      <c r="A940" s="83" t="s">
        <v>2075</v>
      </c>
      <c r="B940" s="86">
        <v>40591.700694444444</v>
      </c>
      <c r="C940" s="86">
        <v>40592.336805555555</v>
      </c>
      <c r="D940" s="83" t="s">
        <v>670</v>
      </c>
      <c r="E940" s="83" t="s">
        <v>671</v>
      </c>
      <c r="F940" s="83"/>
      <c r="G940" s="83">
        <v>50</v>
      </c>
      <c r="H940" s="83"/>
      <c r="I940" s="83"/>
      <c r="J940" s="83"/>
      <c r="K940" s="83"/>
      <c r="L940" s="83"/>
      <c r="M940" s="83">
        <v>1475</v>
      </c>
      <c r="N940" s="83"/>
      <c r="O940" s="83"/>
      <c r="P940" s="83"/>
      <c r="Q940" s="83">
        <v>333</v>
      </c>
      <c r="R940" s="83"/>
      <c r="S940" s="83"/>
      <c r="T940" s="83"/>
      <c r="U940" s="83"/>
      <c r="V940" s="83"/>
      <c r="W940" s="83"/>
      <c r="X940" s="83"/>
      <c r="Y940" s="83"/>
      <c r="Z940" s="83"/>
      <c r="AA940" s="83"/>
      <c r="AB940" s="83"/>
      <c r="AC940" s="83"/>
      <c r="AD940" s="83"/>
      <c r="AE940" s="83"/>
      <c r="AF940" s="83"/>
      <c r="AG940" s="83"/>
      <c r="AH940" s="83"/>
      <c r="AI940" s="83"/>
      <c r="AJ940" s="83"/>
      <c r="AK940" s="83"/>
      <c r="AL940" s="83"/>
      <c r="AM940" s="83"/>
      <c r="AN940" s="83"/>
      <c r="AO940" s="83"/>
      <c r="AP940" s="83"/>
      <c r="AQ940" s="83"/>
      <c r="AR940" s="83"/>
      <c r="AS940" s="83"/>
      <c r="AT940" s="83"/>
      <c r="AU940" s="83"/>
      <c r="AV940" s="83"/>
      <c r="AW940" s="83"/>
      <c r="AX940" s="83"/>
      <c r="AY940" s="83"/>
      <c r="AZ940" s="83"/>
      <c r="BA940" s="83"/>
      <c r="BB940" s="83"/>
      <c r="BC940" s="83"/>
      <c r="BD940" s="83"/>
      <c r="BE940" s="83"/>
      <c r="BF940" s="83"/>
      <c r="BG940" s="83"/>
      <c r="BH940" s="83"/>
      <c r="BI940" s="83"/>
      <c r="BJ940" s="83"/>
      <c r="BK940" s="83"/>
      <c r="BL940" s="83"/>
      <c r="BM940" s="83"/>
      <c r="BN940" s="83"/>
      <c r="BO940" s="83"/>
      <c r="BP940" s="83"/>
      <c r="BQ940" s="83"/>
      <c r="BR940" s="83"/>
      <c r="BS940" s="83"/>
      <c r="BT940" s="83"/>
      <c r="BU940" s="83"/>
      <c r="BV940" s="83"/>
      <c r="BW940" s="83"/>
      <c r="BX940" s="83"/>
      <c r="BY940" s="83"/>
      <c r="BZ940" s="83"/>
      <c r="CA940" s="83"/>
      <c r="CB940" s="83"/>
      <c r="CC940" s="83"/>
      <c r="CD940" s="83"/>
      <c r="CE940" s="83"/>
      <c r="CF940" s="83"/>
      <c r="CG940" s="83"/>
      <c r="CH940" s="83"/>
      <c r="CI940" s="83"/>
      <c r="CJ940" s="83"/>
      <c r="CK940" s="83"/>
      <c r="CL940" s="83"/>
      <c r="CM940" s="83"/>
      <c r="CN940" s="83"/>
      <c r="CO940" s="83"/>
      <c r="CP940" s="83"/>
      <c r="CQ940" s="83"/>
      <c r="CR940" s="83"/>
      <c r="CS940" s="83"/>
      <c r="CT940" s="83"/>
      <c r="CU940" s="83"/>
      <c r="CV940" s="83"/>
      <c r="CW940" s="83"/>
    </row>
    <row r="941" spans="1:101" x14ac:dyDescent="0.2">
      <c r="A941" s="83" t="s">
        <v>2075</v>
      </c>
      <c r="B941" s="86">
        <v>40592.388888888891</v>
      </c>
      <c r="C941" s="83"/>
      <c r="D941" s="83" t="s">
        <v>672</v>
      </c>
      <c r="E941" s="83"/>
      <c r="F941" s="83"/>
      <c r="G941" s="83">
        <v>70</v>
      </c>
      <c r="H941" s="83"/>
      <c r="I941" s="83"/>
      <c r="J941" s="83"/>
      <c r="K941" s="83">
        <v>8.6</v>
      </c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  <c r="AA941" s="83"/>
      <c r="AB941" s="83"/>
      <c r="AC941" s="83"/>
      <c r="AD941" s="83"/>
      <c r="AE941" s="83"/>
      <c r="AF941" s="83"/>
      <c r="AG941" s="83"/>
      <c r="AH941" s="83"/>
      <c r="AI941" s="83"/>
      <c r="AJ941" s="83"/>
      <c r="AK941" s="83"/>
      <c r="AL941" s="83"/>
      <c r="AM941" s="83"/>
      <c r="AN941" s="83"/>
      <c r="AO941" s="83"/>
      <c r="AP941" s="83"/>
      <c r="AQ941" s="83"/>
      <c r="AR941" s="83"/>
      <c r="AS941" s="83"/>
      <c r="AT941" s="83"/>
      <c r="AU941" s="83"/>
      <c r="AV941" s="83"/>
      <c r="AW941" s="83"/>
      <c r="AX941" s="83"/>
      <c r="AY941" s="83"/>
      <c r="AZ941" s="83"/>
      <c r="BA941" s="83"/>
      <c r="BB941" s="83"/>
      <c r="BC941" s="83"/>
      <c r="BD941" s="83"/>
      <c r="BE941" s="83"/>
      <c r="BF941" s="83"/>
      <c r="BG941" s="83"/>
      <c r="BH941" s="83"/>
      <c r="BI941" s="83"/>
      <c r="BJ941" s="83"/>
      <c r="BK941" s="83"/>
      <c r="BL941" s="83"/>
      <c r="BM941" s="83"/>
      <c r="BN941" s="83"/>
      <c r="BO941" s="83"/>
      <c r="BP941" s="83"/>
      <c r="BQ941" s="83"/>
      <c r="BR941" s="83"/>
      <c r="BS941" s="83"/>
      <c r="BT941" s="83"/>
      <c r="BU941" s="83"/>
      <c r="BV941" s="83"/>
      <c r="BW941" s="83"/>
      <c r="BX941" s="83"/>
      <c r="BY941" s="83">
        <v>3.6</v>
      </c>
      <c r="BZ941" s="83"/>
      <c r="CA941" s="83"/>
      <c r="CB941" s="83"/>
      <c r="CC941" s="83"/>
      <c r="CD941" s="83"/>
      <c r="CE941" s="83"/>
      <c r="CF941" s="83"/>
      <c r="CG941" s="83"/>
      <c r="CH941" s="83"/>
      <c r="CI941" s="83"/>
      <c r="CJ941" s="83"/>
      <c r="CK941" s="83"/>
      <c r="CL941" s="83"/>
      <c r="CM941" s="83"/>
      <c r="CN941" s="83"/>
      <c r="CO941" s="83"/>
      <c r="CP941" s="83"/>
      <c r="CQ941" s="83"/>
      <c r="CR941" s="83"/>
      <c r="CS941" s="83"/>
      <c r="CT941" s="83"/>
      <c r="CU941" s="83"/>
      <c r="CV941" s="83"/>
      <c r="CW941" s="83"/>
    </row>
    <row r="942" spans="1:101" x14ac:dyDescent="0.2">
      <c r="A942" s="83" t="s">
        <v>2075</v>
      </c>
      <c r="B942" s="86">
        <v>40592.541666666664</v>
      </c>
      <c r="C942" s="86">
        <v>40594.65902777778</v>
      </c>
      <c r="D942" s="83" t="s">
        <v>673</v>
      </c>
      <c r="E942" s="83" t="s">
        <v>674</v>
      </c>
      <c r="F942" s="83"/>
      <c r="G942" s="83">
        <v>50</v>
      </c>
      <c r="H942" s="83"/>
      <c r="I942" s="83"/>
      <c r="J942" s="83"/>
      <c r="K942" s="83"/>
      <c r="L942" s="83"/>
      <c r="M942" s="83">
        <v>729</v>
      </c>
      <c r="N942" s="83"/>
      <c r="O942" s="83"/>
      <c r="P942" s="83"/>
      <c r="Q942" s="83">
        <v>1060</v>
      </c>
      <c r="R942" s="83"/>
      <c r="S942" s="83"/>
      <c r="T942" s="83"/>
      <c r="U942" s="83"/>
      <c r="V942" s="83"/>
      <c r="W942" s="83"/>
      <c r="X942" s="83"/>
      <c r="Y942" s="83"/>
      <c r="Z942" s="83"/>
      <c r="AA942" s="83"/>
      <c r="AB942" s="83"/>
      <c r="AC942" s="83"/>
      <c r="AD942" s="83"/>
      <c r="AE942" s="83"/>
      <c r="AF942" s="83"/>
      <c r="AG942" s="83"/>
      <c r="AH942" s="83"/>
      <c r="AI942" s="83"/>
      <c r="AJ942" s="83"/>
      <c r="AK942" s="83"/>
      <c r="AL942" s="83"/>
      <c r="AM942" s="83"/>
      <c r="AN942" s="83"/>
      <c r="AO942" s="83"/>
      <c r="AP942" s="83"/>
      <c r="AQ942" s="83"/>
      <c r="AR942" s="83"/>
      <c r="AS942" s="83"/>
      <c r="AT942" s="83"/>
      <c r="AU942" s="83"/>
      <c r="AV942" s="83"/>
      <c r="AW942" s="83"/>
      <c r="AX942" s="83"/>
      <c r="AY942" s="83"/>
      <c r="AZ942" s="83"/>
      <c r="BA942" s="83"/>
      <c r="BB942" s="83"/>
      <c r="BC942" s="83"/>
      <c r="BD942" s="83"/>
      <c r="BE942" s="83"/>
      <c r="BF942" s="83"/>
      <c r="BG942" s="83"/>
      <c r="BH942" s="83"/>
      <c r="BI942" s="83"/>
      <c r="BJ942" s="83"/>
      <c r="BK942" s="83"/>
      <c r="BL942" s="83"/>
      <c r="BM942" s="83"/>
      <c r="BN942" s="83"/>
      <c r="BO942" s="83"/>
      <c r="BP942" s="83"/>
      <c r="BQ942" s="83"/>
      <c r="BR942" s="83"/>
      <c r="BS942" s="83"/>
      <c r="BT942" s="83"/>
      <c r="BU942" s="83"/>
      <c r="BV942" s="83"/>
      <c r="BW942" s="83"/>
      <c r="BX942" s="83"/>
      <c r="BY942" s="83"/>
      <c r="BZ942" s="83"/>
      <c r="CA942" s="83"/>
      <c r="CB942" s="83"/>
      <c r="CC942" s="83"/>
      <c r="CD942" s="83"/>
      <c r="CE942" s="83"/>
      <c r="CF942" s="83"/>
      <c r="CG942" s="83"/>
      <c r="CH942" s="83"/>
      <c r="CI942" s="83"/>
      <c r="CJ942" s="83"/>
      <c r="CK942" s="83"/>
      <c r="CL942" s="83"/>
      <c r="CM942" s="83"/>
      <c r="CN942" s="83"/>
      <c r="CO942" s="83"/>
      <c r="CP942" s="83"/>
      <c r="CQ942" s="83"/>
      <c r="CR942" s="83"/>
      <c r="CS942" s="83"/>
      <c r="CT942" s="83"/>
      <c r="CU942" s="83"/>
      <c r="CV942" s="83"/>
      <c r="CW942" s="83"/>
    </row>
    <row r="943" spans="1:101" x14ac:dyDescent="0.2">
      <c r="A943" s="83" t="s">
        <v>2075</v>
      </c>
      <c r="B943" s="86">
        <v>40594.40625</v>
      </c>
      <c r="C943" s="86">
        <v>40596.381944444445</v>
      </c>
      <c r="D943" s="83" t="s">
        <v>675</v>
      </c>
      <c r="E943" s="83" t="s">
        <v>676</v>
      </c>
      <c r="F943" s="83"/>
      <c r="G943" s="83">
        <v>50</v>
      </c>
      <c r="H943" s="83"/>
      <c r="I943" s="83"/>
      <c r="J943" s="83"/>
      <c r="K943" s="83"/>
      <c r="L943" s="83"/>
      <c r="M943" s="83">
        <v>445</v>
      </c>
      <c r="N943" s="83"/>
      <c r="O943" s="83">
        <v>2540</v>
      </c>
      <c r="P943" s="83"/>
      <c r="Q943" s="83">
        <v>4400</v>
      </c>
      <c r="R943" s="83"/>
      <c r="S943" s="83">
        <v>0.126</v>
      </c>
      <c r="T943" s="83"/>
      <c r="U943" s="83">
        <v>1.73</v>
      </c>
      <c r="V943" s="83"/>
      <c r="W943" s="83">
        <v>184</v>
      </c>
      <c r="X943" s="83"/>
      <c r="Y943" s="83">
        <v>1010</v>
      </c>
      <c r="Z943" s="83"/>
      <c r="AA943" s="83">
        <v>1680</v>
      </c>
      <c r="AB943" s="83"/>
      <c r="AC943" s="83">
        <v>5880</v>
      </c>
      <c r="AD943" s="83" t="s">
        <v>1784</v>
      </c>
      <c r="AE943" s="83">
        <v>20</v>
      </c>
      <c r="AF943" s="83"/>
      <c r="AG943" s="83">
        <v>3000</v>
      </c>
      <c r="AH943" s="83" t="s">
        <v>1784</v>
      </c>
      <c r="AI943" s="83">
        <v>5</v>
      </c>
      <c r="AJ943" s="83" t="s">
        <v>1784</v>
      </c>
      <c r="AK943" s="83">
        <v>2.5</v>
      </c>
      <c r="AL943" s="83"/>
      <c r="AM943" s="83">
        <v>7.43</v>
      </c>
      <c r="AN943" s="83"/>
      <c r="AO943" s="83">
        <v>411</v>
      </c>
      <c r="AP943" s="83"/>
      <c r="AQ943" s="83">
        <v>540</v>
      </c>
      <c r="AR943" s="83"/>
      <c r="AS943" s="83"/>
      <c r="AT943" s="83"/>
      <c r="AU943" s="83"/>
      <c r="AV943" s="83"/>
      <c r="AW943" s="83"/>
      <c r="AX943" s="83"/>
      <c r="AY943" s="83"/>
      <c r="AZ943" s="83"/>
      <c r="BA943" s="83">
        <v>28</v>
      </c>
      <c r="BB943" s="83"/>
      <c r="BC943" s="83"/>
      <c r="BD943" s="83"/>
      <c r="BE943" s="83"/>
      <c r="BF943" s="83"/>
      <c r="BG943" s="83"/>
      <c r="BH943" s="83"/>
      <c r="BI943" s="83"/>
      <c r="BJ943" s="83"/>
      <c r="BK943" s="83"/>
      <c r="BL943" s="83"/>
      <c r="BM943" s="83"/>
      <c r="BN943" s="83"/>
      <c r="BO943" s="83"/>
      <c r="BP943" s="83"/>
      <c r="BQ943" s="83"/>
      <c r="BR943" s="83"/>
      <c r="BS943" s="83"/>
      <c r="BT943" s="83"/>
      <c r="BU943" s="83"/>
      <c r="BV943" s="83"/>
      <c r="BW943" s="83"/>
      <c r="BX943" s="83"/>
      <c r="BY943" s="83"/>
      <c r="BZ943" s="83"/>
      <c r="CA943" s="83">
        <v>370</v>
      </c>
      <c r="CB943" s="83"/>
      <c r="CC943" s="83">
        <v>2.5</v>
      </c>
      <c r="CD943" s="83" t="s">
        <v>1784</v>
      </c>
      <c r="CE943" s="83">
        <v>20</v>
      </c>
      <c r="CF943" s="83"/>
      <c r="CG943" s="83"/>
      <c r="CH943" s="83"/>
      <c r="CI943" s="83"/>
      <c r="CJ943" s="83"/>
      <c r="CK943" s="83"/>
      <c r="CL943" s="83"/>
      <c r="CM943" s="83"/>
      <c r="CN943" s="83"/>
      <c r="CO943" s="83"/>
      <c r="CP943" s="83"/>
      <c r="CQ943" s="83"/>
      <c r="CR943" s="83"/>
      <c r="CS943" s="83"/>
      <c r="CT943" s="83"/>
      <c r="CU943" s="83"/>
      <c r="CV943" s="83"/>
      <c r="CW943" s="83"/>
    </row>
    <row r="944" spans="1:101" x14ac:dyDescent="0.2">
      <c r="A944" s="83" t="s">
        <v>2075</v>
      </c>
      <c r="B944" s="86">
        <v>40594.779166666667</v>
      </c>
      <c r="C944" s="86">
        <v>40595.365277777775</v>
      </c>
      <c r="D944" s="83" t="s">
        <v>677</v>
      </c>
      <c r="E944" s="83" t="s">
        <v>678</v>
      </c>
      <c r="F944" s="83"/>
      <c r="G944" s="83">
        <v>50</v>
      </c>
      <c r="H944" s="83"/>
      <c r="I944" s="83"/>
      <c r="J944" s="83"/>
      <c r="K944" s="83"/>
      <c r="L944" s="83"/>
      <c r="M944" s="83">
        <v>178</v>
      </c>
      <c r="N944" s="83"/>
      <c r="O944" s="83"/>
      <c r="P944" s="83"/>
      <c r="Q944" s="83">
        <v>5580</v>
      </c>
      <c r="R944" s="83"/>
      <c r="S944" s="83"/>
      <c r="T944" s="83"/>
      <c r="U944" s="83"/>
      <c r="V944" s="83"/>
      <c r="W944" s="83"/>
      <c r="X944" s="83"/>
      <c r="Y944" s="83"/>
      <c r="Z944" s="83"/>
      <c r="AA944" s="83"/>
      <c r="AB944" s="83"/>
      <c r="AC944" s="83"/>
      <c r="AD944" s="83"/>
      <c r="AE944" s="83"/>
      <c r="AF944" s="83"/>
      <c r="AG944" s="83"/>
      <c r="AH944" s="83"/>
      <c r="AI944" s="83"/>
      <c r="AJ944" s="83"/>
      <c r="AK944" s="83"/>
      <c r="AL944" s="83"/>
      <c r="AM944" s="83"/>
      <c r="AN944" s="83"/>
      <c r="AO944" s="83"/>
      <c r="AP944" s="83"/>
      <c r="AQ944" s="83"/>
      <c r="AR944" s="83"/>
      <c r="AS944" s="83"/>
      <c r="AT944" s="83"/>
      <c r="AU944" s="83"/>
      <c r="AV944" s="83"/>
      <c r="AW944" s="83"/>
      <c r="AX944" s="83"/>
      <c r="AY944" s="83"/>
      <c r="AZ944" s="83"/>
      <c r="BA944" s="83"/>
      <c r="BB944" s="83"/>
      <c r="BC944" s="83"/>
      <c r="BD944" s="83"/>
      <c r="BE944" s="83"/>
      <c r="BF944" s="83"/>
      <c r="BG944" s="83"/>
      <c r="BH944" s="83"/>
      <c r="BI944" s="83"/>
      <c r="BJ944" s="83"/>
      <c r="BK944" s="83"/>
      <c r="BL944" s="83"/>
      <c r="BM944" s="83"/>
      <c r="BN944" s="83"/>
      <c r="BO944" s="83"/>
      <c r="BP944" s="83"/>
      <c r="BQ944" s="83"/>
      <c r="BR944" s="83"/>
      <c r="BS944" s="83"/>
      <c r="BT944" s="83"/>
      <c r="BU944" s="83"/>
      <c r="BV944" s="83"/>
      <c r="BW944" s="83"/>
      <c r="BX944" s="83"/>
      <c r="BY944" s="83"/>
      <c r="BZ944" s="83"/>
      <c r="CA944" s="83"/>
      <c r="CB944" s="83"/>
      <c r="CC944" s="83"/>
      <c r="CD944" s="83"/>
      <c r="CE944" s="83"/>
      <c r="CF944" s="83"/>
      <c r="CG944" s="83"/>
      <c r="CH944" s="83"/>
      <c r="CI944" s="83"/>
      <c r="CJ944" s="83"/>
      <c r="CK944" s="83"/>
      <c r="CL944" s="83"/>
      <c r="CM944" s="83"/>
      <c r="CN944" s="83"/>
      <c r="CO944" s="83"/>
      <c r="CP944" s="83"/>
      <c r="CQ944" s="83"/>
      <c r="CR944" s="83"/>
      <c r="CS944" s="83"/>
      <c r="CT944" s="83"/>
      <c r="CU944" s="83"/>
      <c r="CV944" s="83"/>
      <c r="CW944" s="83"/>
    </row>
    <row r="945" spans="1:101" x14ac:dyDescent="0.2">
      <c r="A945" s="83" t="s">
        <v>2075</v>
      </c>
      <c r="B945" s="86">
        <v>40595.469444444447</v>
      </c>
      <c r="C945" s="86">
        <v>40596.440972222219</v>
      </c>
      <c r="D945" s="83" t="s">
        <v>679</v>
      </c>
      <c r="E945" s="83" t="s">
        <v>680</v>
      </c>
      <c r="F945" s="83"/>
      <c r="G945" s="83">
        <v>50</v>
      </c>
      <c r="H945" s="83"/>
      <c r="I945" s="83"/>
      <c r="J945" s="83"/>
      <c r="K945" s="83"/>
      <c r="L945" s="83"/>
      <c r="M945" s="83">
        <v>180</v>
      </c>
      <c r="N945" s="83"/>
      <c r="O945" s="83"/>
      <c r="P945" s="83"/>
      <c r="Q945" s="83">
        <v>3470</v>
      </c>
      <c r="R945" s="83"/>
      <c r="S945" s="83"/>
      <c r="T945" s="83"/>
      <c r="U945" s="83"/>
      <c r="V945" s="83"/>
      <c r="W945" s="83"/>
      <c r="X945" s="83"/>
      <c r="Y945" s="83"/>
      <c r="Z945" s="83"/>
      <c r="AA945" s="83"/>
      <c r="AB945" s="83"/>
      <c r="AC945" s="83"/>
      <c r="AD945" s="83"/>
      <c r="AE945" s="83"/>
      <c r="AF945" s="83"/>
      <c r="AG945" s="83"/>
      <c r="AH945" s="83"/>
      <c r="AI945" s="83"/>
      <c r="AJ945" s="83"/>
      <c r="AK945" s="83"/>
      <c r="AL945" s="83"/>
      <c r="AM945" s="83"/>
      <c r="AN945" s="83"/>
      <c r="AO945" s="83"/>
      <c r="AP945" s="83"/>
      <c r="AQ945" s="83"/>
      <c r="AR945" s="83"/>
      <c r="AS945" s="83"/>
      <c r="AT945" s="83"/>
      <c r="AU945" s="83"/>
      <c r="AV945" s="83"/>
      <c r="AW945" s="83"/>
      <c r="AX945" s="83"/>
      <c r="AY945" s="83"/>
      <c r="AZ945" s="83"/>
      <c r="BA945" s="83"/>
      <c r="BB945" s="83"/>
      <c r="BC945" s="83"/>
      <c r="BD945" s="83"/>
      <c r="BE945" s="83"/>
      <c r="BF945" s="83"/>
      <c r="BG945" s="83"/>
      <c r="BH945" s="83"/>
      <c r="BI945" s="83"/>
      <c r="BJ945" s="83"/>
      <c r="BK945" s="83"/>
      <c r="BL945" s="83"/>
      <c r="BM945" s="83"/>
      <c r="BN945" s="83"/>
      <c r="BO945" s="83"/>
      <c r="BP945" s="83"/>
      <c r="BQ945" s="83"/>
      <c r="BR945" s="83"/>
      <c r="BS945" s="83"/>
      <c r="BT945" s="83"/>
      <c r="BU945" s="83"/>
      <c r="BV945" s="83"/>
      <c r="BW945" s="83"/>
      <c r="BX945" s="83"/>
      <c r="BY945" s="83"/>
      <c r="BZ945" s="83"/>
      <c r="CA945" s="83"/>
      <c r="CB945" s="83"/>
      <c r="CC945" s="83"/>
      <c r="CD945" s="83"/>
      <c r="CE945" s="83"/>
      <c r="CF945" s="83"/>
      <c r="CG945" s="83"/>
      <c r="CH945" s="83"/>
      <c r="CI945" s="83"/>
      <c r="CJ945" s="83"/>
      <c r="CK945" s="83"/>
      <c r="CL945" s="83"/>
      <c r="CM945" s="83"/>
      <c r="CN945" s="83"/>
      <c r="CO945" s="83"/>
      <c r="CP945" s="83"/>
      <c r="CQ945" s="83"/>
      <c r="CR945" s="83"/>
      <c r="CS945" s="83"/>
      <c r="CT945" s="83"/>
      <c r="CU945" s="83"/>
      <c r="CV945" s="83"/>
      <c r="CW945" s="83"/>
    </row>
    <row r="946" spans="1:101" x14ac:dyDescent="0.2">
      <c r="A946" s="83" t="s">
        <v>2075</v>
      </c>
      <c r="B946" s="86">
        <v>40596.618750000001</v>
      </c>
      <c r="C946" s="86">
        <v>40603.188194444447</v>
      </c>
      <c r="D946" s="83" t="s">
        <v>681</v>
      </c>
      <c r="E946" s="83" t="s">
        <v>682</v>
      </c>
      <c r="F946" s="83"/>
      <c r="G946" s="83">
        <v>50</v>
      </c>
      <c r="H946" s="83"/>
      <c r="I946" s="83"/>
      <c r="J946" s="83"/>
      <c r="K946" s="83"/>
      <c r="L946" s="83"/>
      <c r="M946" s="83">
        <v>805</v>
      </c>
      <c r="N946" s="83"/>
      <c r="O946" s="83"/>
      <c r="P946" s="83"/>
      <c r="Q946" s="83">
        <v>3520</v>
      </c>
      <c r="R946" s="83"/>
      <c r="S946" s="83"/>
      <c r="T946" s="83"/>
      <c r="U946" s="83"/>
      <c r="V946" s="83"/>
      <c r="W946" s="83"/>
      <c r="X946" s="83"/>
      <c r="Y946" s="83"/>
      <c r="Z946" s="83"/>
      <c r="AA946" s="83"/>
      <c r="AB946" s="83"/>
      <c r="AC946" s="83"/>
      <c r="AD946" s="83"/>
      <c r="AE946" s="83"/>
      <c r="AF946" s="83"/>
      <c r="AG946" s="83"/>
      <c r="AH946" s="83"/>
      <c r="AI946" s="83"/>
      <c r="AJ946" s="83"/>
      <c r="AK946" s="83"/>
      <c r="AL946" s="83"/>
      <c r="AM946" s="83"/>
      <c r="AN946" s="83"/>
      <c r="AO946" s="83"/>
      <c r="AP946" s="83"/>
      <c r="AQ946" s="83"/>
      <c r="AR946" s="83"/>
      <c r="AS946" s="83"/>
      <c r="AT946" s="83"/>
      <c r="AU946" s="83"/>
      <c r="AV946" s="83"/>
      <c r="AW946" s="83"/>
      <c r="AX946" s="83"/>
      <c r="AY946" s="83"/>
      <c r="AZ946" s="83"/>
      <c r="BA946" s="83"/>
      <c r="BB946" s="83"/>
      <c r="BC946" s="83"/>
      <c r="BD946" s="83"/>
      <c r="BE946" s="83"/>
      <c r="BF946" s="83"/>
      <c r="BG946" s="83"/>
      <c r="BH946" s="83"/>
      <c r="BI946" s="83"/>
      <c r="BJ946" s="83"/>
      <c r="BK946" s="83"/>
      <c r="BL946" s="83"/>
      <c r="BM946" s="83"/>
      <c r="BN946" s="83"/>
      <c r="BO946" s="83"/>
      <c r="BP946" s="83"/>
      <c r="BQ946" s="83"/>
      <c r="BR946" s="83"/>
      <c r="BS946" s="83"/>
      <c r="BT946" s="83"/>
      <c r="BU946" s="83"/>
      <c r="BV946" s="83"/>
      <c r="BW946" s="83"/>
      <c r="BX946" s="83"/>
      <c r="BY946" s="83"/>
      <c r="BZ946" s="83"/>
      <c r="CA946" s="83"/>
      <c r="CB946" s="83"/>
      <c r="CC946" s="83"/>
      <c r="CD946" s="83"/>
      <c r="CE946" s="83"/>
      <c r="CF946" s="83"/>
      <c r="CG946" s="83"/>
      <c r="CH946" s="83"/>
      <c r="CI946" s="83"/>
      <c r="CJ946" s="83"/>
      <c r="CK946" s="83"/>
      <c r="CL946" s="83"/>
      <c r="CM946" s="83"/>
      <c r="CN946" s="83"/>
      <c r="CO946" s="83"/>
      <c r="CP946" s="83"/>
      <c r="CQ946" s="83"/>
      <c r="CR946" s="83"/>
      <c r="CS946" s="83"/>
      <c r="CT946" s="83"/>
      <c r="CU946" s="83"/>
      <c r="CV946" s="83"/>
      <c r="CW946" s="83"/>
    </row>
    <row r="947" spans="1:101" x14ac:dyDescent="0.2">
      <c r="A947" s="83" t="s">
        <v>2075</v>
      </c>
      <c r="B947" s="86">
        <v>40603.447916666664</v>
      </c>
      <c r="C947" s="86">
        <v>40606.168055555558</v>
      </c>
      <c r="D947" s="83" t="s">
        <v>683</v>
      </c>
      <c r="E947" s="83" t="s">
        <v>684</v>
      </c>
      <c r="F947" s="83"/>
      <c r="G947" s="83">
        <v>50</v>
      </c>
      <c r="H947" s="83"/>
      <c r="I947" s="83"/>
      <c r="J947" s="83"/>
      <c r="K947" s="83"/>
      <c r="L947" s="83"/>
      <c r="M947" s="83">
        <v>386</v>
      </c>
      <c r="N947" s="83"/>
      <c r="O947" s="83"/>
      <c r="P947" s="83"/>
      <c r="Q947" s="83">
        <v>2320</v>
      </c>
      <c r="R947" s="83"/>
      <c r="S947" s="83"/>
      <c r="T947" s="83"/>
      <c r="U947" s="83"/>
      <c r="V947" s="83"/>
      <c r="W947" s="83"/>
      <c r="X947" s="83"/>
      <c r="Y947" s="83"/>
      <c r="Z947" s="83"/>
      <c r="AA947" s="83"/>
      <c r="AB947" s="83"/>
      <c r="AC947" s="83"/>
      <c r="AD947" s="83"/>
      <c r="AE947" s="83"/>
      <c r="AF947" s="83"/>
      <c r="AG947" s="83"/>
      <c r="AH947" s="83"/>
      <c r="AI947" s="83"/>
      <c r="AJ947" s="83"/>
      <c r="AK947" s="83"/>
      <c r="AL947" s="83"/>
      <c r="AM947" s="83"/>
      <c r="AN947" s="83"/>
      <c r="AO947" s="83"/>
      <c r="AP947" s="83"/>
      <c r="AQ947" s="83"/>
      <c r="AR947" s="83"/>
      <c r="AS947" s="83"/>
      <c r="AT947" s="83"/>
      <c r="AU947" s="83"/>
      <c r="AV947" s="83"/>
      <c r="AW947" s="83"/>
      <c r="AX947" s="83"/>
      <c r="AY947" s="83"/>
      <c r="AZ947" s="83"/>
      <c r="BA947" s="83"/>
      <c r="BB947" s="83"/>
      <c r="BC947" s="83"/>
      <c r="BD947" s="83"/>
      <c r="BE947" s="83"/>
      <c r="BF947" s="83"/>
      <c r="BG947" s="83"/>
      <c r="BH947" s="83"/>
      <c r="BI947" s="83"/>
      <c r="BJ947" s="83"/>
      <c r="BK947" s="83"/>
      <c r="BL947" s="83"/>
      <c r="BM947" s="83"/>
      <c r="BN947" s="83"/>
      <c r="BO947" s="83"/>
      <c r="BP947" s="83"/>
      <c r="BQ947" s="83"/>
      <c r="BR947" s="83"/>
      <c r="BS947" s="83"/>
      <c r="BT947" s="83"/>
      <c r="BU947" s="83"/>
      <c r="BV947" s="83"/>
      <c r="BW947" s="83"/>
      <c r="BX947" s="83"/>
      <c r="BY947" s="83"/>
      <c r="BZ947" s="83"/>
      <c r="CA947" s="83"/>
      <c r="CB947" s="83"/>
      <c r="CC947" s="83"/>
      <c r="CD947" s="83"/>
      <c r="CE947" s="83"/>
      <c r="CF947" s="83"/>
      <c r="CG947" s="83"/>
      <c r="CH947" s="83"/>
      <c r="CI947" s="83"/>
      <c r="CJ947" s="83"/>
      <c r="CK947" s="83"/>
      <c r="CL947" s="83"/>
      <c r="CM947" s="83"/>
      <c r="CN947" s="83"/>
      <c r="CO947" s="83"/>
      <c r="CP947" s="83"/>
      <c r="CQ947" s="83"/>
      <c r="CR947" s="83"/>
      <c r="CS947" s="83"/>
      <c r="CT947" s="83"/>
      <c r="CU947" s="83"/>
      <c r="CV947" s="83"/>
      <c r="CW947" s="83"/>
    </row>
    <row r="948" spans="1:101" x14ac:dyDescent="0.2">
      <c r="A948" s="83" t="s">
        <v>2075</v>
      </c>
      <c r="B948" s="86">
        <v>40605.489583333336</v>
      </c>
      <c r="C948" s="83"/>
      <c r="D948" s="83" t="s">
        <v>685</v>
      </c>
      <c r="E948" s="83"/>
      <c r="F948" s="83"/>
      <c r="G948" s="83">
        <v>70</v>
      </c>
      <c r="H948" s="83"/>
      <c r="I948" s="83"/>
      <c r="J948" s="83"/>
      <c r="K948" s="83">
        <v>1.3</v>
      </c>
      <c r="L948" s="83"/>
      <c r="M948" s="83"/>
      <c r="N948" s="83"/>
      <c r="O948" s="83"/>
      <c r="P948" s="83"/>
      <c r="Q948" s="83">
        <v>2120</v>
      </c>
      <c r="R948" s="83"/>
      <c r="S948" s="83"/>
      <c r="T948" s="83"/>
      <c r="U948" s="83">
        <v>1.3</v>
      </c>
      <c r="V948" s="83"/>
      <c r="W948" s="83"/>
      <c r="X948" s="83"/>
      <c r="Y948" s="83"/>
      <c r="Z948" s="83"/>
      <c r="AA948" s="83"/>
      <c r="AB948" s="83"/>
      <c r="AC948" s="83"/>
      <c r="AD948" s="83"/>
      <c r="AE948" s="83"/>
      <c r="AF948" s="83"/>
      <c r="AG948" s="83"/>
      <c r="AH948" s="83"/>
      <c r="AI948" s="83"/>
      <c r="AJ948" s="83"/>
      <c r="AK948" s="83"/>
      <c r="AL948" s="83"/>
      <c r="AM948" s="83"/>
      <c r="AN948" s="83"/>
      <c r="AO948" s="83"/>
      <c r="AP948" s="83"/>
      <c r="AQ948" s="83"/>
      <c r="AR948" s="83"/>
      <c r="AS948" s="83"/>
      <c r="AT948" s="83"/>
      <c r="AU948" s="83"/>
      <c r="AV948" s="83"/>
      <c r="AW948" s="83"/>
      <c r="AX948" s="83"/>
      <c r="AY948" s="83"/>
      <c r="AZ948" s="83"/>
      <c r="BA948" s="83"/>
      <c r="BB948" s="83"/>
      <c r="BC948" s="83"/>
      <c r="BD948" s="83"/>
      <c r="BE948" s="83"/>
      <c r="BF948" s="83"/>
      <c r="BG948" s="83"/>
      <c r="BH948" s="83"/>
      <c r="BI948" s="83"/>
      <c r="BJ948" s="83"/>
      <c r="BK948" s="83"/>
      <c r="BL948" s="83"/>
      <c r="BM948" s="83"/>
      <c r="BN948" s="83"/>
      <c r="BO948" s="83">
        <v>0.24299999999999999</v>
      </c>
      <c r="BP948" s="83"/>
      <c r="BQ948" s="83"/>
      <c r="BR948" s="83"/>
      <c r="BS948" s="83"/>
      <c r="BT948" s="83"/>
      <c r="BU948" s="83"/>
      <c r="BV948" s="83"/>
      <c r="BW948" s="83"/>
      <c r="BX948" s="83"/>
      <c r="BY948" s="83"/>
      <c r="BZ948" s="83"/>
      <c r="CA948" s="83"/>
      <c r="CB948" s="83"/>
      <c r="CC948" s="83"/>
      <c r="CD948" s="83"/>
      <c r="CE948" s="83"/>
      <c r="CF948" s="83"/>
      <c r="CG948" s="83">
        <v>6.1</v>
      </c>
      <c r="CH948" s="83"/>
      <c r="CI948" s="83">
        <v>7.05</v>
      </c>
      <c r="CJ948" s="83"/>
      <c r="CK948" s="83">
        <v>3248</v>
      </c>
      <c r="CL948" s="83"/>
      <c r="CM948" s="83"/>
      <c r="CN948" s="83"/>
      <c r="CO948" s="83"/>
      <c r="CP948" s="83"/>
      <c r="CQ948" s="83"/>
      <c r="CR948" s="83"/>
      <c r="CS948" s="83"/>
      <c r="CT948" s="83"/>
      <c r="CU948" s="83"/>
      <c r="CV948" s="83"/>
      <c r="CW948" s="83"/>
    </row>
    <row r="949" spans="1:101" x14ac:dyDescent="0.2">
      <c r="A949" s="83" t="s">
        <v>2075</v>
      </c>
      <c r="B949" s="86">
        <v>40606.322222222225</v>
      </c>
      <c r="C949" s="86">
        <v>40607.371527777781</v>
      </c>
      <c r="D949" s="83" t="s">
        <v>686</v>
      </c>
      <c r="E949" s="83" t="s">
        <v>687</v>
      </c>
      <c r="F949" s="83"/>
      <c r="G949" s="83">
        <v>50</v>
      </c>
      <c r="H949" s="83"/>
      <c r="I949" s="83"/>
      <c r="J949" s="83"/>
      <c r="K949" s="83"/>
      <c r="L949" s="83"/>
      <c r="M949" s="83">
        <v>1381</v>
      </c>
      <c r="N949" s="83"/>
      <c r="O949" s="83"/>
      <c r="P949" s="83"/>
      <c r="Q949" s="83">
        <v>943</v>
      </c>
      <c r="R949" s="83"/>
      <c r="S949" s="83"/>
      <c r="T949" s="83"/>
      <c r="U949" s="83"/>
      <c r="V949" s="83"/>
      <c r="W949" s="83"/>
      <c r="X949" s="83"/>
      <c r="Y949" s="83"/>
      <c r="Z949" s="83"/>
      <c r="AA949" s="83"/>
      <c r="AB949" s="83"/>
      <c r="AC949" s="83"/>
      <c r="AD949" s="83"/>
      <c r="AE949" s="83"/>
      <c r="AF949" s="83"/>
      <c r="AG949" s="83"/>
      <c r="AH949" s="83"/>
      <c r="AI949" s="83"/>
      <c r="AJ949" s="83"/>
      <c r="AK949" s="83"/>
      <c r="AL949" s="83"/>
      <c r="AM949" s="83"/>
      <c r="AN949" s="83"/>
      <c r="AO949" s="83"/>
      <c r="AP949" s="83"/>
      <c r="AQ949" s="83"/>
      <c r="AR949" s="83"/>
      <c r="AS949" s="83"/>
      <c r="AT949" s="83"/>
      <c r="AU949" s="83"/>
      <c r="AV949" s="83"/>
      <c r="AW949" s="83"/>
      <c r="AX949" s="83"/>
      <c r="AY949" s="83"/>
      <c r="AZ949" s="83"/>
      <c r="BA949" s="83"/>
      <c r="BB949" s="83"/>
      <c r="BC949" s="83"/>
      <c r="BD949" s="83"/>
      <c r="BE949" s="83"/>
      <c r="BF949" s="83"/>
      <c r="BG949" s="83"/>
      <c r="BH949" s="83"/>
      <c r="BI949" s="83"/>
      <c r="BJ949" s="83"/>
      <c r="BK949" s="83"/>
      <c r="BL949" s="83"/>
      <c r="BM949" s="83"/>
      <c r="BN949" s="83"/>
      <c r="BO949" s="83"/>
      <c r="BP949" s="83"/>
      <c r="BQ949" s="83"/>
      <c r="BR949" s="83"/>
      <c r="BS949" s="83"/>
      <c r="BT949" s="83"/>
      <c r="BU949" s="83"/>
      <c r="BV949" s="83"/>
      <c r="BW949" s="83"/>
      <c r="BX949" s="83"/>
      <c r="BY949" s="83"/>
      <c r="BZ949" s="83"/>
      <c r="CA949" s="83"/>
      <c r="CB949" s="83"/>
      <c r="CC949" s="83"/>
      <c r="CD949" s="83"/>
      <c r="CE949" s="83"/>
      <c r="CF949" s="83"/>
      <c r="CG949" s="83"/>
      <c r="CH949" s="83"/>
      <c r="CI949" s="83"/>
      <c r="CJ949" s="83"/>
      <c r="CK949" s="83"/>
      <c r="CL949" s="83"/>
      <c r="CM949" s="83"/>
      <c r="CN949" s="83"/>
      <c r="CO949" s="83"/>
      <c r="CP949" s="83"/>
      <c r="CQ949" s="83"/>
      <c r="CR949" s="83"/>
      <c r="CS949" s="83"/>
      <c r="CT949" s="83"/>
      <c r="CU949" s="83"/>
      <c r="CV949" s="83"/>
      <c r="CW949" s="83"/>
    </row>
    <row r="950" spans="1:101" x14ac:dyDescent="0.2">
      <c r="A950" s="83" t="s">
        <v>2075</v>
      </c>
      <c r="B950" s="86">
        <v>40607.487500000003</v>
      </c>
      <c r="C950" s="86">
        <v>40610.626388888886</v>
      </c>
      <c r="D950" s="83" t="s">
        <v>688</v>
      </c>
      <c r="E950" s="83" t="s">
        <v>689</v>
      </c>
      <c r="F950" s="83"/>
      <c r="G950" s="83">
        <v>50</v>
      </c>
      <c r="H950" s="83"/>
      <c r="I950" s="83"/>
      <c r="J950" s="83"/>
      <c r="K950" s="83"/>
      <c r="L950" s="83"/>
      <c r="M950" s="83">
        <v>990</v>
      </c>
      <c r="N950" s="83"/>
      <c r="O950" s="83"/>
      <c r="P950" s="83"/>
      <c r="Q950" s="83">
        <v>1240</v>
      </c>
      <c r="R950" s="83"/>
      <c r="S950" s="83"/>
      <c r="T950" s="83"/>
      <c r="U950" s="83"/>
      <c r="V950" s="83"/>
      <c r="W950" s="83"/>
      <c r="X950" s="83"/>
      <c r="Y950" s="83"/>
      <c r="Z950" s="83"/>
      <c r="AA950" s="83"/>
      <c r="AB950" s="83"/>
      <c r="AC950" s="83"/>
      <c r="AD950" s="83"/>
      <c r="AE950" s="83"/>
      <c r="AF950" s="83"/>
      <c r="AG950" s="83"/>
      <c r="AH950" s="83"/>
      <c r="AI950" s="83"/>
      <c r="AJ950" s="83"/>
      <c r="AK950" s="83"/>
      <c r="AL950" s="83"/>
      <c r="AM950" s="83"/>
      <c r="AN950" s="83"/>
      <c r="AO950" s="83"/>
      <c r="AP950" s="83"/>
      <c r="AQ950" s="83"/>
      <c r="AR950" s="83"/>
      <c r="AS950" s="83"/>
      <c r="AT950" s="83"/>
      <c r="AU950" s="83"/>
      <c r="AV950" s="83"/>
      <c r="AW950" s="83"/>
      <c r="AX950" s="83"/>
      <c r="AY950" s="83"/>
      <c r="AZ950" s="83"/>
      <c r="BA950" s="83"/>
      <c r="BB950" s="83"/>
      <c r="BC950" s="83"/>
      <c r="BD950" s="83"/>
      <c r="BE950" s="83"/>
      <c r="BF950" s="83"/>
      <c r="BG950" s="83"/>
      <c r="BH950" s="83"/>
      <c r="BI950" s="83"/>
      <c r="BJ950" s="83"/>
      <c r="BK950" s="83"/>
      <c r="BL950" s="83"/>
      <c r="BM950" s="83"/>
      <c r="BN950" s="83"/>
      <c r="BO950" s="83"/>
      <c r="BP950" s="83"/>
      <c r="BQ950" s="83"/>
      <c r="BR950" s="83"/>
      <c r="BS950" s="83"/>
      <c r="BT950" s="83"/>
      <c r="BU950" s="83"/>
      <c r="BV950" s="83"/>
      <c r="BW950" s="83"/>
      <c r="BX950" s="83"/>
      <c r="BY950" s="83"/>
      <c r="BZ950" s="83"/>
      <c r="CA950" s="83"/>
      <c r="CB950" s="83"/>
      <c r="CC950" s="83"/>
      <c r="CD950" s="83"/>
      <c r="CE950" s="83"/>
      <c r="CF950" s="83"/>
      <c r="CG950" s="83"/>
      <c r="CH950" s="83"/>
      <c r="CI950" s="83"/>
      <c r="CJ950" s="83"/>
      <c r="CK950" s="83"/>
      <c r="CL950" s="83"/>
      <c r="CM950" s="83"/>
      <c r="CN950" s="83"/>
      <c r="CO950" s="83"/>
      <c r="CP950" s="83"/>
      <c r="CQ950" s="83"/>
      <c r="CR950" s="83"/>
      <c r="CS950" s="83"/>
      <c r="CT950" s="83"/>
      <c r="CU950" s="83"/>
      <c r="CV950" s="83"/>
      <c r="CW950" s="83"/>
    </row>
    <row r="951" spans="1:101" x14ac:dyDescent="0.2">
      <c r="A951" s="83" t="s">
        <v>2075</v>
      </c>
      <c r="B951" s="86">
        <v>40610.705555555556</v>
      </c>
      <c r="C951" s="86">
        <v>40612.486111111109</v>
      </c>
      <c r="D951" s="83" t="s">
        <v>690</v>
      </c>
      <c r="E951" s="83" t="s">
        <v>691</v>
      </c>
      <c r="F951" s="83"/>
      <c r="G951" s="83">
        <v>50</v>
      </c>
      <c r="H951" s="83"/>
      <c r="I951" s="83"/>
      <c r="J951" s="83"/>
      <c r="K951" s="83"/>
      <c r="L951" s="83"/>
      <c r="M951" s="83">
        <v>2527</v>
      </c>
      <c r="N951" s="83"/>
      <c r="O951" s="83"/>
      <c r="P951" s="83"/>
      <c r="Q951" s="83">
        <v>1070</v>
      </c>
      <c r="R951" s="83"/>
      <c r="S951" s="83"/>
      <c r="T951" s="83"/>
      <c r="U951" s="83"/>
      <c r="V951" s="83"/>
      <c r="W951" s="83"/>
      <c r="X951" s="83"/>
      <c r="Y951" s="83"/>
      <c r="Z951" s="83"/>
      <c r="AA951" s="83"/>
      <c r="AB951" s="83"/>
      <c r="AC951" s="83"/>
      <c r="AD951" s="83"/>
      <c r="AE951" s="83"/>
      <c r="AF951" s="83"/>
      <c r="AG951" s="83"/>
      <c r="AH951" s="83"/>
      <c r="AI951" s="83"/>
      <c r="AJ951" s="83"/>
      <c r="AK951" s="83"/>
      <c r="AL951" s="83"/>
      <c r="AM951" s="83"/>
      <c r="AN951" s="83"/>
      <c r="AO951" s="83"/>
      <c r="AP951" s="83"/>
      <c r="AQ951" s="83"/>
      <c r="AR951" s="83"/>
      <c r="AS951" s="83"/>
      <c r="AT951" s="83"/>
      <c r="AU951" s="83"/>
      <c r="AV951" s="83"/>
      <c r="AW951" s="83"/>
      <c r="AX951" s="83"/>
      <c r="AY951" s="83"/>
      <c r="AZ951" s="83"/>
      <c r="BA951" s="83"/>
      <c r="BB951" s="83"/>
      <c r="BC951" s="83"/>
      <c r="BD951" s="83"/>
      <c r="BE951" s="83"/>
      <c r="BF951" s="83"/>
      <c r="BG951" s="83"/>
      <c r="BH951" s="83"/>
      <c r="BI951" s="83"/>
      <c r="BJ951" s="83"/>
      <c r="BK951" s="83"/>
      <c r="BL951" s="83"/>
      <c r="BM951" s="83"/>
      <c r="BN951" s="83"/>
      <c r="BO951" s="83"/>
      <c r="BP951" s="83"/>
      <c r="BQ951" s="83"/>
      <c r="BR951" s="83"/>
      <c r="BS951" s="83"/>
      <c r="BT951" s="83"/>
      <c r="BU951" s="83"/>
      <c r="BV951" s="83"/>
      <c r="BW951" s="83"/>
      <c r="BX951" s="83"/>
      <c r="BY951" s="83"/>
      <c r="BZ951" s="83"/>
      <c r="CA951" s="83"/>
      <c r="CB951" s="83"/>
      <c r="CC951" s="83"/>
      <c r="CD951" s="83"/>
      <c r="CE951" s="83"/>
      <c r="CF951" s="83"/>
      <c r="CG951" s="83"/>
      <c r="CH951" s="83"/>
      <c r="CI951" s="83"/>
      <c r="CJ951" s="83"/>
      <c r="CK951" s="83"/>
      <c r="CL951" s="83"/>
      <c r="CM951" s="83"/>
      <c r="CN951" s="83"/>
      <c r="CO951" s="83"/>
      <c r="CP951" s="83"/>
      <c r="CQ951" s="83"/>
      <c r="CR951" s="83"/>
      <c r="CS951" s="83"/>
      <c r="CT951" s="83"/>
      <c r="CU951" s="83"/>
      <c r="CV951" s="83"/>
      <c r="CW951" s="83"/>
    </row>
    <row r="952" spans="1:101" x14ac:dyDescent="0.2">
      <c r="A952" s="83" t="s">
        <v>2075</v>
      </c>
      <c r="B952" s="86">
        <v>40612.697916666664</v>
      </c>
      <c r="C952" s="86">
        <v>40614.379861111112</v>
      </c>
      <c r="D952" s="83" t="s">
        <v>692</v>
      </c>
      <c r="E952" s="83" t="s">
        <v>693</v>
      </c>
      <c r="F952" s="83"/>
      <c r="G952" s="83">
        <v>50</v>
      </c>
      <c r="H952" s="83"/>
      <c r="I952" s="83"/>
      <c r="J952" s="83"/>
      <c r="K952" s="83"/>
      <c r="L952" s="83"/>
      <c r="M952" s="83">
        <v>1031</v>
      </c>
      <c r="N952" s="83"/>
      <c r="O952" s="83"/>
      <c r="P952" s="83"/>
      <c r="Q952" s="83">
        <v>408</v>
      </c>
      <c r="R952" s="83"/>
      <c r="S952" s="83"/>
      <c r="T952" s="83"/>
      <c r="U952" s="83"/>
      <c r="V952" s="83"/>
      <c r="W952" s="83"/>
      <c r="X952" s="83"/>
      <c r="Y952" s="83"/>
      <c r="Z952" s="83"/>
      <c r="AA952" s="83"/>
      <c r="AB952" s="83"/>
      <c r="AC952" s="83"/>
      <c r="AD952" s="83"/>
      <c r="AE952" s="83"/>
      <c r="AF952" s="83"/>
      <c r="AG952" s="83"/>
      <c r="AH952" s="83"/>
      <c r="AI952" s="83"/>
      <c r="AJ952" s="83"/>
      <c r="AK952" s="83"/>
      <c r="AL952" s="83"/>
      <c r="AM952" s="83"/>
      <c r="AN952" s="83"/>
      <c r="AO952" s="83"/>
      <c r="AP952" s="83"/>
      <c r="AQ952" s="83"/>
      <c r="AR952" s="83"/>
      <c r="AS952" s="83"/>
      <c r="AT952" s="83"/>
      <c r="AU952" s="83"/>
      <c r="AV952" s="83"/>
      <c r="AW952" s="83"/>
      <c r="AX952" s="83"/>
      <c r="AY952" s="83"/>
      <c r="AZ952" s="83"/>
      <c r="BA952" s="83"/>
      <c r="BB952" s="83"/>
      <c r="BC952" s="83"/>
      <c r="BD952" s="83"/>
      <c r="BE952" s="83"/>
      <c r="BF952" s="83"/>
      <c r="BG952" s="83"/>
      <c r="BH952" s="83"/>
      <c r="BI952" s="83"/>
      <c r="BJ952" s="83"/>
      <c r="BK952" s="83"/>
      <c r="BL952" s="83"/>
      <c r="BM952" s="83"/>
      <c r="BN952" s="83"/>
      <c r="BO952" s="83"/>
      <c r="BP952" s="83"/>
      <c r="BQ952" s="83"/>
      <c r="BR952" s="83"/>
      <c r="BS952" s="83"/>
      <c r="BT952" s="83"/>
      <c r="BU952" s="83"/>
      <c r="BV952" s="83"/>
      <c r="BW952" s="83"/>
      <c r="BX952" s="83"/>
      <c r="BY952" s="83"/>
      <c r="BZ952" s="83"/>
      <c r="CA952" s="83"/>
      <c r="CB952" s="83"/>
      <c r="CC952" s="83"/>
      <c r="CD952" s="83"/>
      <c r="CE952" s="83"/>
      <c r="CF952" s="83"/>
      <c r="CG952" s="83"/>
      <c r="CH952" s="83"/>
      <c r="CI952" s="83"/>
      <c r="CJ952" s="83"/>
      <c r="CK952" s="83"/>
      <c r="CL952" s="83"/>
      <c r="CM952" s="83"/>
      <c r="CN952" s="83"/>
      <c r="CO952" s="83"/>
      <c r="CP952" s="83"/>
      <c r="CQ952" s="83"/>
      <c r="CR952" s="83"/>
      <c r="CS952" s="83"/>
      <c r="CT952" s="83"/>
      <c r="CU952" s="83"/>
      <c r="CV952" s="83"/>
      <c r="CW952" s="83"/>
    </row>
    <row r="953" spans="1:101" x14ac:dyDescent="0.2">
      <c r="A953" s="83" t="s">
        <v>2075</v>
      </c>
      <c r="B953" s="86">
        <v>40614.545138888891</v>
      </c>
      <c r="C953" s="86">
        <v>40617.909722222219</v>
      </c>
      <c r="D953" s="83" t="s">
        <v>694</v>
      </c>
      <c r="E953" s="83" t="s">
        <v>695</v>
      </c>
      <c r="F953" s="83"/>
      <c r="G953" s="83">
        <v>50</v>
      </c>
      <c r="H953" s="83"/>
      <c r="I953" s="83"/>
      <c r="J953" s="83"/>
      <c r="K953" s="83"/>
      <c r="L953" s="83"/>
      <c r="M953" s="83">
        <v>967</v>
      </c>
      <c r="N953" s="83"/>
      <c r="O953" s="83"/>
      <c r="P953" s="83"/>
      <c r="Q953" s="83">
        <v>436</v>
      </c>
      <c r="R953" s="83"/>
      <c r="S953" s="83"/>
      <c r="T953" s="83"/>
      <c r="U953" s="83"/>
      <c r="V953" s="83"/>
      <c r="W953" s="83"/>
      <c r="X953" s="83"/>
      <c r="Y953" s="83"/>
      <c r="Z953" s="83"/>
      <c r="AA953" s="83"/>
      <c r="AB953" s="83"/>
      <c r="AC953" s="83"/>
      <c r="AD953" s="83"/>
      <c r="AE953" s="83"/>
      <c r="AF953" s="83"/>
      <c r="AG953" s="83"/>
      <c r="AH953" s="83"/>
      <c r="AI953" s="83"/>
      <c r="AJ953" s="83"/>
      <c r="AK953" s="83"/>
      <c r="AL953" s="83"/>
      <c r="AM953" s="83"/>
      <c r="AN953" s="83"/>
      <c r="AO953" s="83"/>
      <c r="AP953" s="83"/>
      <c r="AQ953" s="83"/>
      <c r="AR953" s="83"/>
      <c r="AS953" s="83"/>
      <c r="AT953" s="83"/>
      <c r="AU953" s="83"/>
      <c r="AV953" s="83"/>
      <c r="AW953" s="83"/>
      <c r="AX953" s="83"/>
      <c r="AY953" s="83"/>
      <c r="AZ953" s="83"/>
      <c r="BA953" s="83"/>
      <c r="BB953" s="83"/>
      <c r="BC953" s="83"/>
      <c r="BD953" s="83"/>
      <c r="BE953" s="83"/>
      <c r="BF953" s="83"/>
      <c r="BG953" s="83"/>
      <c r="BH953" s="83"/>
      <c r="BI953" s="83"/>
      <c r="BJ953" s="83"/>
      <c r="BK953" s="83"/>
      <c r="BL953" s="83"/>
      <c r="BM953" s="83"/>
      <c r="BN953" s="83"/>
      <c r="BO953" s="83"/>
      <c r="BP953" s="83"/>
      <c r="BQ953" s="83"/>
      <c r="BR953" s="83"/>
      <c r="BS953" s="83"/>
      <c r="BT953" s="83"/>
      <c r="BU953" s="83"/>
      <c r="BV953" s="83"/>
      <c r="BW953" s="83"/>
      <c r="BX953" s="83"/>
      <c r="BY953" s="83"/>
      <c r="BZ953" s="83"/>
      <c r="CA953" s="83"/>
      <c r="CB953" s="83"/>
      <c r="CC953" s="83"/>
      <c r="CD953" s="83"/>
      <c r="CE953" s="83"/>
      <c r="CF953" s="83"/>
      <c r="CG953" s="83"/>
      <c r="CH953" s="83"/>
      <c r="CI953" s="83"/>
      <c r="CJ953" s="83"/>
      <c r="CK953" s="83"/>
      <c r="CL953" s="83"/>
      <c r="CM953" s="83"/>
      <c r="CN953" s="83"/>
      <c r="CO953" s="83"/>
      <c r="CP953" s="83"/>
      <c r="CQ953" s="83"/>
      <c r="CR953" s="83"/>
      <c r="CS953" s="83"/>
      <c r="CT953" s="83"/>
      <c r="CU953" s="83"/>
      <c r="CV953" s="83"/>
      <c r="CW953" s="83"/>
    </row>
    <row r="954" spans="1:101" x14ac:dyDescent="0.2">
      <c r="A954" s="83" t="s">
        <v>2075</v>
      </c>
      <c r="B954" s="86">
        <v>40618.050000000003</v>
      </c>
      <c r="C954" s="86">
        <v>40622.125</v>
      </c>
      <c r="D954" s="83" t="s">
        <v>696</v>
      </c>
      <c r="E954" s="83" t="s">
        <v>697</v>
      </c>
      <c r="F954" s="83"/>
      <c r="G954" s="83">
        <v>50</v>
      </c>
      <c r="H954" s="83"/>
      <c r="I954" s="83"/>
      <c r="J954" s="83"/>
      <c r="K954" s="83"/>
      <c r="L954" s="83"/>
      <c r="M954" s="83">
        <v>1094</v>
      </c>
      <c r="N954" s="83"/>
      <c r="O954" s="83"/>
      <c r="P954" s="83"/>
      <c r="Q954" s="83">
        <v>350</v>
      </c>
      <c r="R954" s="83"/>
      <c r="S954" s="83"/>
      <c r="T954" s="83"/>
      <c r="U954" s="83"/>
      <c r="V954" s="83"/>
      <c r="W954" s="83"/>
      <c r="X954" s="83"/>
      <c r="Y954" s="83"/>
      <c r="Z954" s="83"/>
      <c r="AA954" s="83"/>
      <c r="AB954" s="83"/>
      <c r="AC954" s="83"/>
      <c r="AD954" s="83"/>
      <c r="AE954" s="83"/>
      <c r="AF954" s="83"/>
      <c r="AG954" s="83"/>
      <c r="AH954" s="83"/>
      <c r="AI954" s="83"/>
      <c r="AJ954" s="83"/>
      <c r="AK954" s="83"/>
      <c r="AL954" s="83"/>
      <c r="AM954" s="83"/>
      <c r="AN954" s="83"/>
      <c r="AO954" s="83"/>
      <c r="AP954" s="83"/>
      <c r="AQ954" s="83"/>
      <c r="AR954" s="83"/>
      <c r="AS954" s="83"/>
      <c r="AT954" s="83"/>
      <c r="AU954" s="83"/>
      <c r="AV954" s="83"/>
      <c r="AW954" s="83"/>
      <c r="AX954" s="83"/>
      <c r="AY954" s="83"/>
      <c r="AZ954" s="83"/>
      <c r="BA954" s="83"/>
      <c r="BB954" s="83"/>
      <c r="BC954" s="83"/>
      <c r="BD954" s="83"/>
      <c r="BE954" s="83"/>
      <c r="BF954" s="83"/>
      <c r="BG954" s="83"/>
      <c r="BH954" s="83"/>
      <c r="BI954" s="83"/>
      <c r="BJ954" s="83"/>
      <c r="BK954" s="83"/>
      <c r="BL954" s="83"/>
      <c r="BM954" s="83"/>
      <c r="BN954" s="83"/>
      <c r="BO954" s="83"/>
      <c r="BP954" s="83"/>
      <c r="BQ954" s="83"/>
      <c r="BR954" s="83"/>
      <c r="BS954" s="83"/>
      <c r="BT954" s="83"/>
      <c r="BU954" s="83"/>
      <c r="BV954" s="83"/>
      <c r="BW954" s="83"/>
      <c r="BX954" s="83"/>
      <c r="BY954" s="83"/>
      <c r="BZ954" s="83"/>
      <c r="CA954" s="83"/>
      <c r="CB954" s="83"/>
      <c r="CC954" s="83"/>
      <c r="CD954" s="83"/>
      <c r="CE954" s="83"/>
      <c r="CF954" s="83"/>
      <c r="CG954" s="83"/>
      <c r="CH954" s="83"/>
      <c r="CI954" s="83"/>
      <c r="CJ954" s="83"/>
      <c r="CK954" s="83"/>
      <c r="CL954" s="83"/>
      <c r="CM954" s="83"/>
      <c r="CN954" s="83"/>
      <c r="CO954" s="83"/>
      <c r="CP954" s="83"/>
      <c r="CQ954" s="83"/>
      <c r="CR954" s="83"/>
      <c r="CS954" s="83"/>
      <c r="CT954" s="83"/>
      <c r="CU954" s="83"/>
      <c r="CV954" s="83"/>
      <c r="CW954" s="83"/>
    </row>
    <row r="955" spans="1:101" x14ac:dyDescent="0.2">
      <c r="A955" s="83" t="s">
        <v>2075</v>
      </c>
      <c r="B955" s="86">
        <v>40622.384722222225</v>
      </c>
      <c r="C955" s="86">
        <v>40624.049305555556</v>
      </c>
      <c r="D955" s="83" t="s">
        <v>698</v>
      </c>
      <c r="E955" s="83" t="s">
        <v>699</v>
      </c>
      <c r="F955" s="83"/>
      <c r="G955" s="83">
        <v>50</v>
      </c>
      <c r="H955" s="83"/>
      <c r="I955" s="83"/>
      <c r="J955" s="83"/>
      <c r="K955" s="83"/>
      <c r="L955" s="83"/>
      <c r="M955" s="83">
        <v>2992</v>
      </c>
      <c r="N955" s="83"/>
      <c r="O955" s="83"/>
      <c r="P955" s="83"/>
      <c r="Q955" s="83">
        <v>158</v>
      </c>
      <c r="R955" s="83"/>
      <c r="S955" s="83"/>
      <c r="T955" s="83"/>
      <c r="U955" s="83"/>
      <c r="V955" s="83"/>
      <c r="W955" s="83"/>
      <c r="X955" s="83"/>
      <c r="Y955" s="83"/>
      <c r="Z955" s="83"/>
      <c r="AA955" s="83"/>
      <c r="AB955" s="83"/>
      <c r="AC955" s="83"/>
      <c r="AD955" s="83"/>
      <c r="AE955" s="83"/>
      <c r="AF955" s="83"/>
      <c r="AG955" s="83"/>
      <c r="AH955" s="83"/>
      <c r="AI955" s="83"/>
      <c r="AJ955" s="83"/>
      <c r="AK955" s="83"/>
      <c r="AL955" s="83"/>
      <c r="AM955" s="83"/>
      <c r="AN955" s="83"/>
      <c r="AO955" s="83"/>
      <c r="AP955" s="83"/>
      <c r="AQ955" s="83"/>
      <c r="AR955" s="83"/>
      <c r="AS955" s="83"/>
      <c r="AT955" s="83"/>
      <c r="AU955" s="83"/>
      <c r="AV955" s="83"/>
      <c r="AW955" s="83"/>
      <c r="AX955" s="83"/>
      <c r="AY955" s="83"/>
      <c r="AZ955" s="83"/>
      <c r="BA955" s="83"/>
      <c r="BB955" s="83"/>
      <c r="BC955" s="83"/>
      <c r="BD955" s="83"/>
      <c r="BE955" s="83"/>
      <c r="BF955" s="83"/>
      <c r="BG955" s="83"/>
      <c r="BH955" s="83"/>
      <c r="BI955" s="83"/>
      <c r="BJ955" s="83"/>
      <c r="BK955" s="83"/>
      <c r="BL955" s="83"/>
      <c r="BM955" s="83"/>
      <c r="BN955" s="83"/>
      <c r="BO955" s="83"/>
      <c r="BP955" s="83"/>
      <c r="BQ955" s="83"/>
      <c r="BR955" s="83"/>
      <c r="BS955" s="83"/>
      <c r="BT955" s="83"/>
      <c r="BU955" s="83"/>
      <c r="BV955" s="83"/>
      <c r="BW955" s="83"/>
      <c r="BX955" s="83"/>
      <c r="BY955" s="83"/>
      <c r="BZ955" s="83"/>
      <c r="CA955" s="83"/>
      <c r="CB955" s="83"/>
      <c r="CC955" s="83"/>
      <c r="CD955" s="83"/>
      <c r="CE955" s="83"/>
      <c r="CF955" s="83"/>
      <c r="CG955" s="83"/>
      <c r="CH955" s="83"/>
      <c r="CI955" s="83"/>
      <c r="CJ955" s="83"/>
      <c r="CK955" s="83"/>
      <c r="CL955" s="83"/>
      <c r="CM955" s="83"/>
      <c r="CN955" s="83"/>
      <c r="CO955" s="83"/>
      <c r="CP955" s="83"/>
      <c r="CQ955" s="83"/>
      <c r="CR955" s="83"/>
      <c r="CS955" s="83"/>
      <c r="CT955" s="83"/>
      <c r="CU955" s="83"/>
      <c r="CV955" s="83"/>
      <c r="CW955" s="83"/>
    </row>
    <row r="956" spans="1:101" x14ac:dyDescent="0.2">
      <c r="A956" s="83" t="s">
        <v>2075</v>
      </c>
      <c r="B956" s="86">
        <v>40624.394444444442</v>
      </c>
      <c r="C956" s="86">
        <v>40628.006944444445</v>
      </c>
      <c r="D956" s="83" t="s">
        <v>700</v>
      </c>
      <c r="E956" s="83" t="s">
        <v>701</v>
      </c>
      <c r="F956" s="83"/>
      <c r="G956" s="83">
        <v>50</v>
      </c>
      <c r="H956" s="83"/>
      <c r="I956" s="83"/>
      <c r="J956" s="83"/>
      <c r="K956" s="83"/>
      <c r="L956" s="83"/>
      <c r="M956" s="83">
        <v>3633</v>
      </c>
      <c r="N956" s="83"/>
      <c r="O956" s="83"/>
      <c r="P956" s="83"/>
      <c r="Q956" s="83">
        <v>306</v>
      </c>
      <c r="R956" s="83"/>
      <c r="S956" s="83"/>
      <c r="T956" s="83"/>
      <c r="U956" s="83"/>
      <c r="V956" s="83"/>
      <c r="W956" s="83"/>
      <c r="X956" s="83"/>
      <c r="Y956" s="83"/>
      <c r="Z956" s="83"/>
      <c r="AA956" s="83"/>
      <c r="AB956" s="83"/>
      <c r="AC956" s="83"/>
      <c r="AD956" s="83"/>
      <c r="AE956" s="83"/>
      <c r="AF956" s="83"/>
      <c r="AG956" s="83"/>
      <c r="AH956" s="83"/>
      <c r="AI956" s="83"/>
      <c r="AJ956" s="83"/>
      <c r="AK956" s="83"/>
      <c r="AL956" s="83"/>
      <c r="AM956" s="83"/>
      <c r="AN956" s="83"/>
      <c r="AO956" s="83"/>
      <c r="AP956" s="83"/>
      <c r="AQ956" s="83"/>
      <c r="AR956" s="83"/>
      <c r="AS956" s="83"/>
      <c r="AT956" s="83"/>
      <c r="AU956" s="83"/>
      <c r="AV956" s="83"/>
      <c r="AW956" s="83"/>
      <c r="AX956" s="83"/>
      <c r="AY956" s="83"/>
      <c r="AZ956" s="83"/>
      <c r="BA956" s="83"/>
      <c r="BB956" s="83"/>
      <c r="BC956" s="83"/>
      <c r="BD956" s="83"/>
      <c r="BE956" s="83"/>
      <c r="BF956" s="83"/>
      <c r="BG956" s="83"/>
      <c r="BH956" s="83"/>
      <c r="BI956" s="83"/>
      <c r="BJ956" s="83"/>
      <c r="BK956" s="83"/>
      <c r="BL956" s="83"/>
      <c r="BM956" s="83"/>
      <c r="BN956" s="83"/>
      <c r="BO956" s="83"/>
      <c r="BP956" s="83"/>
      <c r="BQ956" s="83"/>
      <c r="BR956" s="83"/>
      <c r="BS956" s="83"/>
      <c r="BT956" s="83"/>
      <c r="BU956" s="83"/>
      <c r="BV956" s="83"/>
      <c r="BW956" s="83"/>
      <c r="BX956" s="83"/>
      <c r="BY956" s="83"/>
      <c r="BZ956" s="83"/>
      <c r="CA956" s="83"/>
      <c r="CB956" s="83"/>
      <c r="CC956" s="83"/>
      <c r="CD956" s="83"/>
      <c r="CE956" s="83"/>
      <c r="CF956" s="83"/>
      <c r="CG956" s="83"/>
      <c r="CH956" s="83"/>
      <c r="CI956" s="83"/>
      <c r="CJ956" s="83"/>
      <c r="CK956" s="83"/>
      <c r="CL956" s="83"/>
      <c r="CM956" s="83"/>
      <c r="CN956" s="83"/>
      <c r="CO956" s="83"/>
      <c r="CP956" s="83"/>
      <c r="CQ956" s="83"/>
      <c r="CR956" s="83"/>
      <c r="CS956" s="83"/>
      <c r="CT956" s="83"/>
      <c r="CU956" s="83"/>
      <c r="CV956" s="83"/>
      <c r="CW956" s="83"/>
    </row>
    <row r="957" spans="1:101" x14ac:dyDescent="0.2">
      <c r="A957" s="83" t="s">
        <v>2075</v>
      </c>
      <c r="B957" s="86">
        <v>40628.331250000003</v>
      </c>
      <c r="C957" s="86">
        <v>40635.982638888891</v>
      </c>
      <c r="D957" s="83" t="s">
        <v>702</v>
      </c>
      <c r="E957" s="83" t="s">
        <v>703</v>
      </c>
      <c r="F957" s="83"/>
      <c r="G957" s="83">
        <v>50</v>
      </c>
      <c r="H957" s="83"/>
      <c r="I957" s="83"/>
      <c r="J957" s="83"/>
      <c r="K957" s="83"/>
      <c r="L957" s="83"/>
      <c r="M957" s="83">
        <v>996</v>
      </c>
      <c r="N957" s="83"/>
      <c r="O957" s="83"/>
      <c r="P957" s="83"/>
      <c r="Q957" s="83">
        <v>456</v>
      </c>
      <c r="R957" s="83"/>
      <c r="S957" s="83"/>
      <c r="T957" s="83"/>
      <c r="U957" s="83"/>
      <c r="V957" s="83"/>
      <c r="W957" s="83"/>
      <c r="X957" s="83"/>
      <c r="Y957" s="83"/>
      <c r="Z957" s="83"/>
      <c r="AA957" s="83"/>
      <c r="AB957" s="83"/>
      <c r="AC957" s="83"/>
      <c r="AD957" s="83"/>
      <c r="AE957" s="83"/>
      <c r="AF957" s="83"/>
      <c r="AG957" s="83"/>
      <c r="AH957" s="83"/>
      <c r="AI957" s="83"/>
      <c r="AJ957" s="83"/>
      <c r="AK957" s="83"/>
      <c r="AL957" s="83"/>
      <c r="AM957" s="83"/>
      <c r="AN957" s="83"/>
      <c r="AO957" s="83"/>
      <c r="AP957" s="83"/>
      <c r="AQ957" s="83"/>
      <c r="AR957" s="83"/>
      <c r="AS957" s="83"/>
      <c r="AT957" s="83"/>
      <c r="AU957" s="83"/>
      <c r="AV957" s="83"/>
      <c r="AW957" s="83"/>
      <c r="AX957" s="83"/>
      <c r="AY957" s="83"/>
      <c r="AZ957" s="83"/>
      <c r="BA957" s="83"/>
      <c r="BB957" s="83"/>
      <c r="BC957" s="83"/>
      <c r="BD957" s="83"/>
      <c r="BE957" s="83"/>
      <c r="BF957" s="83"/>
      <c r="BG957" s="83"/>
      <c r="BH957" s="83"/>
      <c r="BI957" s="83"/>
      <c r="BJ957" s="83"/>
      <c r="BK957" s="83"/>
      <c r="BL957" s="83"/>
      <c r="BM957" s="83"/>
      <c r="BN957" s="83"/>
      <c r="BO957" s="83"/>
      <c r="BP957" s="83"/>
      <c r="BQ957" s="83"/>
      <c r="BR957" s="83"/>
      <c r="BS957" s="83"/>
      <c r="BT957" s="83"/>
      <c r="BU957" s="83"/>
      <c r="BV957" s="83"/>
      <c r="BW957" s="83"/>
      <c r="BX957" s="83"/>
      <c r="BY957" s="83"/>
      <c r="BZ957" s="83"/>
      <c r="CA957" s="83"/>
      <c r="CB957" s="83"/>
      <c r="CC957" s="83"/>
      <c r="CD957" s="83"/>
      <c r="CE957" s="83"/>
      <c r="CF957" s="83"/>
      <c r="CG957" s="83"/>
      <c r="CH957" s="83"/>
      <c r="CI957" s="83"/>
      <c r="CJ957" s="83"/>
      <c r="CK957" s="83"/>
      <c r="CL957" s="83"/>
      <c r="CM957" s="83"/>
      <c r="CN957" s="83"/>
      <c r="CO957" s="83"/>
      <c r="CP957" s="83"/>
      <c r="CQ957" s="83"/>
      <c r="CR957" s="83"/>
      <c r="CS957" s="83"/>
      <c r="CT957" s="83"/>
      <c r="CU957" s="83"/>
      <c r="CV957" s="83"/>
      <c r="CW957" s="83"/>
    </row>
    <row r="958" spans="1:101" x14ac:dyDescent="0.2">
      <c r="A958" s="83" t="s">
        <v>2075</v>
      </c>
      <c r="B958" s="86">
        <v>40631.454861111109</v>
      </c>
      <c r="C958" s="83"/>
      <c r="D958" s="83" t="s">
        <v>704</v>
      </c>
      <c r="E958" s="83"/>
      <c r="F958" s="83"/>
      <c r="G958" s="83">
        <v>70</v>
      </c>
      <c r="H958" s="83"/>
      <c r="I958" s="83"/>
      <c r="J958" s="83"/>
      <c r="K958" s="83">
        <v>1.4</v>
      </c>
      <c r="L958" s="83"/>
      <c r="M958" s="83"/>
      <c r="N958" s="83"/>
      <c r="O958" s="83"/>
      <c r="P958" s="83"/>
      <c r="Q958" s="83">
        <v>388</v>
      </c>
      <c r="R958" s="83"/>
      <c r="S958" s="83"/>
      <c r="T958" s="83"/>
      <c r="U958" s="83">
        <v>0.91</v>
      </c>
      <c r="V958" s="83"/>
      <c r="W958" s="83"/>
      <c r="X958" s="83"/>
      <c r="Y958" s="83"/>
      <c r="Z958" s="83"/>
      <c r="AA958" s="83"/>
      <c r="AB958" s="83"/>
      <c r="AC958" s="83"/>
      <c r="AD958" s="83"/>
      <c r="AE958" s="83"/>
      <c r="AF958" s="83"/>
      <c r="AG958" s="83"/>
      <c r="AH958" s="83"/>
      <c r="AI958" s="83"/>
      <c r="AJ958" s="83"/>
      <c r="AK958" s="83"/>
      <c r="AL958" s="83"/>
      <c r="AM958" s="83"/>
      <c r="AN958" s="83"/>
      <c r="AO958" s="83"/>
      <c r="AP958" s="83"/>
      <c r="AQ958" s="83"/>
      <c r="AR958" s="83"/>
      <c r="AS958" s="83"/>
      <c r="AT958" s="83"/>
      <c r="AU958" s="83"/>
      <c r="AV958" s="83"/>
      <c r="AW958" s="83"/>
      <c r="AX958" s="83"/>
      <c r="AY958" s="83"/>
      <c r="AZ958" s="83"/>
      <c r="BA958" s="83"/>
      <c r="BB958" s="83"/>
      <c r="BC958" s="83"/>
      <c r="BD958" s="83"/>
      <c r="BE958" s="83"/>
      <c r="BF958" s="83"/>
      <c r="BG958" s="83"/>
      <c r="BH958" s="83"/>
      <c r="BI958" s="83"/>
      <c r="BJ958" s="83"/>
      <c r="BK958" s="83"/>
      <c r="BL958" s="83"/>
      <c r="BM958" s="83"/>
      <c r="BN958" s="83"/>
      <c r="BO958" s="83">
        <v>3.6999999999999998E-2</v>
      </c>
      <c r="BP958" s="83"/>
      <c r="BQ958" s="83"/>
      <c r="BR958" s="83"/>
      <c r="BS958" s="83"/>
      <c r="BT958" s="83"/>
      <c r="BU958" s="83"/>
      <c r="BV958" s="83"/>
      <c r="BW958" s="83"/>
      <c r="BX958" s="83"/>
      <c r="BY958" s="83"/>
      <c r="BZ958" s="83"/>
      <c r="CA958" s="83"/>
      <c r="CB958" s="83"/>
      <c r="CC958" s="83"/>
      <c r="CD958" s="83"/>
      <c r="CE958" s="83"/>
      <c r="CF958" s="83"/>
      <c r="CG958" s="83">
        <v>8.11</v>
      </c>
      <c r="CH958" s="83"/>
      <c r="CI958" s="83">
        <v>6.89</v>
      </c>
      <c r="CJ958" s="83"/>
      <c r="CK958" s="83">
        <v>1611</v>
      </c>
      <c r="CL958" s="83"/>
      <c r="CM958" s="83"/>
      <c r="CN958" s="83"/>
      <c r="CO958" s="83"/>
      <c r="CP958" s="83"/>
      <c r="CQ958" s="83"/>
      <c r="CR958" s="83"/>
      <c r="CS958" s="83"/>
      <c r="CT958" s="83"/>
      <c r="CU958" s="83"/>
      <c r="CV958" s="83"/>
      <c r="CW958" s="83"/>
    </row>
    <row r="959" spans="1:101" x14ac:dyDescent="0.2">
      <c r="A959" s="83" t="s">
        <v>2075</v>
      </c>
      <c r="B959" s="86">
        <v>40636.297222222223</v>
      </c>
      <c r="C959" s="86">
        <v>40637.501388888886</v>
      </c>
      <c r="D959" s="83" t="s">
        <v>705</v>
      </c>
      <c r="E959" s="83" t="s">
        <v>706</v>
      </c>
      <c r="F959" s="83"/>
      <c r="G959" s="83">
        <v>50</v>
      </c>
      <c r="H959" s="83"/>
      <c r="I959" s="83"/>
      <c r="J959" s="83"/>
      <c r="K959" s="83"/>
      <c r="L959" s="83"/>
      <c r="M959" s="83">
        <v>752</v>
      </c>
      <c r="N959" s="83"/>
      <c r="O959" s="83"/>
      <c r="P959" s="83"/>
      <c r="Q959" s="83">
        <v>404</v>
      </c>
      <c r="R959" s="83"/>
      <c r="S959" s="83"/>
      <c r="T959" s="83"/>
      <c r="U959" s="83"/>
      <c r="V959" s="83"/>
      <c r="W959" s="83"/>
      <c r="X959" s="83"/>
      <c r="Y959" s="83"/>
      <c r="Z959" s="83"/>
      <c r="AA959" s="83"/>
      <c r="AB959" s="83"/>
      <c r="AC959" s="83"/>
      <c r="AD959" s="83"/>
      <c r="AE959" s="83"/>
      <c r="AF959" s="83"/>
      <c r="AG959" s="83"/>
      <c r="AH959" s="83"/>
      <c r="AI959" s="83"/>
      <c r="AJ959" s="83"/>
      <c r="AK959" s="83"/>
      <c r="AL959" s="83"/>
      <c r="AM959" s="83"/>
      <c r="AN959" s="83"/>
      <c r="AO959" s="83"/>
      <c r="AP959" s="83"/>
      <c r="AQ959" s="83"/>
      <c r="AR959" s="83"/>
      <c r="AS959" s="83"/>
      <c r="AT959" s="83"/>
      <c r="AU959" s="83"/>
      <c r="AV959" s="83"/>
      <c r="AW959" s="83"/>
      <c r="AX959" s="83"/>
      <c r="AY959" s="83"/>
      <c r="AZ959" s="83"/>
      <c r="BA959" s="83"/>
      <c r="BB959" s="83"/>
      <c r="BC959" s="83"/>
      <c r="BD959" s="83"/>
      <c r="BE959" s="83"/>
      <c r="BF959" s="83"/>
      <c r="BG959" s="83"/>
      <c r="BH959" s="83"/>
      <c r="BI959" s="83"/>
      <c r="BJ959" s="83"/>
      <c r="BK959" s="83"/>
      <c r="BL959" s="83"/>
      <c r="BM959" s="83"/>
      <c r="BN959" s="83"/>
      <c r="BO959" s="83"/>
      <c r="BP959" s="83"/>
      <c r="BQ959" s="83"/>
      <c r="BR959" s="83"/>
      <c r="BS959" s="83"/>
      <c r="BT959" s="83"/>
      <c r="BU959" s="83"/>
      <c r="BV959" s="83"/>
      <c r="BW959" s="83"/>
      <c r="BX959" s="83"/>
      <c r="BY959" s="83"/>
      <c r="BZ959" s="83"/>
      <c r="CA959" s="83"/>
      <c r="CB959" s="83"/>
      <c r="CC959" s="83"/>
      <c r="CD959" s="83"/>
      <c r="CE959" s="83"/>
      <c r="CF959" s="83"/>
      <c r="CG959" s="83"/>
      <c r="CH959" s="83"/>
      <c r="CI959" s="83"/>
      <c r="CJ959" s="83"/>
      <c r="CK959" s="83"/>
      <c r="CL959" s="83"/>
      <c r="CM959" s="83"/>
      <c r="CN959" s="83"/>
      <c r="CO959" s="83"/>
      <c r="CP959" s="83"/>
      <c r="CQ959" s="83"/>
      <c r="CR959" s="83"/>
      <c r="CS959" s="83"/>
      <c r="CT959" s="83"/>
      <c r="CU959" s="83"/>
      <c r="CV959" s="83"/>
      <c r="CW959" s="83"/>
    </row>
    <row r="960" spans="1:101" x14ac:dyDescent="0.2">
      <c r="A960" s="83" t="s">
        <v>2075</v>
      </c>
      <c r="B960" s="86">
        <v>40637.649305555555</v>
      </c>
      <c r="C960" s="86">
        <v>40646.644444444442</v>
      </c>
      <c r="D960" s="83" t="s">
        <v>707</v>
      </c>
      <c r="E960" s="83" t="s">
        <v>708</v>
      </c>
      <c r="F960" s="83"/>
      <c r="G960" s="83">
        <v>50</v>
      </c>
      <c r="H960" s="83"/>
      <c r="I960" s="83"/>
      <c r="J960" s="83"/>
      <c r="K960" s="83"/>
      <c r="L960" s="83"/>
      <c r="M960" s="83">
        <v>2011</v>
      </c>
      <c r="N960" s="83"/>
      <c r="O960" s="83"/>
      <c r="P960" s="83"/>
      <c r="Q960" s="83">
        <v>267</v>
      </c>
      <c r="R960" s="83"/>
      <c r="S960" s="83"/>
      <c r="T960" s="83"/>
      <c r="U960" s="83"/>
      <c r="V960" s="83"/>
      <c r="W960" s="83"/>
      <c r="X960" s="83"/>
      <c r="Y960" s="83"/>
      <c r="Z960" s="83"/>
      <c r="AA960" s="83"/>
      <c r="AB960" s="83"/>
      <c r="AC960" s="83"/>
      <c r="AD960" s="83"/>
      <c r="AE960" s="83"/>
      <c r="AF960" s="83"/>
      <c r="AG960" s="83"/>
      <c r="AH960" s="83"/>
      <c r="AI960" s="83"/>
      <c r="AJ960" s="83"/>
      <c r="AK960" s="83"/>
      <c r="AL960" s="83"/>
      <c r="AM960" s="83"/>
      <c r="AN960" s="83"/>
      <c r="AO960" s="83"/>
      <c r="AP960" s="83"/>
      <c r="AQ960" s="83"/>
      <c r="AR960" s="83"/>
      <c r="AS960" s="83"/>
      <c r="AT960" s="83"/>
      <c r="AU960" s="83"/>
      <c r="AV960" s="83"/>
      <c r="AW960" s="83"/>
      <c r="AX960" s="83"/>
      <c r="AY960" s="83"/>
      <c r="AZ960" s="83"/>
      <c r="BA960" s="83"/>
      <c r="BB960" s="83"/>
      <c r="BC960" s="83"/>
      <c r="BD960" s="83"/>
      <c r="BE960" s="83"/>
      <c r="BF960" s="83"/>
      <c r="BG960" s="83"/>
      <c r="BH960" s="83"/>
      <c r="BI960" s="83"/>
      <c r="BJ960" s="83"/>
      <c r="BK960" s="83"/>
      <c r="BL960" s="83"/>
      <c r="BM960" s="83"/>
      <c r="BN960" s="83"/>
      <c r="BO960" s="83"/>
      <c r="BP960" s="83"/>
      <c r="BQ960" s="83"/>
      <c r="BR960" s="83"/>
      <c r="BS960" s="83"/>
      <c r="BT960" s="83"/>
      <c r="BU960" s="83"/>
      <c r="BV960" s="83"/>
      <c r="BW960" s="83"/>
      <c r="BX960" s="83"/>
      <c r="BY960" s="83"/>
      <c r="BZ960" s="83"/>
      <c r="CA960" s="83"/>
      <c r="CB960" s="83"/>
      <c r="CC960" s="83"/>
      <c r="CD960" s="83"/>
      <c r="CE960" s="83"/>
      <c r="CF960" s="83"/>
      <c r="CG960" s="83"/>
      <c r="CH960" s="83"/>
      <c r="CI960" s="83"/>
      <c r="CJ960" s="83"/>
      <c r="CK960" s="83"/>
      <c r="CL960" s="83"/>
      <c r="CM960" s="83"/>
      <c r="CN960" s="83"/>
      <c r="CO960" s="83"/>
      <c r="CP960" s="83"/>
      <c r="CQ960" s="83"/>
      <c r="CR960" s="83"/>
      <c r="CS960" s="83"/>
      <c r="CT960" s="83"/>
      <c r="CU960" s="83"/>
      <c r="CV960" s="83"/>
      <c r="CW960" s="83"/>
    </row>
    <row r="961" spans="1:101" x14ac:dyDescent="0.2">
      <c r="A961" s="83" t="s">
        <v>2075</v>
      </c>
      <c r="B961" s="86">
        <v>40646.830555555556</v>
      </c>
      <c r="C961" s="86">
        <v>40648.351388888892</v>
      </c>
      <c r="D961" s="83" t="s">
        <v>709</v>
      </c>
      <c r="E961" s="83" t="s">
        <v>710</v>
      </c>
      <c r="F961" s="83"/>
      <c r="G961" s="83">
        <v>50</v>
      </c>
      <c r="H961" s="83"/>
      <c r="I961" s="83"/>
      <c r="J961" s="83"/>
      <c r="K961" s="83"/>
      <c r="L961" s="83"/>
      <c r="M961" s="83">
        <v>167</v>
      </c>
      <c r="N961" s="83"/>
      <c r="O961" s="83"/>
      <c r="P961" s="83"/>
      <c r="Q961" s="83">
        <v>329</v>
      </c>
      <c r="R961" s="83"/>
      <c r="S961" s="83"/>
      <c r="T961" s="83"/>
      <c r="U961" s="83"/>
      <c r="V961" s="83"/>
      <c r="W961" s="83"/>
      <c r="X961" s="83"/>
      <c r="Y961" s="83"/>
      <c r="Z961" s="83"/>
      <c r="AA961" s="83"/>
      <c r="AB961" s="83"/>
      <c r="AC961" s="83"/>
      <c r="AD961" s="83"/>
      <c r="AE961" s="83"/>
      <c r="AF961" s="83"/>
      <c r="AG961" s="83"/>
      <c r="AH961" s="83"/>
      <c r="AI961" s="83"/>
      <c r="AJ961" s="83"/>
      <c r="AK961" s="83"/>
      <c r="AL961" s="83"/>
      <c r="AM961" s="83"/>
      <c r="AN961" s="83"/>
      <c r="AO961" s="83"/>
      <c r="AP961" s="83"/>
      <c r="AQ961" s="83"/>
      <c r="AR961" s="83"/>
      <c r="AS961" s="83"/>
      <c r="AT961" s="83"/>
      <c r="AU961" s="83"/>
      <c r="AV961" s="83"/>
      <c r="AW961" s="83"/>
      <c r="AX961" s="83"/>
      <c r="AY961" s="83"/>
      <c r="AZ961" s="83"/>
      <c r="BA961" s="83"/>
      <c r="BB961" s="83"/>
      <c r="BC961" s="83"/>
      <c r="BD961" s="83"/>
      <c r="BE961" s="83"/>
      <c r="BF961" s="83"/>
      <c r="BG961" s="83"/>
      <c r="BH961" s="83"/>
      <c r="BI961" s="83"/>
      <c r="BJ961" s="83"/>
      <c r="BK961" s="83"/>
      <c r="BL961" s="83"/>
      <c r="BM961" s="83"/>
      <c r="BN961" s="83"/>
      <c r="BO961" s="83"/>
      <c r="BP961" s="83"/>
      <c r="BQ961" s="83"/>
      <c r="BR961" s="83"/>
      <c r="BS961" s="83"/>
      <c r="BT961" s="83"/>
      <c r="BU961" s="83"/>
      <c r="BV961" s="83"/>
      <c r="BW961" s="83"/>
      <c r="BX961" s="83"/>
      <c r="BY961" s="83"/>
      <c r="BZ961" s="83"/>
      <c r="CA961" s="83"/>
      <c r="CB961" s="83"/>
      <c r="CC961" s="83"/>
      <c r="CD961" s="83"/>
      <c r="CE961" s="83"/>
      <c r="CF961" s="83"/>
      <c r="CG961" s="83"/>
      <c r="CH961" s="83"/>
      <c r="CI961" s="83"/>
      <c r="CJ961" s="83"/>
      <c r="CK961" s="83"/>
      <c r="CL961" s="83"/>
      <c r="CM961" s="83"/>
      <c r="CN961" s="83"/>
      <c r="CO961" s="83"/>
      <c r="CP961" s="83"/>
      <c r="CQ961" s="83"/>
      <c r="CR961" s="83"/>
      <c r="CS961" s="83"/>
      <c r="CT961" s="83"/>
      <c r="CU961" s="83"/>
      <c r="CV961" s="83"/>
      <c r="CW961" s="83"/>
    </row>
    <row r="962" spans="1:101" x14ac:dyDescent="0.2">
      <c r="A962" s="83" t="s">
        <v>2075</v>
      </c>
      <c r="B962" s="86">
        <v>40648.597916666666</v>
      </c>
      <c r="C962" s="86">
        <v>40649.506944444445</v>
      </c>
      <c r="D962" s="83" t="s">
        <v>711</v>
      </c>
      <c r="E962" s="83" t="s">
        <v>712</v>
      </c>
      <c r="F962" s="83"/>
      <c r="G962" s="83">
        <v>50</v>
      </c>
      <c r="H962" s="83"/>
      <c r="I962" s="83"/>
      <c r="J962" s="83"/>
      <c r="K962" s="83"/>
      <c r="L962" s="83"/>
      <c r="M962" s="83">
        <v>3486</v>
      </c>
      <c r="N962" s="83"/>
      <c r="O962" s="83"/>
      <c r="P962" s="83"/>
      <c r="Q962" s="83">
        <v>140</v>
      </c>
      <c r="R962" s="83"/>
      <c r="S962" s="83"/>
      <c r="T962" s="83"/>
      <c r="U962" s="83"/>
      <c r="V962" s="83"/>
      <c r="W962" s="83"/>
      <c r="X962" s="83"/>
      <c r="Y962" s="83"/>
      <c r="Z962" s="83"/>
      <c r="AA962" s="83"/>
      <c r="AB962" s="83"/>
      <c r="AC962" s="83"/>
      <c r="AD962" s="83"/>
      <c r="AE962" s="83"/>
      <c r="AF962" s="83"/>
      <c r="AG962" s="83"/>
      <c r="AH962" s="83"/>
      <c r="AI962" s="83"/>
      <c r="AJ962" s="83"/>
      <c r="AK962" s="83"/>
      <c r="AL962" s="83"/>
      <c r="AM962" s="83"/>
      <c r="AN962" s="83"/>
      <c r="AO962" s="83"/>
      <c r="AP962" s="83"/>
      <c r="AQ962" s="83"/>
      <c r="AR962" s="83"/>
      <c r="AS962" s="83"/>
      <c r="AT962" s="83"/>
      <c r="AU962" s="83"/>
      <c r="AV962" s="83"/>
      <c r="AW962" s="83"/>
      <c r="AX962" s="83"/>
      <c r="AY962" s="83"/>
      <c r="AZ962" s="83"/>
      <c r="BA962" s="83"/>
      <c r="BB962" s="83"/>
      <c r="BC962" s="83"/>
      <c r="BD962" s="83"/>
      <c r="BE962" s="83"/>
      <c r="BF962" s="83"/>
      <c r="BG962" s="83"/>
      <c r="BH962" s="83"/>
      <c r="BI962" s="83"/>
      <c r="BJ962" s="83"/>
      <c r="BK962" s="83"/>
      <c r="BL962" s="83"/>
      <c r="BM962" s="83"/>
      <c r="BN962" s="83"/>
      <c r="BO962" s="83"/>
      <c r="BP962" s="83"/>
      <c r="BQ962" s="83"/>
      <c r="BR962" s="83"/>
      <c r="BS962" s="83"/>
      <c r="BT962" s="83"/>
      <c r="BU962" s="83"/>
      <c r="BV962" s="83"/>
      <c r="BW962" s="83"/>
      <c r="BX962" s="83"/>
      <c r="BY962" s="83"/>
      <c r="BZ962" s="83"/>
      <c r="CA962" s="83"/>
      <c r="CB962" s="83"/>
      <c r="CC962" s="83"/>
      <c r="CD962" s="83"/>
      <c r="CE962" s="83"/>
      <c r="CF962" s="83"/>
      <c r="CG962" s="83"/>
      <c r="CH962" s="83"/>
      <c r="CI962" s="83"/>
      <c r="CJ962" s="83"/>
      <c r="CK962" s="83"/>
      <c r="CL962" s="83"/>
      <c r="CM962" s="83"/>
      <c r="CN962" s="83"/>
      <c r="CO962" s="83"/>
      <c r="CP962" s="83"/>
      <c r="CQ962" s="83"/>
      <c r="CR962" s="83"/>
      <c r="CS962" s="83"/>
      <c r="CT962" s="83"/>
      <c r="CU962" s="83"/>
      <c r="CV962" s="83"/>
      <c r="CW962" s="83"/>
    </row>
    <row r="963" spans="1:101" x14ac:dyDescent="0.2">
      <c r="A963" s="83" t="s">
        <v>2075</v>
      </c>
      <c r="B963" s="86">
        <v>40649.784722222219</v>
      </c>
      <c r="C963" s="86">
        <v>40651.887499999997</v>
      </c>
      <c r="D963" s="83" t="s">
        <v>713</v>
      </c>
      <c r="E963" s="83" t="s">
        <v>714</v>
      </c>
      <c r="F963" s="83"/>
      <c r="G963" s="83">
        <v>50</v>
      </c>
      <c r="H963" s="83"/>
      <c r="I963" s="83"/>
      <c r="J963" s="83"/>
      <c r="K963" s="83"/>
      <c r="L963" s="83"/>
      <c r="M963" s="83">
        <v>851</v>
      </c>
      <c r="N963" s="83"/>
      <c r="O963" s="83"/>
      <c r="P963" s="83"/>
      <c r="Q963" s="83">
        <v>232</v>
      </c>
      <c r="R963" s="83"/>
      <c r="S963" s="83"/>
      <c r="T963" s="83"/>
      <c r="U963" s="83"/>
      <c r="V963" s="83"/>
      <c r="W963" s="83"/>
      <c r="X963" s="83"/>
      <c r="Y963" s="83"/>
      <c r="Z963" s="83"/>
      <c r="AA963" s="83"/>
      <c r="AB963" s="83"/>
      <c r="AC963" s="83"/>
      <c r="AD963" s="83"/>
      <c r="AE963" s="83"/>
      <c r="AF963" s="83"/>
      <c r="AG963" s="83"/>
      <c r="AH963" s="83"/>
      <c r="AI963" s="83"/>
      <c r="AJ963" s="83"/>
      <c r="AK963" s="83"/>
      <c r="AL963" s="83"/>
      <c r="AM963" s="83"/>
      <c r="AN963" s="83"/>
      <c r="AO963" s="83"/>
      <c r="AP963" s="83"/>
      <c r="AQ963" s="83"/>
      <c r="AR963" s="83"/>
      <c r="AS963" s="83"/>
      <c r="AT963" s="83"/>
      <c r="AU963" s="83"/>
      <c r="AV963" s="83"/>
      <c r="AW963" s="83"/>
      <c r="AX963" s="83"/>
      <c r="AY963" s="83"/>
      <c r="AZ963" s="83"/>
      <c r="BA963" s="83"/>
      <c r="BB963" s="83"/>
      <c r="BC963" s="83"/>
      <c r="BD963" s="83"/>
      <c r="BE963" s="83"/>
      <c r="BF963" s="83"/>
      <c r="BG963" s="83"/>
      <c r="BH963" s="83"/>
      <c r="BI963" s="83"/>
      <c r="BJ963" s="83"/>
      <c r="BK963" s="83"/>
      <c r="BL963" s="83"/>
      <c r="BM963" s="83"/>
      <c r="BN963" s="83"/>
      <c r="BO963" s="83"/>
      <c r="BP963" s="83"/>
      <c r="BQ963" s="83"/>
      <c r="BR963" s="83"/>
      <c r="BS963" s="83"/>
      <c r="BT963" s="83"/>
      <c r="BU963" s="83"/>
      <c r="BV963" s="83"/>
      <c r="BW963" s="83"/>
      <c r="BX963" s="83"/>
      <c r="BY963" s="83"/>
      <c r="BZ963" s="83"/>
      <c r="CA963" s="83"/>
      <c r="CB963" s="83"/>
      <c r="CC963" s="83"/>
      <c r="CD963" s="83"/>
      <c r="CE963" s="83"/>
      <c r="CF963" s="83"/>
      <c r="CG963" s="83"/>
      <c r="CH963" s="83"/>
      <c r="CI963" s="83"/>
      <c r="CJ963" s="83"/>
      <c r="CK963" s="83"/>
      <c r="CL963" s="83"/>
      <c r="CM963" s="83"/>
      <c r="CN963" s="83"/>
      <c r="CO963" s="83"/>
      <c r="CP963" s="83"/>
      <c r="CQ963" s="83"/>
      <c r="CR963" s="83"/>
      <c r="CS963" s="83"/>
      <c r="CT963" s="83"/>
      <c r="CU963" s="83"/>
      <c r="CV963" s="83"/>
      <c r="CW963" s="83"/>
    </row>
    <row r="964" spans="1:101" x14ac:dyDescent="0.2">
      <c r="A964" s="83" t="s">
        <v>2075</v>
      </c>
      <c r="B964" s="86">
        <v>40652.287499999999</v>
      </c>
      <c r="C964" s="86">
        <v>40654.199999999997</v>
      </c>
      <c r="D964" s="83" t="s">
        <v>715</v>
      </c>
      <c r="E964" s="83" t="s">
        <v>716</v>
      </c>
      <c r="F964" s="83"/>
      <c r="G964" s="83">
        <v>50</v>
      </c>
      <c r="H964" s="83"/>
      <c r="I964" s="83"/>
      <c r="J964" s="83"/>
      <c r="K964" s="83"/>
      <c r="L964" s="83"/>
      <c r="M964" s="83">
        <v>3158</v>
      </c>
      <c r="N964" s="83"/>
      <c r="O964" s="83"/>
      <c r="P964" s="83"/>
      <c r="Q964" s="83">
        <v>202</v>
      </c>
      <c r="R964" s="83"/>
      <c r="S964" s="83"/>
      <c r="T964" s="83"/>
      <c r="U964" s="83"/>
      <c r="V964" s="83"/>
      <c r="W964" s="83"/>
      <c r="X964" s="83"/>
      <c r="Y964" s="83"/>
      <c r="Z964" s="83"/>
      <c r="AA964" s="83"/>
      <c r="AB964" s="83"/>
      <c r="AC964" s="83"/>
      <c r="AD964" s="83"/>
      <c r="AE964" s="83"/>
      <c r="AF964" s="83"/>
      <c r="AG964" s="83"/>
      <c r="AH964" s="83"/>
      <c r="AI964" s="83"/>
      <c r="AJ964" s="83"/>
      <c r="AK964" s="83"/>
      <c r="AL964" s="83"/>
      <c r="AM964" s="83"/>
      <c r="AN964" s="83"/>
      <c r="AO964" s="83"/>
      <c r="AP964" s="83"/>
      <c r="AQ964" s="83"/>
      <c r="AR964" s="83"/>
      <c r="AS964" s="83"/>
      <c r="AT964" s="83"/>
      <c r="AU964" s="83"/>
      <c r="AV964" s="83"/>
      <c r="AW964" s="83"/>
      <c r="AX964" s="83"/>
      <c r="AY964" s="83"/>
      <c r="AZ964" s="83"/>
      <c r="BA964" s="83"/>
      <c r="BB964" s="83"/>
      <c r="BC964" s="83"/>
      <c r="BD964" s="83"/>
      <c r="BE964" s="83"/>
      <c r="BF964" s="83"/>
      <c r="BG964" s="83"/>
      <c r="BH964" s="83"/>
      <c r="BI964" s="83"/>
      <c r="BJ964" s="83"/>
      <c r="BK964" s="83"/>
      <c r="BL964" s="83"/>
      <c r="BM964" s="83"/>
      <c r="BN964" s="83"/>
      <c r="BO964" s="83"/>
      <c r="BP964" s="83"/>
      <c r="BQ964" s="83"/>
      <c r="BR964" s="83"/>
      <c r="BS964" s="83"/>
      <c r="BT964" s="83"/>
      <c r="BU964" s="83"/>
      <c r="BV964" s="83"/>
      <c r="BW964" s="83"/>
      <c r="BX964" s="83"/>
      <c r="BY964" s="83"/>
      <c r="BZ964" s="83"/>
      <c r="CA964" s="83"/>
      <c r="CB964" s="83"/>
      <c r="CC964" s="83"/>
      <c r="CD964" s="83"/>
      <c r="CE964" s="83"/>
      <c r="CF964" s="83"/>
      <c r="CG964" s="83"/>
      <c r="CH964" s="83"/>
      <c r="CI964" s="83"/>
      <c r="CJ964" s="83"/>
      <c r="CK964" s="83"/>
      <c r="CL964" s="83"/>
      <c r="CM964" s="83"/>
      <c r="CN964" s="83"/>
      <c r="CO964" s="83"/>
      <c r="CP964" s="83"/>
      <c r="CQ964" s="83"/>
      <c r="CR964" s="83"/>
      <c r="CS964" s="83"/>
      <c r="CT964" s="83"/>
      <c r="CU964" s="83"/>
      <c r="CV964" s="83"/>
      <c r="CW964" s="83"/>
    </row>
    <row r="965" spans="1:101" x14ac:dyDescent="0.2">
      <c r="A965" s="83" t="s">
        <v>2075</v>
      </c>
      <c r="B965" s="86">
        <v>40652.78125</v>
      </c>
      <c r="C965" s="86">
        <v>40653.368055555555</v>
      </c>
      <c r="D965" s="83" t="s">
        <v>717</v>
      </c>
      <c r="E965" s="83" t="s">
        <v>718</v>
      </c>
      <c r="F965" s="83"/>
      <c r="G965" s="83">
        <v>50</v>
      </c>
      <c r="H965" s="83"/>
      <c r="I965" s="83"/>
      <c r="J965" s="83"/>
      <c r="K965" s="83"/>
      <c r="L965" s="83"/>
      <c r="M965" s="83">
        <v>1788</v>
      </c>
      <c r="N965" s="83"/>
      <c r="O965" s="83">
        <v>76.2</v>
      </c>
      <c r="P965" s="83"/>
      <c r="Q965" s="83">
        <v>171</v>
      </c>
      <c r="R965" s="83"/>
      <c r="S965" s="83">
        <v>9.5000000000000001E-2</v>
      </c>
      <c r="T965" s="83"/>
      <c r="U965" s="83">
        <v>1.98</v>
      </c>
      <c r="V965" s="83"/>
      <c r="W965" s="83">
        <v>24.4</v>
      </c>
      <c r="X965" s="83"/>
      <c r="Y965" s="83">
        <v>64.3</v>
      </c>
      <c r="Z965" s="83"/>
      <c r="AA965" s="83">
        <v>87.8</v>
      </c>
      <c r="AB965" s="83"/>
      <c r="AC965" s="83">
        <v>597</v>
      </c>
      <c r="AD965" s="83" t="s">
        <v>1784</v>
      </c>
      <c r="AE965" s="83">
        <v>20</v>
      </c>
      <c r="AF965" s="83"/>
      <c r="AG965" s="83">
        <v>42</v>
      </c>
      <c r="AH965" s="83"/>
      <c r="AI965" s="83">
        <v>12.3</v>
      </c>
      <c r="AJ965" s="83" t="s">
        <v>1784</v>
      </c>
      <c r="AK965" s="83">
        <v>2.5</v>
      </c>
      <c r="AL965" s="83"/>
      <c r="AM965" s="83">
        <v>7.22</v>
      </c>
      <c r="AN965" s="83"/>
      <c r="AO965" s="83">
        <v>135</v>
      </c>
      <c r="AP965" s="83"/>
      <c r="AQ965" s="83">
        <v>31</v>
      </c>
      <c r="AR965" s="83"/>
      <c r="AS965" s="83"/>
      <c r="AT965" s="83"/>
      <c r="AU965" s="83"/>
      <c r="AV965" s="83"/>
      <c r="AW965" s="83"/>
      <c r="AX965" s="83"/>
      <c r="AY965" s="83"/>
      <c r="AZ965" s="83"/>
      <c r="BA965" s="83">
        <v>54</v>
      </c>
      <c r="BB965" s="83"/>
      <c r="BC965" s="83"/>
      <c r="BD965" s="83"/>
      <c r="BE965" s="83"/>
      <c r="BF965" s="83"/>
      <c r="BG965" s="83"/>
      <c r="BH965" s="83"/>
      <c r="BI965" s="83"/>
      <c r="BJ965" s="83"/>
      <c r="BK965" s="83"/>
      <c r="BL965" s="83"/>
      <c r="BM965" s="83"/>
      <c r="BN965" s="83"/>
      <c r="BO965" s="83"/>
      <c r="BP965" s="83"/>
      <c r="BQ965" s="83"/>
      <c r="BR965" s="83"/>
      <c r="BS965" s="83"/>
      <c r="BT965" s="83"/>
      <c r="BU965" s="83"/>
      <c r="BV965" s="83"/>
      <c r="BW965" s="83"/>
      <c r="BX965" s="83"/>
      <c r="BY965" s="83"/>
      <c r="BZ965" s="83"/>
      <c r="CA965" s="83">
        <v>32</v>
      </c>
      <c r="CB965" s="83" t="s">
        <v>1784</v>
      </c>
      <c r="CC965" s="83">
        <v>0.25</v>
      </c>
      <c r="CD965" s="83" t="s">
        <v>1784</v>
      </c>
      <c r="CE965" s="83">
        <v>20</v>
      </c>
      <c r="CF965" s="83"/>
      <c r="CG965" s="83"/>
      <c r="CH965" s="83"/>
      <c r="CI965" s="83"/>
      <c r="CJ965" s="83"/>
      <c r="CK965" s="83"/>
      <c r="CL965" s="83"/>
      <c r="CM965" s="83"/>
      <c r="CN965" s="83"/>
      <c r="CO965" s="83"/>
      <c r="CP965" s="83"/>
      <c r="CQ965" s="83"/>
      <c r="CR965" s="83"/>
      <c r="CS965" s="83"/>
      <c r="CT965" s="83"/>
      <c r="CU965" s="83"/>
      <c r="CV965" s="83"/>
      <c r="CW965" s="83"/>
    </row>
    <row r="966" spans="1:101" x14ac:dyDescent="0.2">
      <c r="A966" s="83" t="s">
        <v>2075</v>
      </c>
      <c r="B966" s="86">
        <v>40653.510416666664</v>
      </c>
      <c r="C966" s="83"/>
      <c r="D966" s="83" t="s">
        <v>719</v>
      </c>
      <c r="E966" s="83" t="s">
        <v>720</v>
      </c>
      <c r="F966" s="83"/>
      <c r="G966" s="83">
        <v>70</v>
      </c>
      <c r="H966" s="83"/>
      <c r="I966" s="83"/>
      <c r="J966" s="83"/>
      <c r="K966" s="83">
        <v>9.1999999999999993</v>
      </c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  <c r="AA966" s="83"/>
      <c r="AB966" s="83"/>
      <c r="AC966" s="83"/>
      <c r="AD966" s="83"/>
      <c r="AE966" s="83"/>
      <c r="AF966" s="83"/>
      <c r="AG966" s="83"/>
      <c r="AH966" s="83"/>
      <c r="AI966" s="83"/>
      <c r="AJ966" s="83"/>
      <c r="AK966" s="83"/>
      <c r="AL966" s="83"/>
      <c r="AM966" s="83"/>
      <c r="AN966" s="83"/>
      <c r="AO966" s="83"/>
      <c r="AP966" s="83"/>
      <c r="AQ966" s="83"/>
      <c r="AR966" s="83"/>
      <c r="AS966" s="83"/>
      <c r="AT966" s="83"/>
      <c r="AU966" s="83"/>
      <c r="AV966" s="83"/>
      <c r="AW966" s="83"/>
      <c r="AX966" s="83"/>
      <c r="AY966" s="83"/>
      <c r="AZ966" s="83"/>
      <c r="BA966" s="83"/>
      <c r="BB966" s="83"/>
      <c r="BC966" s="83"/>
      <c r="BD966" s="83"/>
      <c r="BE966" s="83"/>
      <c r="BF966" s="83"/>
      <c r="BG966" s="83"/>
      <c r="BH966" s="83"/>
      <c r="BI966" s="83"/>
      <c r="BJ966" s="83"/>
      <c r="BK966" s="83"/>
      <c r="BL966" s="83"/>
      <c r="BM966" s="83"/>
      <c r="BN966" s="83"/>
      <c r="BO966" s="83"/>
      <c r="BP966" s="83"/>
      <c r="BQ966" s="83"/>
      <c r="BR966" s="83"/>
      <c r="BS966" s="83"/>
      <c r="BT966" s="83"/>
      <c r="BU966" s="83"/>
      <c r="BV966" s="83"/>
      <c r="BW966" s="83"/>
      <c r="BX966" s="83"/>
      <c r="BY966" s="83">
        <v>2</v>
      </c>
      <c r="BZ966" s="83"/>
      <c r="CA966" s="83"/>
      <c r="CB966" s="83"/>
      <c r="CC966" s="83"/>
      <c r="CD966" s="83"/>
      <c r="CE966" s="83"/>
      <c r="CF966" s="83"/>
      <c r="CG966" s="83"/>
      <c r="CH966" s="83"/>
      <c r="CI966" s="83"/>
      <c r="CJ966" s="83"/>
      <c r="CK966" s="83"/>
      <c r="CL966" s="83"/>
      <c r="CM966" s="83"/>
      <c r="CN966" s="83"/>
      <c r="CO966" s="83"/>
      <c r="CP966" s="83"/>
      <c r="CQ966" s="83"/>
      <c r="CR966" s="83"/>
      <c r="CS966" s="83"/>
      <c r="CT966" s="83"/>
      <c r="CU966" s="83"/>
      <c r="CV966" s="83"/>
      <c r="CW966" s="83"/>
    </row>
    <row r="967" spans="1:101" x14ac:dyDescent="0.2">
      <c r="A967" s="83" t="s">
        <v>2075</v>
      </c>
      <c r="B967" s="86">
        <v>40654.461805555555</v>
      </c>
      <c r="C967" s="86">
        <v>40656.504166666666</v>
      </c>
      <c r="D967" s="83" t="s">
        <v>721</v>
      </c>
      <c r="E967" s="83" t="s">
        <v>722</v>
      </c>
      <c r="F967" s="83"/>
      <c r="G967" s="83">
        <v>50</v>
      </c>
      <c r="H967" s="83"/>
      <c r="I967" s="83"/>
      <c r="J967" s="83"/>
      <c r="K967" s="83"/>
      <c r="L967" s="83"/>
      <c r="M967" s="83">
        <v>2190</v>
      </c>
      <c r="N967" s="83"/>
      <c r="O967" s="83"/>
      <c r="P967" s="83"/>
      <c r="Q967" s="83">
        <v>96.4</v>
      </c>
      <c r="R967" s="83"/>
      <c r="S967" s="83"/>
      <c r="T967" s="83"/>
      <c r="U967" s="83"/>
      <c r="V967" s="83"/>
      <c r="W967" s="83"/>
      <c r="X967" s="83"/>
      <c r="Y967" s="83"/>
      <c r="Z967" s="83"/>
      <c r="AA967" s="83"/>
      <c r="AB967" s="83"/>
      <c r="AC967" s="83"/>
      <c r="AD967" s="83"/>
      <c r="AE967" s="83"/>
      <c r="AF967" s="83"/>
      <c r="AG967" s="83"/>
      <c r="AH967" s="83"/>
      <c r="AI967" s="83"/>
      <c r="AJ967" s="83"/>
      <c r="AK967" s="83"/>
      <c r="AL967" s="83"/>
      <c r="AM967" s="83"/>
      <c r="AN967" s="83"/>
      <c r="AO967" s="83"/>
      <c r="AP967" s="83"/>
      <c r="AQ967" s="83"/>
      <c r="AR967" s="83"/>
      <c r="AS967" s="83"/>
      <c r="AT967" s="83"/>
      <c r="AU967" s="83"/>
      <c r="AV967" s="83"/>
      <c r="AW967" s="83"/>
      <c r="AX967" s="83"/>
      <c r="AY967" s="83"/>
      <c r="AZ967" s="83"/>
      <c r="BA967" s="83"/>
      <c r="BB967" s="83"/>
      <c r="BC967" s="83"/>
      <c r="BD967" s="83"/>
      <c r="BE967" s="83"/>
      <c r="BF967" s="83"/>
      <c r="BG967" s="83"/>
      <c r="BH967" s="83"/>
      <c r="BI967" s="83"/>
      <c r="BJ967" s="83"/>
      <c r="BK967" s="83"/>
      <c r="BL967" s="83"/>
      <c r="BM967" s="83"/>
      <c r="BN967" s="83"/>
      <c r="BO967" s="83"/>
      <c r="BP967" s="83"/>
      <c r="BQ967" s="83"/>
      <c r="BR967" s="83"/>
      <c r="BS967" s="83"/>
      <c r="BT967" s="83"/>
      <c r="BU967" s="83"/>
      <c r="BV967" s="83"/>
      <c r="BW967" s="83"/>
      <c r="BX967" s="83"/>
      <c r="BY967" s="83"/>
      <c r="BZ967" s="83"/>
      <c r="CA967" s="83"/>
      <c r="CB967" s="83"/>
      <c r="CC967" s="83"/>
      <c r="CD967" s="83"/>
      <c r="CE967" s="83"/>
      <c r="CF967" s="83"/>
      <c r="CG967" s="83"/>
      <c r="CH967" s="83"/>
      <c r="CI967" s="83"/>
      <c r="CJ967" s="83"/>
      <c r="CK967" s="83"/>
      <c r="CL967" s="83"/>
      <c r="CM967" s="83"/>
      <c r="CN967" s="83"/>
      <c r="CO967" s="83"/>
      <c r="CP967" s="83"/>
      <c r="CQ967" s="83"/>
      <c r="CR967" s="83"/>
      <c r="CS967" s="83"/>
      <c r="CT967" s="83"/>
      <c r="CU967" s="83"/>
      <c r="CV967" s="83"/>
      <c r="CW967" s="83"/>
    </row>
    <row r="968" spans="1:101" x14ac:dyDescent="0.2">
      <c r="A968" s="83" t="s">
        <v>2075</v>
      </c>
      <c r="B968" s="86">
        <v>40656.849305555559</v>
      </c>
      <c r="C968" s="86">
        <v>40661.609027777777</v>
      </c>
      <c r="D968" s="83" t="s">
        <v>723</v>
      </c>
      <c r="E968" s="83" t="s">
        <v>724</v>
      </c>
      <c r="F968" s="83"/>
      <c r="G968" s="83">
        <v>50</v>
      </c>
      <c r="H968" s="83"/>
      <c r="I968" s="83"/>
      <c r="J968" s="83"/>
      <c r="K968" s="83"/>
      <c r="L968" s="83"/>
      <c r="M968" s="83">
        <v>7048</v>
      </c>
      <c r="N968" s="83"/>
      <c r="O968" s="83"/>
      <c r="P968" s="83"/>
      <c r="Q968" s="83">
        <v>61.6</v>
      </c>
      <c r="R968" s="83"/>
      <c r="S968" s="83"/>
      <c r="T968" s="83"/>
      <c r="U968" s="83"/>
      <c r="V968" s="83"/>
      <c r="W968" s="83"/>
      <c r="X968" s="83"/>
      <c r="Y968" s="83"/>
      <c r="Z968" s="83"/>
      <c r="AA968" s="83"/>
      <c r="AB968" s="83"/>
      <c r="AC968" s="83"/>
      <c r="AD968" s="83"/>
      <c r="AE968" s="83"/>
      <c r="AF968" s="83"/>
      <c r="AG968" s="83"/>
      <c r="AH968" s="83"/>
      <c r="AI968" s="83"/>
      <c r="AJ968" s="83"/>
      <c r="AK968" s="83"/>
      <c r="AL968" s="83"/>
      <c r="AM968" s="83"/>
      <c r="AN968" s="83"/>
      <c r="AO968" s="83"/>
      <c r="AP968" s="83"/>
      <c r="AQ968" s="83"/>
      <c r="AR968" s="83"/>
      <c r="AS968" s="83"/>
      <c r="AT968" s="83"/>
      <c r="AU968" s="83"/>
      <c r="AV968" s="83"/>
      <c r="AW968" s="83"/>
      <c r="AX968" s="83"/>
      <c r="AY968" s="83"/>
      <c r="AZ968" s="83"/>
      <c r="BA968" s="83"/>
      <c r="BB968" s="83"/>
      <c r="BC968" s="83"/>
      <c r="BD968" s="83"/>
      <c r="BE968" s="83"/>
      <c r="BF968" s="83"/>
      <c r="BG968" s="83"/>
      <c r="BH968" s="83"/>
      <c r="BI968" s="83"/>
      <c r="BJ968" s="83"/>
      <c r="BK968" s="83"/>
      <c r="BL968" s="83"/>
      <c r="BM968" s="83"/>
      <c r="BN968" s="83"/>
      <c r="BO968" s="83"/>
      <c r="BP968" s="83"/>
      <c r="BQ968" s="83"/>
      <c r="BR968" s="83"/>
      <c r="BS968" s="83"/>
      <c r="BT968" s="83"/>
      <c r="BU968" s="83"/>
      <c r="BV968" s="83"/>
      <c r="BW968" s="83"/>
      <c r="BX968" s="83"/>
      <c r="BY968" s="83"/>
      <c r="BZ968" s="83"/>
      <c r="CA968" s="83"/>
      <c r="CB968" s="83"/>
      <c r="CC968" s="83"/>
      <c r="CD968" s="83"/>
      <c r="CE968" s="83"/>
      <c r="CF968" s="83"/>
      <c r="CG968" s="83"/>
      <c r="CH968" s="83"/>
      <c r="CI968" s="83"/>
      <c r="CJ968" s="83"/>
      <c r="CK968" s="83"/>
      <c r="CL968" s="83"/>
      <c r="CM968" s="83"/>
      <c r="CN968" s="83"/>
      <c r="CO968" s="83"/>
      <c r="CP968" s="83"/>
      <c r="CQ968" s="83"/>
      <c r="CR968" s="83"/>
      <c r="CS968" s="83"/>
      <c r="CT968" s="83"/>
      <c r="CU968" s="83"/>
      <c r="CV968" s="83"/>
      <c r="CW968" s="83"/>
    </row>
    <row r="969" spans="1:101" x14ac:dyDescent="0.2">
      <c r="A969" s="83" t="s">
        <v>2075</v>
      </c>
      <c r="B969" s="86">
        <v>40661.838888888888</v>
      </c>
      <c r="C969" s="86">
        <v>40666.206250000003</v>
      </c>
      <c r="D969" s="83" t="s">
        <v>725</v>
      </c>
      <c r="E969" s="83" t="s">
        <v>726</v>
      </c>
      <c r="F969" s="83"/>
      <c r="G969" s="83">
        <v>50</v>
      </c>
      <c r="H969" s="83"/>
      <c r="I969" s="83"/>
      <c r="J969" s="83"/>
      <c r="K969" s="83"/>
      <c r="L969" s="83"/>
      <c r="M969" s="83">
        <v>976</v>
      </c>
      <c r="N969" s="83"/>
      <c r="O969" s="83"/>
      <c r="P969" s="83"/>
      <c r="Q969" s="83">
        <v>146</v>
      </c>
      <c r="R969" s="83"/>
      <c r="S969" s="83"/>
      <c r="T969" s="83"/>
      <c r="U969" s="83"/>
      <c r="V969" s="83"/>
      <c r="W969" s="83"/>
      <c r="X969" s="83"/>
      <c r="Y969" s="83"/>
      <c r="Z969" s="83"/>
      <c r="AA969" s="83"/>
      <c r="AB969" s="83"/>
      <c r="AC969" s="83"/>
      <c r="AD969" s="83"/>
      <c r="AE969" s="83"/>
      <c r="AF969" s="83"/>
      <c r="AG969" s="83"/>
      <c r="AH969" s="83"/>
      <c r="AI969" s="83"/>
      <c r="AJ969" s="83"/>
      <c r="AK969" s="83"/>
      <c r="AL969" s="83"/>
      <c r="AM969" s="83"/>
      <c r="AN969" s="83"/>
      <c r="AO969" s="83"/>
      <c r="AP969" s="83"/>
      <c r="AQ969" s="83"/>
      <c r="AR969" s="83"/>
      <c r="AS969" s="83"/>
      <c r="AT969" s="83"/>
      <c r="AU969" s="83"/>
      <c r="AV969" s="83"/>
      <c r="AW969" s="83"/>
      <c r="AX969" s="83"/>
      <c r="AY969" s="83"/>
      <c r="AZ969" s="83"/>
      <c r="BA969" s="83"/>
      <c r="BB969" s="83"/>
      <c r="BC969" s="83"/>
      <c r="BD969" s="83"/>
      <c r="BE969" s="83"/>
      <c r="BF969" s="83"/>
      <c r="BG969" s="83"/>
      <c r="BH969" s="83"/>
      <c r="BI969" s="83"/>
      <c r="BJ969" s="83"/>
      <c r="BK969" s="83"/>
      <c r="BL969" s="83"/>
      <c r="BM969" s="83"/>
      <c r="BN969" s="83"/>
      <c r="BO969" s="83"/>
      <c r="BP969" s="83"/>
      <c r="BQ969" s="83"/>
      <c r="BR969" s="83"/>
      <c r="BS969" s="83"/>
      <c r="BT969" s="83"/>
      <c r="BU969" s="83"/>
      <c r="BV969" s="83"/>
      <c r="BW969" s="83"/>
      <c r="BX969" s="83"/>
      <c r="BY969" s="83"/>
      <c r="BZ969" s="83"/>
      <c r="CA969" s="83"/>
      <c r="CB969" s="83"/>
      <c r="CC969" s="83"/>
      <c r="CD969" s="83"/>
      <c r="CE969" s="83"/>
      <c r="CF969" s="83"/>
      <c r="CG969" s="83"/>
      <c r="CH969" s="83"/>
      <c r="CI969" s="83"/>
      <c r="CJ969" s="83"/>
      <c r="CK969" s="83"/>
      <c r="CL969" s="83"/>
      <c r="CM969" s="83"/>
      <c r="CN969" s="83"/>
      <c r="CO969" s="83"/>
      <c r="CP969" s="83"/>
      <c r="CQ969" s="83"/>
      <c r="CR969" s="83"/>
      <c r="CS969" s="83"/>
      <c r="CT969" s="83"/>
      <c r="CU969" s="83"/>
      <c r="CV969" s="83"/>
      <c r="CW969" s="83"/>
    </row>
    <row r="970" spans="1:101" x14ac:dyDescent="0.2">
      <c r="A970" s="83" t="s">
        <v>2075</v>
      </c>
      <c r="B970" s="86">
        <v>40666.447916666664</v>
      </c>
      <c r="C970" s="83"/>
      <c r="D970" s="83" t="s">
        <v>727</v>
      </c>
      <c r="E970" s="83"/>
      <c r="F970" s="83"/>
      <c r="G970" s="83">
        <v>70</v>
      </c>
      <c r="H970" s="83"/>
      <c r="I970" s="83"/>
      <c r="J970" s="83"/>
      <c r="K970" s="83">
        <v>1.6</v>
      </c>
      <c r="L970" s="83"/>
      <c r="M970" s="83"/>
      <c r="N970" s="83"/>
      <c r="O970" s="83"/>
      <c r="P970" s="83"/>
      <c r="Q970" s="83">
        <v>159</v>
      </c>
      <c r="R970" s="83"/>
      <c r="S970" s="83"/>
      <c r="T970" s="83"/>
      <c r="U970" s="83">
        <v>0.86</v>
      </c>
      <c r="V970" s="83"/>
      <c r="W970" s="83"/>
      <c r="X970" s="83"/>
      <c r="Y970" s="83"/>
      <c r="Z970" s="83"/>
      <c r="AA970" s="83"/>
      <c r="AB970" s="83"/>
      <c r="AC970" s="83"/>
      <c r="AD970" s="83"/>
      <c r="AE970" s="83"/>
      <c r="AF970" s="83"/>
      <c r="AG970" s="83"/>
      <c r="AH970" s="83"/>
      <c r="AI970" s="83"/>
      <c r="AJ970" s="83"/>
      <c r="AK970" s="83"/>
      <c r="AL970" s="83"/>
      <c r="AM970" s="83"/>
      <c r="AN970" s="83"/>
      <c r="AO970" s="83"/>
      <c r="AP970" s="83"/>
      <c r="AQ970" s="83"/>
      <c r="AR970" s="83"/>
      <c r="AS970" s="83"/>
      <c r="AT970" s="83"/>
      <c r="AU970" s="83"/>
      <c r="AV970" s="83"/>
      <c r="AW970" s="83"/>
      <c r="AX970" s="83"/>
      <c r="AY970" s="83"/>
      <c r="AZ970" s="83"/>
      <c r="BA970" s="83"/>
      <c r="BB970" s="83"/>
      <c r="BC970" s="83"/>
      <c r="BD970" s="83"/>
      <c r="BE970" s="83"/>
      <c r="BF970" s="83"/>
      <c r="BG970" s="83"/>
      <c r="BH970" s="83"/>
      <c r="BI970" s="83"/>
      <c r="BJ970" s="83"/>
      <c r="BK970" s="83"/>
      <c r="BL970" s="83"/>
      <c r="BM970" s="83"/>
      <c r="BN970" s="83"/>
      <c r="BO970" s="83">
        <v>2.5000000000000001E-2</v>
      </c>
      <c r="BP970" s="83"/>
      <c r="BQ970" s="83"/>
      <c r="BR970" s="83"/>
      <c r="BS970" s="83"/>
      <c r="BT970" s="83"/>
      <c r="BU970" s="83"/>
      <c r="BV970" s="83"/>
      <c r="BW970" s="83"/>
      <c r="BX970" s="83"/>
      <c r="BY970" s="83"/>
      <c r="BZ970" s="83"/>
      <c r="CA970" s="83"/>
      <c r="CB970" s="83"/>
      <c r="CC970" s="83"/>
      <c r="CD970" s="83"/>
      <c r="CE970" s="83"/>
      <c r="CF970" s="83"/>
      <c r="CG970" s="83">
        <v>6.91</v>
      </c>
      <c r="CH970" s="83"/>
      <c r="CI970" s="83">
        <v>7.49</v>
      </c>
      <c r="CJ970" s="83"/>
      <c r="CK970" s="83">
        <v>1387</v>
      </c>
      <c r="CL970" s="83"/>
      <c r="CM970" s="83"/>
      <c r="CN970" s="83"/>
      <c r="CO970" s="83"/>
      <c r="CP970" s="83"/>
      <c r="CQ970" s="83"/>
      <c r="CR970" s="83"/>
      <c r="CS970" s="83"/>
      <c r="CT970" s="83"/>
      <c r="CU970" s="83"/>
      <c r="CV970" s="83"/>
      <c r="CW970" s="83"/>
    </row>
    <row r="971" spans="1:101" x14ac:dyDescent="0.2">
      <c r="A971" s="83" t="s">
        <v>2075</v>
      </c>
      <c r="B971" s="86">
        <v>40666.683333333334</v>
      </c>
      <c r="C971" s="86">
        <v>40671.456944444442</v>
      </c>
      <c r="D971" s="83" t="s">
        <v>728</v>
      </c>
      <c r="E971" s="83" t="s">
        <v>729</v>
      </c>
      <c r="F971" s="83"/>
      <c r="G971" s="83">
        <v>50</v>
      </c>
      <c r="H971" s="83"/>
      <c r="I971" s="83"/>
      <c r="J971" s="83"/>
      <c r="K971" s="83"/>
      <c r="L971" s="83"/>
      <c r="M971" s="83">
        <v>536</v>
      </c>
      <c r="N971" s="83"/>
      <c r="O971" s="83"/>
      <c r="P971" s="83"/>
      <c r="Q971" s="83">
        <v>174</v>
      </c>
      <c r="R971" s="83"/>
      <c r="S971" s="83"/>
      <c r="T971" s="83"/>
      <c r="U971" s="83"/>
      <c r="V971" s="83"/>
      <c r="W971" s="83"/>
      <c r="X971" s="83"/>
      <c r="Y971" s="83"/>
      <c r="Z971" s="83"/>
      <c r="AA971" s="83"/>
      <c r="AB971" s="83"/>
      <c r="AC971" s="83"/>
      <c r="AD971" s="83"/>
      <c r="AE971" s="83"/>
      <c r="AF971" s="83"/>
      <c r="AG971" s="83"/>
      <c r="AH971" s="83"/>
      <c r="AI971" s="83"/>
      <c r="AJ971" s="83"/>
      <c r="AK971" s="83"/>
      <c r="AL971" s="83"/>
      <c r="AM971" s="83"/>
      <c r="AN971" s="83"/>
      <c r="AO971" s="83"/>
      <c r="AP971" s="83"/>
      <c r="AQ971" s="83"/>
      <c r="AR971" s="83"/>
      <c r="AS971" s="83"/>
      <c r="AT971" s="83"/>
      <c r="AU971" s="83"/>
      <c r="AV971" s="83"/>
      <c r="AW971" s="83"/>
      <c r="AX971" s="83"/>
      <c r="AY971" s="83"/>
      <c r="AZ971" s="83"/>
      <c r="BA971" s="83"/>
      <c r="BB971" s="83"/>
      <c r="BC971" s="83"/>
      <c r="BD971" s="83"/>
      <c r="BE971" s="83"/>
      <c r="BF971" s="83"/>
      <c r="BG971" s="83"/>
      <c r="BH971" s="83"/>
      <c r="BI971" s="83"/>
      <c r="BJ971" s="83"/>
      <c r="BK971" s="83"/>
      <c r="BL971" s="83"/>
      <c r="BM971" s="83"/>
      <c r="BN971" s="83"/>
      <c r="BO971" s="83"/>
      <c r="BP971" s="83"/>
      <c r="BQ971" s="83"/>
      <c r="BR971" s="83"/>
      <c r="BS971" s="83"/>
      <c r="BT971" s="83"/>
      <c r="BU971" s="83"/>
      <c r="BV971" s="83"/>
      <c r="BW971" s="83"/>
      <c r="BX971" s="83"/>
      <c r="BY971" s="83"/>
      <c r="BZ971" s="83"/>
      <c r="CA971" s="83"/>
      <c r="CB971" s="83"/>
      <c r="CC971" s="83"/>
      <c r="CD971" s="83"/>
      <c r="CE971" s="83"/>
      <c r="CF971" s="83"/>
      <c r="CG971" s="83"/>
      <c r="CH971" s="83"/>
      <c r="CI971" s="83"/>
      <c r="CJ971" s="83"/>
      <c r="CK971" s="83"/>
      <c r="CL971" s="83"/>
      <c r="CM971" s="83"/>
      <c r="CN971" s="83"/>
      <c r="CO971" s="83"/>
      <c r="CP971" s="83"/>
      <c r="CQ971" s="83"/>
      <c r="CR971" s="83"/>
      <c r="CS971" s="83"/>
      <c r="CT971" s="83"/>
      <c r="CU971" s="83"/>
      <c r="CV971" s="83"/>
      <c r="CW971" s="83"/>
    </row>
    <row r="972" spans="1:101" x14ac:dyDescent="0.2">
      <c r="A972" s="83" t="s">
        <v>2075</v>
      </c>
      <c r="B972" s="86">
        <v>40671.836805555555</v>
      </c>
      <c r="C972" s="86">
        <v>40673.875694444447</v>
      </c>
      <c r="D972" s="83" t="s">
        <v>730</v>
      </c>
      <c r="E972" s="83" t="s">
        <v>731</v>
      </c>
      <c r="F972" s="83"/>
      <c r="G972" s="83">
        <v>50</v>
      </c>
      <c r="H972" s="83"/>
      <c r="I972" s="83"/>
      <c r="J972" s="83"/>
      <c r="K972" s="83"/>
      <c r="L972" s="83"/>
      <c r="M972" s="83">
        <v>287</v>
      </c>
      <c r="N972" s="83"/>
      <c r="O972" s="83"/>
      <c r="P972" s="83"/>
      <c r="Q972" s="83">
        <v>179</v>
      </c>
      <c r="R972" s="83"/>
      <c r="S972" s="83"/>
      <c r="T972" s="83"/>
      <c r="U972" s="83"/>
      <c r="V972" s="83"/>
      <c r="W972" s="83"/>
      <c r="X972" s="83"/>
      <c r="Y972" s="83"/>
      <c r="Z972" s="83"/>
      <c r="AA972" s="83"/>
      <c r="AB972" s="83"/>
      <c r="AC972" s="83"/>
      <c r="AD972" s="83"/>
      <c r="AE972" s="83"/>
      <c r="AF972" s="83"/>
      <c r="AG972" s="83"/>
      <c r="AH972" s="83"/>
      <c r="AI972" s="83"/>
      <c r="AJ972" s="83"/>
      <c r="AK972" s="83"/>
      <c r="AL972" s="83"/>
      <c r="AM972" s="83"/>
      <c r="AN972" s="83"/>
      <c r="AO972" s="83"/>
      <c r="AP972" s="83"/>
      <c r="AQ972" s="83"/>
      <c r="AR972" s="83"/>
      <c r="AS972" s="83"/>
      <c r="AT972" s="83"/>
      <c r="AU972" s="83"/>
      <c r="AV972" s="83"/>
      <c r="AW972" s="83"/>
      <c r="AX972" s="83"/>
      <c r="AY972" s="83"/>
      <c r="AZ972" s="83"/>
      <c r="BA972" s="83"/>
      <c r="BB972" s="83"/>
      <c r="BC972" s="83"/>
      <c r="BD972" s="83"/>
      <c r="BE972" s="83"/>
      <c r="BF972" s="83"/>
      <c r="BG972" s="83"/>
      <c r="BH972" s="83"/>
      <c r="BI972" s="83"/>
      <c r="BJ972" s="83"/>
      <c r="BK972" s="83"/>
      <c r="BL972" s="83"/>
      <c r="BM972" s="83"/>
      <c r="BN972" s="83"/>
      <c r="BO972" s="83"/>
      <c r="BP972" s="83"/>
      <c r="BQ972" s="83"/>
      <c r="BR972" s="83"/>
      <c r="BS972" s="83"/>
      <c r="BT972" s="83"/>
      <c r="BU972" s="83"/>
      <c r="BV972" s="83"/>
      <c r="BW972" s="83"/>
      <c r="BX972" s="83"/>
      <c r="BY972" s="83"/>
      <c r="BZ972" s="83"/>
      <c r="CA972" s="83"/>
      <c r="CB972" s="83"/>
      <c r="CC972" s="83"/>
      <c r="CD972" s="83"/>
      <c r="CE972" s="83"/>
      <c r="CF972" s="83"/>
      <c r="CG972" s="83"/>
      <c r="CH972" s="83"/>
      <c r="CI972" s="83"/>
      <c r="CJ972" s="83"/>
      <c r="CK972" s="83"/>
      <c r="CL972" s="83"/>
      <c r="CM972" s="83"/>
      <c r="CN972" s="83"/>
      <c r="CO972" s="83"/>
      <c r="CP972" s="83"/>
      <c r="CQ972" s="83"/>
      <c r="CR972" s="83"/>
      <c r="CS972" s="83"/>
      <c r="CT972" s="83"/>
      <c r="CU972" s="83"/>
      <c r="CV972" s="83"/>
      <c r="CW972" s="83"/>
    </row>
    <row r="973" spans="1:101" x14ac:dyDescent="0.2">
      <c r="A973" s="83" t="s">
        <v>2075</v>
      </c>
      <c r="B973" s="86">
        <v>40674.238194444442</v>
      </c>
      <c r="C973" s="86">
        <v>40676.991666666669</v>
      </c>
      <c r="D973" s="83" t="s">
        <v>732</v>
      </c>
      <c r="E973" s="83" t="s">
        <v>733</v>
      </c>
      <c r="F973" s="83"/>
      <c r="G973" s="83">
        <v>50</v>
      </c>
      <c r="H973" s="83"/>
      <c r="I973" s="83"/>
      <c r="J973" s="83"/>
      <c r="K973" s="83"/>
      <c r="L973" s="83"/>
      <c r="M973" s="83">
        <v>252</v>
      </c>
      <c r="N973" s="83"/>
      <c r="O973" s="83"/>
      <c r="P973" s="83"/>
      <c r="Q973" s="83">
        <v>138</v>
      </c>
      <c r="R973" s="83"/>
      <c r="S973" s="83"/>
      <c r="T973" s="83"/>
      <c r="U973" s="83"/>
      <c r="V973" s="83"/>
      <c r="W973" s="83"/>
      <c r="X973" s="83"/>
      <c r="Y973" s="83"/>
      <c r="Z973" s="83"/>
      <c r="AA973" s="83"/>
      <c r="AB973" s="83"/>
      <c r="AC973" s="83"/>
      <c r="AD973" s="83"/>
      <c r="AE973" s="83"/>
      <c r="AF973" s="83"/>
      <c r="AG973" s="83"/>
      <c r="AH973" s="83"/>
      <c r="AI973" s="83"/>
      <c r="AJ973" s="83"/>
      <c r="AK973" s="83"/>
      <c r="AL973" s="83"/>
      <c r="AM973" s="83"/>
      <c r="AN973" s="83"/>
      <c r="AO973" s="83"/>
      <c r="AP973" s="83"/>
      <c r="AQ973" s="83"/>
      <c r="AR973" s="83"/>
      <c r="AS973" s="83"/>
      <c r="AT973" s="83"/>
      <c r="AU973" s="83"/>
      <c r="AV973" s="83"/>
      <c r="AW973" s="83"/>
      <c r="AX973" s="83"/>
      <c r="AY973" s="83"/>
      <c r="AZ973" s="83"/>
      <c r="BA973" s="83"/>
      <c r="BB973" s="83"/>
      <c r="BC973" s="83"/>
      <c r="BD973" s="83"/>
      <c r="BE973" s="83"/>
      <c r="BF973" s="83"/>
      <c r="BG973" s="83"/>
      <c r="BH973" s="83"/>
      <c r="BI973" s="83"/>
      <c r="BJ973" s="83"/>
      <c r="BK973" s="83"/>
      <c r="BL973" s="83"/>
      <c r="BM973" s="83"/>
      <c r="BN973" s="83"/>
      <c r="BO973" s="83"/>
      <c r="BP973" s="83"/>
      <c r="BQ973" s="83"/>
      <c r="BR973" s="83"/>
      <c r="BS973" s="83"/>
      <c r="BT973" s="83"/>
      <c r="BU973" s="83"/>
      <c r="BV973" s="83"/>
      <c r="BW973" s="83"/>
      <c r="BX973" s="83"/>
      <c r="BY973" s="83"/>
      <c r="BZ973" s="83"/>
      <c r="CA973" s="83"/>
      <c r="CB973" s="83"/>
      <c r="CC973" s="83"/>
      <c r="CD973" s="83"/>
      <c r="CE973" s="83"/>
      <c r="CF973" s="83"/>
      <c r="CG973" s="83"/>
      <c r="CH973" s="83"/>
      <c r="CI973" s="83"/>
      <c r="CJ973" s="83"/>
      <c r="CK973" s="83"/>
      <c r="CL973" s="83"/>
      <c r="CM973" s="83"/>
      <c r="CN973" s="83"/>
      <c r="CO973" s="83"/>
      <c r="CP973" s="83"/>
      <c r="CQ973" s="83"/>
      <c r="CR973" s="83"/>
      <c r="CS973" s="83"/>
      <c r="CT973" s="83"/>
      <c r="CU973" s="83"/>
      <c r="CV973" s="83"/>
      <c r="CW973" s="83"/>
    </row>
    <row r="974" spans="1:101" x14ac:dyDescent="0.2">
      <c r="A974" s="83" t="s">
        <v>2075</v>
      </c>
      <c r="B974" s="86">
        <v>40677.316666666666</v>
      </c>
      <c r="C974" s="86">
        <v>40679.616666666669</v>
      </c>
      <c r="D974" s="83" t="s">
        <v>734</v>
      </c>
      <c r="E974" s="83" t="s">
        <v>735</v>
      </c>
      <c r="F974" s="83"/>
      <c r="G974" s="83">
        <v>50</v>
      </c>
      <c r="H974" s="83"/>
      <c r="I974" s="83"/>
      <c r="J974" s="83"/>
      <c r="K974" s="83"/>
      <c r="L974" s="83"/>
      <c r="M974" s="83">
        <v>966</v>
      </c>
      <c r="N974" s="83"/>
      <c r="O974" s="83"/>
      <c r="P974" s="83"/>
      <c r="Q974" s="83">
        <v>147</v>
      </c>
      <c r="R974" s="83"/>
      <c r="S974" s="83"/>
      <c r="T974" s="83"/>
      <c r="U974" s="83"/>
      <c r="V974" s="83"/>
      <c r="W974" s="83"/>
      <c r="X974" s="83"/>
      <c r="Y974" s="83"/>
      <c r="Z974" s="83"/>
      <c r="AA974" s="83"/>
      <c r="AB974" s="83"/>
      <c r="AC974" s="83"/>
      <c r="AD974" s="83"/>
      <c r="AE974" s="83"/>
      <c r="AF974" s="83"/>
      <c r="AG974" s="83"/>
      <c r="AH974" s="83"/>
      <c r="AI974" s="83"/>
      <c r="AJ974" s="83"/>
      <c r="AK974" s="83"/>
      <c r="AL974" s="83"/>
      <c r="AM974" s="83"/>
      <c r="AN974" s="83"/>
      <c r="AO974" s="83"/>
      <c r="AP974" s="83"/>
      <c r="AQ974" s="83"/>
      <c r="AR974" s="83"/>
      <c r="AS974" s="83"/>
      <c r="AT974" s="83"/>
      <c r="AU974" s="83"/>
      <c r="AV974" s="83"/>
      <c r="AW974" s="83"/>
      <c r="AX974" s="83"/>
      <c r="AY974" s="83"/>
      <c r="AZ974" s="83"/>
      <c r="BA974" s="83"/>
      <c r="BB974" s="83"/>
      <c r="BC974" s="83"/>
      <c r="BD974" s="83"/>
      <c r="BE974" s="83"/>
      <c r="BF974" s="83"/>
      <c r="BG974" s="83"/>
      <c r="BH974" s="83"/>
      <c r="BI974" s="83"/>
      <c r="BJ974" s="83"/>
      <c r="BK974" s="83"/>
      <c r="BL974" s="83"/>
      <c r="BM974" s="83"/>
      <c r="BN974" s="83"/>
      <c r="BO974" s="83"/>
      <c r="BP974" s="83"/>
      <c r="BQ974" s="83"/>
      <c r="BR974" s="83"/>
      <c r="BS974" s="83"/>
      <c r="BT974" s="83"/>
      <c r="BU974" s="83"/>
      <c r="BV974" s="83"/>
      <c r="BW974" s="83"/>
      <c r="BX974" s="83"/>
      <c r="BY974" s="83"/>
      <c r="BZ974" s="83"/>
      <c r="CA974" s="83"/>
      <c r="CB974" s="83"/>
      <c r="CC974" s="83"/>
      <c r="CD974" s="83"/>
      <c r="CE974" s="83"/>
      <c r="CF974" s="83"/>
      <c r="CG974" s="83"/>
      <c r="CH974" s="83"/>
      <c r="CI974" s="83"/>
      <c r="CJ974" s="83"/>
      <c r="CK974" s="83"/>
      <c r="CL974" s="83"/>
      <c r="CM974" s="83"/>
      <c r="CN974" s="83"/>
      <c r="CO974" s="83"/>
      <c r="CP974" s="83"/>
      <c r="CQ974" s="83"/>
      <c r="CR974" s="83"/>
      <c r="CS974" s="83"/>
      <c r="CT974" s="83"/>
      <c r="CU974" s="83"/>
      <c r="CV974" s="83"/>
      <c r="CW974" s="83"/>
    </row>
    <row r="975" spans="1:101" x14ac:dyDescent="0.2">
      <c r="A975" s="83" t="s">
        <v>2075</v>
      </c>
      <c r="B975" s="86">
        <v>40680.292361111111</v>
      </c>
      <c r="C975" s="86">
        <v>40682.661111111112</v>
      </c>
      <c r="D975" s="83" t="s">
        <v>736</v>
      </c>
      <c r="E975" s="83" t="s">
        <v>737</v>
      </c>
      <c r="F975" s="83"/>
      <c r="G975" s="83">
        <v>50</v>
      </c>
      <c r="H975" s="83"/>
      <c r="I975" s="83"/>
      <c r="J975" s="83"/>
      <c r="K975" s="83"/>
      <c r="L975" s="83"/>
      <c r="M975" s="83">
        <v>357</v>
      </c>
      <c r="N975" s="83"/>
      <c r="O975" s="83"/>
      <c r="P975" s="83"/>
      <c r="Q975" s="83">
        <v>154</v>
      </c>
      <c r="R975" s="83"/>
      <c r="S975" s="83"/>
      <c r="T975" s="83"/>
      <c r="U975" s="83"/>
      <c r="V975" s="83"/>
      <c r="W975" s="83"/>
      <c r="X975" s="83"/>
      <c r="Y975" s="83"/>
      <c r="Z975" s="83"/>
      <c r="AA975" s="83"/>
      <c r="AB975" s="83"/>
      <c r="AC975" s="83"/>
      <c r="AD975" s="83"/>
      <c r="AE975" s="83"/>
      <c r="AF975" s="83"/>
      <c r="AG975" s="83"/>
      <c r="AH975" s="83"/>
      <c r="AI975" s="83"/>
      <c r="AJ975" s="83"/>
      <c r="AK975" s="83"/>
      <c r="AL975" s="83"/>
      <c r="AM975" s="83"/>
      <c r="AN975" s="83"/>
      <c r="AO975" s="83"/>
      <c r="AP975" s="83"/>
      <c r="AQ975" s="83"/>
      <c r="AR975" s="83"/>
      <c r="AS975" s="83"/>
      <c r="AT975" s="83"/>
      <c r="AU975" s="83"/>
      <c r="AV975" s="83"/>
      <c r="AW975" s="83"/>
      <c r="AX975" s="83"/>
      <c r="AY975" s="83"/>
      <c r="AZ975" s="83"/>
      <c r="BA975" s="83"/>
      <c r="BB975" s="83"/>
      <c r="BC975" s="83"/>
      <c r="BD975" s="83"/>
      <c r="BE975" s="83"/>
      <c r="BF975" s="83"/>
      <c r="BG975" s="83"/>
      <c r="BH975" s="83"/>
      <c r="BI975" s="83"/>
      <c r="BJ975" s="83"/>
      <c r="BK975" s="83"/>
      <c r="BL975" s="83"/>
      <c r="BM975" s="83"/>
      <c r="BN975" s="83"/>
      <c r="BO975" s="83"/>
      <c r="BP975" s="83"/>
      <c r="BQ975" s="83"/>
      <c r="BR975" s="83"/>
      <c r="BS975" s="83"/>
      <c r="BT975" s="83"/>
      <c r="BU975" s="83"/>
      <c r="BV975" s="83"/>
      <c r="BW975" s="83"/>
      <c r="BX975" s="83"/>
      <c r="BY975" s="83"/>
      <c r="BZ975" s="83"/>
      <c r="CA975" s="83"/>
      <c r="CB975" s="83"/>
      <c r="CC975" s="83"/>
      <c r="CD975" s="83"/>
      <c r="CE975" s="83"/>
      <c r="CF975" s="83"/>
      <c r="CG975" s="83"/>
      <c r="CH975" s="83"/>
      <c r="CI975" s="83"/>
      <c r="CJ975" s="83"/>
      <c r="CK975" s="83"/>
      <c r="CL975" s="83"/>
      <c r="CM975" s="83"/>
      <c r="CN975" s="83"/>
      <c r="CO975" s="83"/>
      <c r="CP975" s="83"/>
      <c r="CQ975" s="83"/>
      <c r="CR975" s="83"/>
      <c r="CS975" s="83"/>
      <c r="CT975" s="83"/>
      <c r="CU975" s="83"/>
      <c r="CV975" s="83"/>
      <c r="CW975" s="83"/>
    </row>
    <row r="976" spans="1:101" x14ac:dyDescent="0.2">
      <c r="A976" s="83" t="s">
        <v>2075</v>
      </c>
      <c r="B976" s="86">
        <v>40682.842361111114</v>
      </c>
      <c r="C976" s="86">
        <v>40684.135416666664</v>
      </c>
      <c r="D976" s="83" t="s">
        <v>738</v>
      </c>
      <c r="E976" s="83" t="s">
        <v>739</v>
      </c>
      <c r="F976" s="83"/>
      <c r="G976" s="83">
        <v>50</v>
      </c>
      <c r="H976" s="83"/>
      <c r="I976" s="83"/>
      <c r="J976" s="83"/>
      <c r="K976" s="83"/>
      <c r="L976" s="83"/>
      <c r="M976" s="83">
        <v>125</v>
      </c>
      <c r="N976" s="83"/>
      <c r="O976" s="83"/>
      <c r="P976" s="83"/>
      <c r="Q976" s="83">
        <v>188</v>
      </c>
      <c r="R976" s="83"/>
      <c r="S976" s="83"/>
      <c r="T976" s="83"/>
      <c r="U976" s="83"/>
      <c r="V976" s="83"/>
      <c r="W976" s="83"/>
      <c r="X976" s="83"/>
      <c r="Y976" s="83"/>
      <c r="Z976" s="83"/>
      <c r="AA976" s="83"/>
      <c r="AB976" s="83"/>
      <c r="AC976" s="83"/>
      <c r="AD976" s="83"/>
      <c r="AE976" s="83"/>
      <c r="AF976" s="83"/>
      <c r="AG976" s="83"/>
      <c r="AH976" s="83"/>
      <c r="AI976" s="83"/>
      <c r="AJ976" s="83"/>
      <c r="AK976" s="83"/>
      <c r="AL976" s="83"/>
      <c r="AM976" s="83"/>
      <c r="AN976" s="83"/>
      <c r="AO976" s="83"/>
      <c r="AP976" s="83"/>
      <c r="AQ976" s="83"/>
      <c r="AR976" s="83"/>
      <c r="AS976" s="83"/>
      <c r="AT976" s="83"/>
      <c r="AU976" s="83"/>
      <c r="AV976" s="83"/>
      <c r="AW976" s="83"/>
      <c r="AX976" s="83"/>
      <c r="AY976" s="83"/>
      <c r="AZ976" s="83"/>
      <c r="BA976" s="83"/>
      <c r="BB976" s="83"/>
      <c r="BC976" s="83"/>
      <c r="BD976" s="83"/>
      <c r="BE976" s="83"/>
      <c r="BF976" s="83"/>
      <c r="BG976" s="83"/>
      <c r="BH976" s="83"/>
      <c r="BI976" s="83"/>
      <c r="BJ976" s="83"/>
      <c r="BK976" s="83"/>
      <c r="BL976" s="83"/>
      <c r="BM976" s="83"/>
      <c r="BN976" s="83"/>
      <c r="BO976" s="83"/>
      <c r="BP976" s="83"/>
      <c r="BQ976" s="83"/>
      <c r="BR976" s="83"/>
      <c r="BS976" s="83"/>
      <c r="BT976" s="83"/>
      <c r="BU976" s="83"/>
      <c r="BV976" s="83"/>
      <c r="BW976" s="83"/>
      <c r="BX976" s="83"/>
      <c r="BY976" s="83"/>
      <c r="BZ976" s="83"/>
      <c r="CA976" s="83"/>
      <c r="CB976" s="83"/>
      <c r="CC976" s="83"/>
      <c r="CD976" s="83"/>
      <c r="CE976" s="83"/>
      <c r="CF976" s="83"/>
      <c r="CG976" s="83"/>
      <c r="CH976" s="83"/>
      <c r="CI976" s="83"/>
      <c r="CJ976" s="83"/>
      <c r="CK976" s="83"/>
      <c r="CL976" s="83"/>
      <c r="CM976" s="83"/>
      <c r="CN976" s="83"/>
      <c r="CO976" s="83"/>
      <c r="CP976" s="83"/>
      <c r="CQ976" s="83"/>
      <c r="CR976" s="83"/>
      <c r="CS976" s="83"/>
      <c r="CT976" s="83"/>
      <c r="CU976" s="83"/>
      <c r="CV976" s="83"/>
      <c r="CW976" s="83"/>
    </row>
    <row r="977" spans="1:101" x14ac:dyDescent="0.2">
      <c r="A977" s="83" t="s">
        <v>2075</v>
      </c>
      <c r="B977" s="86">
        <v>40684.334027777775</v>
      </c>
      <c r="C977" s="86">
        <v>40684.540972222225</v>
      </c>
      <c r="D977" s="83" t="s">
        <v>740</v>
      </c>
      <c r="E977" s="83" t="s">
        <v>741</v>
      </c>
      <c r="F977" s="83"/>
      <c r="G977" s="83">
        <v>50</v>
      </c>
      <c r="H977" s="83"/>
      <c r="I977" s="83"/>
      <c r="J977" s="83"/>
      <c r="K977" s="83"/>
      <c r="L977" s="83"/>
      <c r="M977" s="83">
        <v>42</v>
      </c>
      <c r="N977" s="83"/>
      <c r="O977" s="83"/>
      <c r="P977" s="83"/>
      <c r="Q977" s="83">
        <v>160</v>
      </c>
      <c r="R977" s="83"/>
      <c r="S977" s="83"/>
      <c r="T977" s="83"/>
      <c r="U977" s="83"/>
      <c r="V977" s="83"/>
      <c r="W977" s="83"/>
      <c r="X977" s="83"/>
      <c r="Y977" s="83"/>
      <c r="Z977" s="83"/>
      <c r="AA977" s="83"/>
      <c r="AB977" s="83"/>
      <c r="AC977" s="83"/>
      <c r="AD977" s="83"/>
      <c r="AE977" s="83"/>
      <c r="AF977" s="83"/>
      <c r="AG977" s="83"/>
      <c r="AH977" s="83"/>
      <c r="AI977" s="83"/>
      <c r="AJ977" s="83"/>
      <c r="AK977" s="83"/>
      <c r="AL977" s="83"/>
      <c r="AM977" s="83"/>
      <c r="AN977" s="83"/>
      <c r="AO977" s="83"/>
      <c r="AP977" s="83"/>
      <c r="AQ977" s="83"/>
      <c r="AR977" s="83"/>
      <c r="AS977" s="83"/>
      <c r="AT977" s="83"/>
      <c r="AU977" s="83"/>
      <c r="AV977" s="83"/>
      <c r="AW977" s="83"/>
      <c r="AX977" s="83"/>
      <c r="AY977" s="83"/>
      <c r="AZ977" s="83"/>
      <c r="BA977" s="83"/>
      <c r="BB977" s="83"/>
      <c r="BC977" s="83"/>
      <c r="BD977" s="83"/>
      <c r="BE977" s="83"/>
      <c r="BF977" s="83"/>
      <c r="BG977" s="83"/>
      <c r="BH977" s="83"/>
      <c r="BI977" s="83"/>
      <c r="BJ977" s="83"/>
      <c r="BK977" s="83"/>
      <c r="BL977" s="83"/>
      <c r="BM977" s="83"/>
      <c r="BN977" s="83"/>
      <c r="BO977" s="83"/>
      <c r="BP977" s="83"/>
      <c r="BQ977" s="83"/>
      <c r="BR977" s="83"/>
      <c r="BS977" s="83"/>
      <c r="BT977" s="83"/>
      <c r="BU977" s="83"/>
      <c r="BV977" s="83"/>
      <c r="BW977" s="83"/>
      <c r="BX977" s="83"/>
      <c r="BY977" s="83"/>
      <c r="BZ977" s="83"/>
      <c r="CA977" s="83"/>
      <c r="CB977" s="83"/>
      <c r="CC977" s="83"/>
      <c r="CD977" s="83"/>
      <c r="CE977" s="83"/>
      <c r="CF977" s="83"/>
      <c r="CG977" s="83"/>
      <c r="CH977" s="83"/>
      <c r="CI977" s="83"/>
      <c r="CJ977" s="83"/>
      <c r="CK977" s="83"/>
      <c r="CL977" s="83"/>
      <c r="CM977" s="83"/>
      <c r="CN977" s="83"/>
      <c r="CO977" s="83"/>
      <c r="CP977" s="83"/>
      <c r="CQ977" s="83"/>
      <c r="CR977" s="83"/>
      <c r="CS977" s="83"/>
      <c r="CT977" s="83"/>
      <c r="CU977" s="83"/>
      <c r="CV977" s="83"/>
      <c r="CW977" s="83"/>
    </row>
    <row r="978" spans="1:101" x14ac:dyDescent="0.2">
      <c r="A978" s="83" t="s">
        <v>2075</v>
      </c>
      <c r="B978" s="86">
        <v>40686.061111111114</v>
      </c>
      <c r="C978" s="86">
        <v>40687.871527777781</v>
      </c>
      <c r="D978" s="83" t="s">
        <v>742</v>
      </c>
      <c r="E978" s="83" t="s">
        <v>743</v>
      </c>
      <c r="F978" s="83"/>
      <c r="G978" s="83">
        <v>50</v>
      </c>
      <c r="H978" s="83"/>
      <c r="I978" s="83"/>
      <c r="J978" s="83"/>
      <c r="K978" s="83"/>
      <c r="L978" s="83"/>
      <c r="M978" s="83">
        <v>656</v>
      </c>
      <c r="N978" s="83"/>
      <c r="O978" s="83"/>
      <c r="P978" s="83"/>
      <c r="Q978" s="83">
        <v>62.8</v>
      </c>
      <c r="R978" s="83"/>
      <c r="S978" s="83"/>
      <c r="T978" s="83"/>
      <c r="U978" s="83"/>
      <c r="V978" s="83"/>
      <c r="W978" s="83"/>
      <c r="X978" s="83"/>
      <c r="Y978" s="83"/>
      <c r="Z978" s="83"/>
      <c r="AA978" s="83"/>
      <c r="AB978" s="83"/>
      <c r="AC978" s="83"/>
      <c r="AD978" s="83"/>
      <c r="AE978" s="83"/>
      <c r="AF978" s="83"/>
      <c r="AG978" s="83"/>
      <c r="AH978" s="83"/>
      <c r="AI978" s="83"/>
      <c r="AJ978" s="83"/>
      <c r="AK978" s="83"/>
      <c r="AL978" s="83"/>
      <c r="AM978" s="83"/>
      <c r="AN978" s="83"/>
      <c r="AO978" s="83"/>
      <c r="AP978" s="83"/>
      <c r="AQ978" s="83"/>
      <c r="AR978" s="83"/>
      <c r="AS978" s="83"/>
      <c r="AT978" s="83"/>
      <c r="AU978" s="83"/>
      <c r="AV978" s="83"/>
      <c r="AW978" s="83"/>
      <c r="AX978" s="83"/>
      <c r="AY978" s="83"/>
      <c r="AZ978" s="83"/>
      <c r="BA978" s="83"/>
      <c r="BB978" s="83"/>
      <c r="BC978" s="83"/>
      <c r="BD978" s="83"/>
      <c r="BE978" s="83"/>
      <c r="BF978" s="83"/>
      <c r="BG978" s="83"/>
      <c r="BH978" s="83"/>
      <c r="BI978" s="83"/>
      <c r="BJ978" s="83"/>
      <c r="BK978" s="83"/>
      <c r="BL978" s="83"/>
      <c r="BM978" s="83"/>
      <c r="BN978" s="83"/>
      <c r="BO978" s="83"/>
      <c r="BP978" s="83"/>
      <c r="BQ978" s="83"/>
      <c r="BR978" s="83"/>
      <c r="BS978" s="83"/>
      <c r="BT978" s="83"/>
      <c r="BU978" s="83"/>
      <c r="BV978" s="83"/>
      <c r="BW978" s="83"/>
      <c r="BX978" s="83"/>
      <c r="BY978" s="83"/>
      <c r="BZ978" s="83"/>
      <c r="CA978" s="83"/>
      <c r="CB978" s="83"/>
      <c r="CC978" s="83"/>
      <c r="CD978" s="83"/>
      <c r="CE978" s="83"/>
      <c r="CF978" s="83"/>
      <c r="CG978" s="83"/>
      <c r="CH978" s="83"/>
      <c r="CI978" s="83"/>
      <c r="CJ978" s="83"/>
      <c r="CK978" s="83"/>
      <c r="CL978" s="83"/>
      <c r="CM978" s="83"/>
      <c r="CN978" s="83"/>
      <c r="CO978" s="83"/>
      <c r="CP978" s="83"/>
      <c r="CQ978" s="83"/>
      <c r="CR978" s="83"/>
      <c r="CS978" s="83"/>
      <c r="CT978" s="83"/>
      <c r="CU978" s="83"/>
      <c r="CV978" s="83"/>
      <c r="CW978" s="83"/>
    </row>
    <row r="979" spans="1:101" x14ac:dyDescent="0.2">
      <c r="A979" s="83" t="s">
        <v>2075</v>
      </c>
      <c r="B979" s="86">
        <v>40688.243750000001</v>
      </c>
      <c r="C979" s="86">
        <v>40688.991666666669</v>
      </c>
      <c r="D979" s="83" t="s">
        <v>744</v>
      </c>
      <c r="E979" s="83" t="s">
        <v>745</v>
      </c>
      <c r="F979" s="83"/>
      <c r="G979" s="83">
        <v>50</v>
      </c>
      <c r="H979" s="83"/>
      <c r="I979" s="83"/>
      <c r="J979" s="83"/>
      <c r="K979" s="83"/>
      <c r="L979" s="83"/>
      <c r="M979" s="83">
        <v>3058</v>
      </c>
      <c r="N979" s="83"/>
      <c r="O979" s="83"/>
      <c r="P979" s="83"/>
      <c r="Q979" s="83">
        <v>44</v>
      </c>
      <c r="R979" s="83"/>
      <c r="S979" s="83"/>
      <c r="T979" s="83"/>
      <c r="U979" s="83"/>
      <c r="V979" s="83"/>
      <c r="W979" s="83"/>
      <c r="X979" s="83"/>
      <c r="Y979" s="83"/>
      <c r="Z979" s="83"/>
      <c r="AA979" s="83"/>
      <c r="AB979" s="83"/>
      <c r="AC979" s="83"/>
      <c r="AD979" s="83"/>
      <c r="AE979" s="83"/>
      <c r="AF979" s="83"/>
      <c r="AG979" s="83"/>
      <c r="AH979" s="83"/>
      <c r="AI979" s="83"/>
      <c r="AJ979" s="83"/>
      <c r="AK979" s="83"/>
      <c r="AL979" s="83"/>
      <c r="AM979" s="83"/>
      <c r="AN979" s="83"/>
      <c r="AO979" s="83"/>
      <c r="AP979" s="83"/>
      <c r="AQ979" s="83"/>
      <c r="AR979" s="83"/>
      <c r="AS979" s="83"/>
      <c r="AT979" s="83"/>
      <c r="AU979" s="83"/>
      <c r="AV979" s="83"/>
      <c r="AW979" s="83"/>
      <c r="AX979" s="83"/>
      <c r="AY979" s="83"/>
      <c r="AZ979" s="83"/>
      <c r="BA979" s="83"/>
      <c r="BB979" s="83"/>
      <c r="BC979" s="83"/>
      <c r="BD979" s="83"/>
      <c r="BE979" s="83"/>
      <c r="BF979" s="83"/>
      <c r="BG979" s="83"/>
      <c r="BH979" s="83"/>
      <c r="BI979" s="83"/>
      <c r="BJ979" s="83"/>
      <c r="BK979" s="83"/>
      <c r="BL979" s="83"/>
      <c r="BM979" s="83"/>
      <c r="BN979" s="83"/>
      <c r="BO979" s="83"/>
      <c r="BP979" s="83"/>
      <c r="BQ979" s="83"/>
      <c r="BR979" s="83"/>
      <c r="BS979" s="83"/>
      <c r="BT979" s="83"/>
      <c r="BU979" s="83"/>
      <c r="BV979" s="83"/>
      <c r="BW979" s="83"/>
      <c r="BX979" s="83"/>
      <c r="BY979" s="83"/>
      <c r="BZ979" s="83"/>
      <c r="CA979" s="83"/>
      <c r="CB979" s="83"/>
      <c r="CC979" s="83"/>
      <c r="CD979" s="83"/>
      <c r="CE979" s="83"/>
      <c r="CF979" s="83"/>
      <c r="CG979" s="83"/>
      <c r="CH979" s="83"/>
      <c r="CI979" s="83"/>
      <c r="CJ979" s="83"/>
      <c r="CK979" s="83"/>
      <c r="CL979" s="83"/>
      <c r="CM979" s="83"/>
      <c r="CN979" s="83"/>
      <c r="CO979" s="83"/>
      <c r="CP979" s="83"/>
      <c r="CQ979" s="83"/>
      <c r="CR979" s="83"/>
      <c r="CS979" s="83"/>
      <c r="CT979" s="83"/>
      <c r="CU979" s="83"/>
      <c r="CV979" s="83"/>
      <c r="CW979" s="83"/>
    </row>
    <row r="980" spans="1:101" x14ac:dyDescent="0.2">
      <c r="A980" s="83" t="s">
        <v>2075</v>
      </c>
      <c r="B980" s="86">
        <v>40689.308333333334</v>
      </c>
      <c r="C980" s="86">
        <v>40702.418055555558</v>
      </c>
      <c r="D980" s="83" t="s">
        <v>746</v>
      </c>
      <c r="E980" s="83" t="s">
        <v>747</v>
      </c>
      <c r="F980" s="83"/>
      <c r="G980" s="83">
        <v>50</v>
      </c>
      <c r="H980" s="83"/>
      <c r="I980" s="83"/>
      <c r="J980" s="83"/>
      <c r="K980" s="83"/>
      <c r="L980" s="83"/>
      <c r="M980" s="83">
        <v>1763</v>
      </c>
      <c r="N980" s="83"/>
      <c r="O980" s="83"/>
      <c r="P980" s="83"/>
      <c r="Q980" s="83">
        <v>85.8</v>
      </c>
      <c r="R980" s="83"/>
      <c r="S980" s="83"/>
      <c r="T980" s="83"/>
      <c r="U980" s="83"/>
      <c r="V980" s="83"/>
      <c r="W980" s="83"/>
      <c r="X980" s="83"/>
      <c r="Y980" s="83"/>
      <c r="Z980" s="83"/>
      <c r="AA980" s="83"/>
      <c r="AB980" s="83"/>
      <c r="AC980" s="83"/>
      <c r="AD980" s="83"/>
      <c r="AE980" s="83"/>
      <c r="AF980" s="83"/>
      <c r="AG980" s="83"/>
      <c r="AH980" s="83"/>
      <c r="AI980" s="83"/>
      <c r="AJ980" s="83"/>
      <c r="AK980" s="83"/>
      <c r="AL980" s="83"/>
      <c r="AM980" s="83"/>
      <c r="AN980" s="83"/>
      <c r="AO980" s="83"/>
      <c r="AP980" s="83"/>
      <c r="AQ980" s="83"/>
      <c r="AR980" s="83"/>
      <c r="AS980" s="83"/>
      <c r="AT980" s="83"/>
      <c r="AU980" s="83"/>
      <c r="AV980" s="83"/>
      <c r="AW980" s="83"/>
      <c r="AX980" s="83"/>
      <c r="AY980" s="83"/>
      <c r="AZ980" s="83"/>
      <c r="BA980" s="83"/>
      <c r="BB980" s="83"/>
      <c r="BC980" s="83"/>
      <c r="BD980" s="83"/>
      <c r="BE980" s="83"/>
      <c r="BF980" s="83"/>
      <c r="BG980" s="83"/>
      <c r="BH980" s="83"/>
      <c r="BI980" s="83"/>
      <c r="BJ980" s="83"/>
      <c r="BK980" s="83"/>
      <c r="BL980" s="83"/>
      <c r="BM980" s="83"/>
      <c r="BN980" s="83"/>
      <c r="BO980" s="83"/>
      <c r="BP980" s="83"/>
      <c r="BQ980" s="83"/>
      <c r="BR980" s="83"/>
      <c r="BS980" s="83"/>
      <c r="BT980" s="83"/>
      <c r="BU980" s="83"/>
      <c r="BV980" s="83"/>
      <c r="BW980" s="83"/>
      <c r="BX980" s="83"/>
      <c r="BY980" s="83"/>
      <c r="BZ980" s="83"/>
      <c r="CA980" s="83"/>
      <c r="CB980" s="83"/>
      <c r="CC980" s="83"/>
      <c r="CD980" s="83"/>
      <c r="CE980" s="83"/>
      <c r="CF980" s="83"/>
      <c r="CG980" s="83"/>
      <c r="CH980" s="83"/>
      <c r="CI980" s="83"/>
      <c r="CJ980" s="83"/>
      <c r="CK980" s="83"/>
      <c r="CL980" s="83"/>
      <c r="CM980" s="83"/>
      <c r="CN980" s="83"/>
      <c r="CO980" s="83"/>
      <c r="CP980" s="83"/>
      <c r="CQ980" s="83"/>
      <c r="CR980" s="83"/>
      <c r="CS980" s="83"/>
      <c r="CT980" s="83"/>
      <c r="CU980" s="83"/>
      <c r="CV980" s="83"/>
      <c r="CW980" s="83"/>
    </row>
    <row r="981" spans="1:101" x14ac:dyDescent="0.2">
      <c r="A981" s="83" t="s">
        <v>2075</v>
      </c>
      <c r="B981" s="86">
        <v>40695.59375</v>
      </c>
      <c r="C981" s="83"/>
      <c r="D981" s="83" t="s">
        <v>748</v>
      </c>
      <c r="E981" s="83"/>
      <c r="F981" s="83"/>
      <c r="G981" s="83">
        <v>70</v>
      </c>
      <c r="H981" s="83"/>
      <c r="I981" s="83"/>
      <c r="J981" s="83"/>
      <c r="K981" s="83">
        <v>1.2</v>
      </c>
      <c r="L981" s="83"/>
      <c r="M981" s="83"/>
      <c r="N981" s="83"/>
      <c r="O981" s="83"/>
      <c r="P981" s="83"/>
      <c r="Q981" s="83">
        <v>91.2</v>
      </c>
      <c r="R981" s="83"/>
      <c r="S981" s="83"/>
      <c r="T981" s="83"/>
      <c r="U981" s="83">
        <v>1.1299999999999999</v>
      </c>
      <c r="V981" s="83"/>
      <c r="W981" s="83"/>
      <c r="X981" s="83"/>
      <c r="Y981" s="83"/>
      <c r="Z981" s="83"/>
      <c r="AA981" s="83"/>
      <c r="AB981" s="83"/>
      <c r="AC981" s="83"/>
      <c r="AD981" s="83"/>
      <c r="AE981" s="83"/>
      <c r="AF981" s="83"/>
      <c r="AG981" s="83"/>
      <c r="AH981" s="83"/>
      <c r="AI981" s="83"/>
      <c r="AJ981" s="83"/>
      <c r="AK981" s="83"/>
      <c r="AL981" s="83"/>
      <c r="AM981" s="83"/>
      <c r="AN981" s="83"/>
      <c r="AO981" s="83"/>
      <c r="AP981" s="83"/>
      <c r="AQ981" s="83"/>
      <c r="AR981" s="83"/>
      <c r="AS981" s="83"/>
      <c r="AT981" s="83"/>
      <c r="AU981" s="83"/>
      <c r="AV981" s="83"/>
      <c r="AW981" s="83"/>
      <c r="AX981" s="83"/>
      <c r="AY981" s="83"/>
      <c r="AZ981" s="83"/>
      <c r="BA981" s="83"/>
      <c r="BB981" s="83"/>
      <c r="BC981" s="83"/>
      <c r="BD981" s="83"/>
      <c r="BE981" s="83"/>
      <c r="BF981" s="83"/>
      <c r="BG981" s="83"/>
      <c r="BH981" s="83"/>
      <c r="BI981" s="83"/>
      <c r="BJ981" s="83"/>
      <c r="BK981" s="83"/>
      <c r="BL981" s="83"/>
      <c r="BM981" s="83"/>
      <c r="BN981" s="83"/>
      <c r="BO981" s="83">
        <v>4.7E-2</v>
      </c>
      <c r="BP981" s="83"/>
      <c r="BQ981" s="83"/>
      <c r="BR981" s="83"/>
      <c r="BS981" s="83"/>
      <c r="BT981" s="83"/>
      <c r="BU981" s="83"/>
      <c r="BV981" s="83"/>
      <c r="BW981" s="83"/>
      <c r="BX981" s="83"/>
      <c r="BY981" s="83"/>
      <c r="BZ981" s="83"/>
      <c r="CA981" s="83"/>
      <c r="CB981" s="83"/>
      <c r="CC981" s="83"/>
      <c r="CD981" s="83"/>
      <c r="CE981" s="83"/>
      <c r="CF981" s="83"/>
      <c r="CG981" s="83">
        <v>4.76</v>
      </c>
      <c r="CH981" s="83"/>
      <c r="CI981" s="83">
        <v>7.67</v>
      </c>
      <c r="CJ981" s="83"/>
      <c r="CK981" s="83">
        <v>1286</v>
      </c>
      <c r="CL981" s="83"/>
      <c r="CM981" s="83"/>
      <c r="CN981" s="83"/>
      <c r="CO981" s="83"/>
      <c r="CP981" s="83"/>
      <c r="CQ981" s="83"/>
      <c r="CR981" s="83" t="s">
        <v>1784</v>
      </c>
      <c r="CS981" s="83">
        <v>100</v>
      </c>
      <c r="CT981" s="83"/>
      <c r="CU981" s="83"/>
      <c r="CV981" s="83"/>
      <c r="CW981" s="83"/>
    </row>
    <row r="982" spans="1:101" x14ac:dyDescent="0.2">
      <c r="A982" s="83" t="s">
        <v>2075</v>
      </c>
      <c r="B982" s="86">
        <v>40702.67291666667</v>
      </c>
      <c r="C982" s="86">
        <v>40706.491666666669</v>
      </c>
      <c r="D982" s="83" t="s">
        <v>749</v>
      </c>
      <c r="E982" s="83" t="s">
        <v>750</v>
      </c>
      <c r="F982" s="83"/>
      <c r="G982" s="83">
        <v>50</v>
      </c>
      <c r="H982" s="83"/>
      <c r="I982" s="83"/>
      <c r="J982" s="83"/>
      <c r="K982" s="83"/>
      <c r="L982" s="83"/>
      <c r="M982" s="83">
        <v>2055</v>
      </c>
      <c r="N982" s="83"/>
      <c r="O982" s="83"/>
      <c r="P982" s="83"/>
      <c r="Q982" s="83">
        <v>93.9</v>
      </c>
      <c r="R982" s="83"/>
      <c r="S982" s="83"/>
      <c r="T982" s="83"/>
      <c r="U982" s="83"/>
      <c r="V982" s="83"/>
      <c r="W982" s="83"/>
      <c r="X982" s="83"/>
      <c r="Y982" s="83"/>
      <c r="Z982" s="83"/>
      <c r="AA982" s="83"/>
      <c r="AB982" s="83"/>
      <c r="AC982" s="83"/>
      <c r="AD982" s="83"/>
      <c r="AE982" s="83"/>
      <c r="AF982" s="83"/>
      <c r="AG982" s="83"/>
      <c r="AH982" s="83"/>
      <c r="AI982" s="83"/>
      <c r="AJ982" s="83"/>
      <c r="AK982" s="83"/>
      <c r="AL982" s="83"/>
      <c r="AM982" s="83"/>
      <c r="AN982" s="83"/>
      <c r="AO982" s="83"/>
      <c r="AP982" s="83"/>
      <c r="AQ982" s="83"/>
      <c r="AR982" s="83"/>
      <c r="AS982" s="83"/>
      <c r="AT982" s="83"/>
      <c r="AU982" s="83"/>
      <c r="AV982" s="83"/>
      <c r="AW982" s="83"/>
      <c r="AX982" s="83"/>
      <c r="AY982" s="83"/>
      <c r="AZ982" s="83"/>
      <c r="BA982" s="83"/>
      <c r="BB982" s="83"/>
      <c r="BC982" s="83"/>
      <c r="BD982" s="83"/>
      <c r="BE982" s="83"/>
      <c r="BF982" s="83"/>
      <c r="BG982" s="83"/>
      <c r="BH982" s="83"/>
      <c r="BI982" s="83"/>
      <c r="BJ982" s="83"/>
      <c r="BK982" s="83"/>
      <c r="BL982" s="83"/>
      <c r="BM982" s="83"/>
      <c r="BN982" s="83"/>
      <c r="BO982" s="83"/>
      <c r="BP982" s="83"/>
      <c r="BQ982" s="83"/>
      <c r="BR982" s="83"/>
      <c r="BS982" s="83"/>
      <c r="BT982" s="83"/>
      <c r="BU982" s="83"/>
      <c r="BV982" s="83"/>
      <c r="BW982" s="83"/>
      <c r="BX982" s="83"/>
      <c r="BY982" s="83"/>
      <c r="BZ982" s="83"/>
      <c r="CA982" s="83"/>
      <c r="CB982" s="83"/>
      <c r="CC982" s="83"/>
      <c r="CD982" s="83"/>
      <c r="CE982" s="83"/>
      <c r="CF982" s="83"/>
      <c r="CG982" s="83"/>
      <c r="CH982" s="83"/>
      <c r="CI982" s="83"/>
      <c r="CJ982" s="83"/>
      <c r="CK982" s="83"/>
      <c r="CL982" s="83"/>
      <c r="CM982" s="83"/>
      <c r="CN982" s="83"/>
      <c r="CO982" s="83"/>
      <c r="CP982" s="83"/>
      <c r="CQ982" s="83"/>
      <c r="CR982" s="83"/>
      <c r="CS982" s="83"/>
      <c r="CT982" s="83"/>
      <c r="CU982" s="83"/>
      <c r="CV982" s="83"/>
      <c r="CW982" s="83"/>
    </row>
    <row r="983" spans="1:101" x14ac:dyDescent="0.2">
      <c r="A983" s="83" t="s">
        <v>2075</v>
      </c>
      <c r="B983" s="86">
        <v>40707.904166666667</v>
      </c>
      <c r="C983" s="86">
        <v>40715.856249999997</v>
      </c>
      <c r="D983" s="83" t="s">
        <v>751</v>
      </c>
      <c r="E983" s="83" t="s">
        <v>752</v>
      </c>
      <c r="F983" s="83"/>
      <c r="G983" s="83">
        <v>50</v>
      </c>
      <c r="H983" s="83"/>
      <c r="I983" s="83"/>
      <c r="J983" s="83"/>
      <c r="K983" s="83"/>
      <c r="L983" s="83"/>
      <c r="M983" s="83">
        <v>1234</v>
      </c>
      <c r="N983" s="83"/>
      <c r="O983" s="83"/>
      <c r="P983" s="83"/>
      <c r="Q983" s="83">
        <v>89.9</v>
      </c>
      <c r="R983" s="83"/>
      <c r="S983" s="83"/>
      <c r="T983" s="83"/>
      <c r="U983" s="83"/>
      <c r="V983" s="83"/>
      <c r="W983" s="83"/>
      <c r="X983" s="83"/>
      <c r="Y983" s="83"/>
      <c r="Z983" s="83"/>
      <c r="AA983" s="83"/>
      <c r="AB983" s="83"/>
      <c r="AC983" s="83"/>
      <c r="AD983" s="83"/>
      <c r="AE983" s="83"/>
      <c r="AF983" s="83"/>
      <c r="AG983" s="83"/>
      <c r="AH983" s="83"/>
      <c r="AI983" s="83"/>
      <c r="AJ983" s="83"/>
      <c r="AK983" s="83"/>
      <c r="AL983" s="83"/>
      <c r="AM983" s="83"/>
      <c r="AN983" s="83"/>
      <c r="AO983" s="83"/>
      <c r="AP983" s="83"/>
      <c r="AQ983" s="83"/>
      <c r="AR983" s="83"/>
      <c r="AS983" s="83"/>
      <c r="AT983" s="83"/>
      <c r="AU983" s="83"/>
      <c r="AV983" s="83"/>
      <c r="AW983" s="83"/>
      <c r="AX983" s="83"/>
      <c r="AY983" s="83"/>
      <c r="AZ983" s="83"/>
      <c r="BA983" s="83"/>
      <c r="BB983" s="83"/>
      <c r="BC983" s="83"/>
      <c r="BD983" s="83"/>
      <c r="BE983" s="83"/>
      <c r="BF983" s="83"/>
      <c r="BG983" s="83"/>
      <c r="BH983" s="83"/>
      <c r="BI983" s="83"/>
      <c r="BJ983" s="83"/>
      <c r="BK983" s="83"/>
      <c r="BL983" s="83"/>
      <c r="BM983" s="83"/>
      <c r="BN983" s="83"/>
      <c r="BO983" s="83"/>
      <c r="BP983" s="83"/>
      <c r="BQ983" s="83"/>
      <c r="BR983" s="83"/>
      <c r="BS983" s="83"/>
      <c r="BT983" s="83"/>
      <c r="BU983" s="83"/>
      <c r="BV983" s="83"/>
      <c r="BW983" s="83"/>
      <c r="BX983" s="83"/>
      <c r="BY983" s="83"/>
      <c r="BZ983" s="83"/>
      <c r="CA983" s="83"/>
      <c r="CB983" s="83"/>
      <c r="CC983" s="83"/>
      <c r="CD983" s="83"/>
      <c r="CE983" s="83"/>
      <c r="CF983" s="83"/>
      <c r="CG983" s="83"/>
      <c r="CH983" s="83"/>
      <c r="CI983" s="83"/>
      <c r="CJ983" s="83"/>
      <c r="CK983" s="83"/>
      <c r="CL983" s="83"/>
      <c r="CM983" s="83"/>
      <c r="CN983" s="83"/>
      <c r="CO983" s="83"/>
      <c r="CP983" s="83"/>
      <c r="CQ983" s="83"/>
      <c r="CR983" s="83"/>
      <c r="CS983" s="83"/>
      <c r="CT983" s="83"/>
      <c r="CU983" s="83"/>
      <c r="CV983" s="83"/>
      <c r="CW983" s="83"/>
    </row>
    <row r="984" spans="1:101" x14ac:dyDescent="0.2">
      <c r="A984" s="83" t="s">
        <v>2075</v>
      </c>
      <c r="B984" s="86">
        <v>40715.867361111108</v>
      </c>
      <c r="C984" s="86">
        <v>40716.962500000001</v>
      </c>
      <c r="D984" s="83" t="s">
        <v>753</v>
      </c>
      <c r="E984" s="83" t="s">
        <v>754</v>
      </c>
      <c r="F984" s="83"/>
      <c r="G984" s="83">
        <v>50</v>
      </c>
      <c r="H984" s="83"/>
      <c r="I984" s="83"/>
      <c r="J984" s="83"/>
      <c r="K984" s="83"/>
      <c r="L984" s="83"/>
      <c r="M984" s="83">
        <v>2868</v>
      </c>
      <c r="N984" s="83"/>
      <c r="O984" s="83"/>
      <c r="P984" s="83"/>
      <c r="Q984" s="83">
        <v>49.6</v>
      </c>
      <c r="R984" s="83"/>
      <c r="S984" s="83"/>
      <c r="T984" s="83"/>
      <c r="U984" s="83"/>
      <c r="V984" s="83"/>
      <c r="W984" s="83"/>
      <c r="X984" s="83"/>
      <c r="Y984" s="83"/>
      <c r="Z984" s="83"/>
      <c r="AA984" s="83"/>
      <c r="AB984" s="83"/>
      <c r="AC984" s="83"/>
      <c r="AD984" s="83"/>
      <c r="AE984" s="83"/>
      <c r="AF984" s="83"/>
      <c r="AG984" s="83"/>
      <c r="AH984" s="83"/>
      <c r="AI984" s="83"/>
      <c r="AJ984" s="83"/>
      <c r="AK984" s="83"/>
      <c r="AL984" s="83"/>
      <c r="AM984" s="83"/>
      <c r="AN984" s="83"/>
      <c r="AO984" s="83"/>
      <c r="AP984" s="83"/>
      <c r="AQ984" s="83"/>
      <c r="AR984" s="83"/>
      <c r="AS984" s="83"/>
      <c r="AT984" s="83"/>
      <c r="AU984" s="83"/>
      <c r="AV984" s="83"/>
      <c r="AW984" s="83"/>
      <c r="AX984" s="83"/>
      <c r="AY984" s="83"/>
      <c r="AZ984" s="83"/>
      <c r="BA984" s="83"/>
      <c r="BB984" s="83"/>
      <c r="BC984" s="83"/>
      <c r="BD984" s="83"/>
      <c r="BE984" s="83"/>
      <c r="BF984" s="83"/>
      <c r="BG984" s="83"/>
      <c r="BH984" s="83"/>
      <c r="BI984" s="83"/>
      <c r="BJ984" s="83"/>
      <c r="BK984" s="83"/>
      <c r="BL984" s="83"/>
      <c r="BM984" s="83"/>
      <c r="BN984" s="83"/>
      <c r="BO984" s="83"/>
      <c r="BP984" s="83"/>
      <c r="BQ984" s="83"/>
      <c r="BR984" s="83"/>
      <c r="BS984" s="83"/>
      <c r="BT984" s="83"/>
      <c r="BU984" s="83"/>
      <c r="BV984" s="83"/>
      <c r="BW984" s="83"/>
      <c r="BX984" s="83"/>
      <c r="BY984" s="83"/>
      <c r="BZ984" s="83"/>
      <c r="CA984" s="83"/>
      <c r="CB984" s="83"/>
      <c r="CC984" s="83"/>
      <c r="CD984" s="83"/>
      <c r="CE984" s="83"/>
      <c r="CF984" s="83"/>
      <c r="CG984" s="83"/>
      <c r="CH984" s="83"/>
      <c r="CI984" s="83"/>
      <c r="CJ984" s="83"/>
      <c r="CK984" s="83"/>
      <c r="CL984" s="83"/>
      <c r="CM984" s="83"/>
      <c r="CN984" s="83"/>
      <c r="CO984" s="83"/>
      <c r="CP984" s="83"/>
      <c r="CQ984" s="83"/>
      <c r="CR984" s="83"/>
      <c r="CS984" s="83"/>
      <c r="CT984" s="83"/>
      <c r="CU984" s="83"/>
      <c r="CV984" s="83"/>
      <c r="CW984" s="83"/>
    </row>
    <row r="985" spans="1:101" x14ac:dyDescent="0.2">
      <c r="A985" s="83" t="s">
        <v>2075</v>
      </c>
      <c r="B985" s="86">
        <v>40717.70208333333</v>
      </c>
      <c r="C985" s="86">
        <v>40723.23541666667</v>
      </c>
      <c r="D985" s="83" t="s">
        <v>755</v>
      </c>
      <c r="E985" s="83" t="s">
        <v>756</v>
      </c>
      <c r="F985" s="83"/>
      <c r="G985" s="83">
        <v>50</v>
      </c>
      <c r="H985" s="83"/>
      <c r="I985" s="83"/>
      <c r="J985" s="83"/>
      <c r="K985" s="83"/>
      <c r="L985" s="83"/>
      <c r="M985" s="83">
        <v>520</v>
      </c>
      <c r="N985" s="83"/>
      <c r="O985" s="83"/>
      <c r="P985" s="83"/>
      <c r="Q985" s="83">
        <v>53.8</v>
      </c>
      <c r="R985" s="83"/>
      <c r="S985" s="83"/>
      <c r="T985" s="83"/>
      <c r="U985" s="83"/>
      <c r="V985" s="83"/>
      <c r="W985" s="83"/>
      <c r="X985" s="83"/>
      <c r="Y985" s="83"/>
      <c r="Z985" s="83"/>
      <c r="AA985" s="83"/>
      <c r="AB985" s="83"/>
      <c r="AC985" s="83"/>
      <c r="AD985" s="83"/>
      <c r="AE985" s="83"/>
      <c r="AF985" s="83"/>
      <c r="AG985" s="83"/>
      <c r="AH985" s="83"/>
      <c r="AI985" s="83"/>
      <c r="AJ985" s="83"/>
      <c r="AK985" s="83"/>
      <c r="AL985" s="83"/>
      <c r="AM985" s="83"/>
      <c r="AN985" s="83"/>
      <c r="AO985" s="83"/>
      <c r="AP985" s="83"/>
      <c r="AQ985" s="83"/>
      <c r="AR985" s="83"/>
      <c r="AS985" s="83"/>
      <c r="AT985" s="83"/>
      <c r="AU985" s="83"/>
      <c r="AV985" s="83"/>
      <c r="AW985" s="83"/>
      <c r="AX985" s="83"/>
      <c r="AY985" s="83"/>
      <c r="AZ985" s="83"/>
      <c r="BA985" s="83"/>
      <c r="BB985" s="83"/>
      <c r="BC985" s="83"/>
      <c r="BD985" s="83"/>
      <c r="BE985" s="83"/>
      <c r="BF985" s="83"/>
      <c r="BG985" s="83"/>
      <c r="BH985" s="83"/>
      <c r="BI985" s="83"/>
      <c r="BJ985" s="83"/>
      <c r="BK985" s="83"/>
      <c r="BL985" s="83"/>
      <c r="BM985" s="83"/>
      <c r="BN985" s="83"/>
      <c r="BO985" s="83"/>
      <c r="BP985" s="83"/>
      <c r="BQ985" s="83"/>
      <c r="BR985" s="83"/>
      <c r="BS985" s="83"/>
      <c r="BT985" s="83"/>
      <c r="BU985" s="83"/>
      <c r="BV985" s="83"/>
      <c r="BW985" s="83"/>
      <c r="BX985" s="83"/>
      <c r="BY985" s="83"/>
      <c r="BZ985" s="83"/>
      <c r="CA985" s="83"/>
      <c r="CB985" s="83"/>
      <c r="CC985" s="83"/>
      <c r="CD985" s="83"/>
      <c r="CE985" s="83"/>
      <c r="CF985" s="83"/>
      <c r="CG985" s="83"/>
      <c r="CH985" s="83"/>
      <c r="CI985" s="83"/>
      <c r="CJ985" s="83"/>
      <c r="CK985" s="83"/>
      <c r="CL985" s="83"/>
      <c r="CM985" s="83"/>
      <c r="CN985" s="83"/>
      <c r="CO985" s="83"/>
      <c r="CP985" s="83"/>
      <c r="CQ985" s="83"/>
      <c r="CR985" s="83"/>
      <c r="CS985" s="83"/>
      <c r="CT985" s="83"/>
      <c r="CU985" s="83"/>
      <c r="CV985" s="83"/>
      <c r="CW985" s="83"/>
    </row>
    <row r="986" spans="1:101" x14ac:dyDescent="0.2">
      <c r="A986" s="83" t="s">
        <v>2075</v>
      </c>
      <c r="B986" s="86">
        <v>40723.5625</v>
      </c>
      <c r="C986" s="83"/>
      <c r="D986" s="83" t="s">
        <v>757</v>
      </c>
      <c r="E986" s="83"/>
      <c r="F986" s="83"/>
      <c r="G986" s="83">
        <v>70</v>
      </c>
      <c r="H986" s="83"/>
      <c r="I986" s="83"/>
      <c r="J986" s="83"/>
      <c r="K986" s="83">
        <v>0.7</v>
      </c>
      <c r="L986" s="83"/>
      <c r="M986" s="83"/>
      <c r="N986" s="83"/>
      <c r="O986" s="83"/>
      <c r="P986" s="83"/>
      <c r="Q986" s="83">
        <v>46.9</v>
      </c>
      <c r="R986" s="83"/>
      <c r="S986" s="83"/>
      <c r="T986" s="83"/>
      <c r="U986" s="83">
        <v>0.76</v>
      </c>
      <c r="V986" s="83"/>
      <c r="W986" s="83"/>
      <c r="X986" s="83"/>
      <c r="Y986" s="83"/>
      <c r="Z986" s="83"/>
      <c r="AA986" s="83"/>
      <c r="AB986" s="83"/>
      <c r="AC986" s="83"/>
      <c r="AD986" s="83"/>
      <c r="AE986" s="83"/>
      <c r="AF986" s="83"/>
      <c r="AG986" s="83"/>
      <c r="AH986" s="83"/>
      <c r="AI986" s="83"/>
      <c r="AJ986" s="83"/>
      <c r="AK986" s="83"/>
      <c r="AL986" s="83"/>
      <c r="AM986" s="83"/>
      <c r="AN986" s="83"/>
      <c r="AO986" s="83"/>
      <c r="AP986" s="83"/>
      <c r="AQ986" s="83"/>
      <c r="AR986" s="83"/>
      <c r="AS986" s="83"/>
      <c r="AT986" s="83"/>
      <c r="AU986" s="83"/>
      <c r="AV986" s="83"/>
      <c r="AW986" s="83"/>
      <c r="AX986" s="83"/>
      <c r="AY986" s="83"/>
      <c r="AZ986" s="83"/>
      <c r="BA986" s="83"/>
      <c r="BB986" s="83"/>
      <c r="BC986" s="83"/>
      <c r="BD986" s="83"/>
      <c r="BE986" s="83"/>
      <c r="BF986" s="83"/>
      <c r="BG986" s="83"/>
      <c r="BH986" s="83"/>
      <c r="BI986" s="83"/>
      <c r="BJ986" s="83"/>
      <c r="BK986" s="83"/>
      <c r="BL986" s="83"/>
      <c r="BM986" s="83"/>
      <c r="BN986" s="83"/>
      <c r="BO986" s="83">
        <v>5.1999999999999998E-2</v>
      </c>
      <c r="BP986" s="83"/>
      <c r="BQ986" s="83"/>
      <c r="BR986" s="83"/>
      <c r="BS986" s="83"/>
      <c r="BT986" s="83"/>
      <c r="BU986" s="83"/>
      <c r="BV986" s="83"/>
      <c r="BW986" s="83"/>
      <c r="BX986" s="83"/>
      <c r="BY986" s="83"/>
      <c r="BZ986" s="83"/>
      <c r="CA986" s="83"/>
      <c r="CB986" s="83"/>
      <c r="CC986" s="83"/>
      <c r="CD986" s="83"/>
      <c r="CE986" s="83"/>
      <c r="CF986" s="83"/>
      <c r="CG986" s="83">
        <v>4.8100000000000005</v>
      </c>
      <c r="CH986" s="83"/>
      <c r="CI986" s="83">
        <v>7.75</v>
      </c>
      <c r="CJ986" s="83"/>
      <c r="CK986" s="83">
        <v>1138</v>
      </c>
      <c r="CL986" s="83"/>
      <c r="CM986" s="83"/>
      <c r="CN986" s="83"/>
      <c r="CO986" s="83"/>
      <c r="CP986" s="83"/>
      <c r="CQ986" s="83"/>
      <c r="CR986" s="83" t="s">
        <v>1784</v>
      </c>
      <c r="CS986" s="83">
        <v>100</v>
      </c>
      <c r="CT986" s="83"/>
      <c r="CU986" s="83"/>
      <c r="CV986" s="83"/>
      <c r="CW986" s="83"/>
    </row>
    <row r="987" spans="1:101" x14ac:dyDescent="0.2">
      <c r="A987" s="83" t="s">
        <v>2075</v>
      </c>
      <c r="B987" s="86">
        <v>40785.986111111109</v>
      </c>
      <c r="C987" s="86">
        <v>40786.427083333336</v>
      </c>
      <c r="D987" s="83" t="s">
        <v>758</v>
      </c>
      <c r="E987" s="83" t="s">
        <v>759</v>
      </c>
      <c r="F987" s="83"/>
      <c r="G987" s="83">
        <v>50</v>
      </c>
      <c r="H987" s="83"/>
      <c r="I987" s="83"/>
      <c r="J987" s="83"/>
      <c r="K987" s="83"/>
      <c r="L987" s="83"/>
      <c r="M987" s="83">
        <v>24</v>
      </c>
      <c r="N987" s="83" t="s">
        <v>1934</v>
      </c>
      <c r="O987" s="83">
        <v>9.5</v>
      </c>
      <c r="P987" s="83"/>
      <c r="Q987" s="83">
        <v>76.8</v>
      </c>
      <c r="R987" s="83"/>
      <c r="S987" s="83">
        <v>0.10100000000000001</v>
      </c>
      <c r="T987" s="83"/>
      <c r="U987" s="83">
        <v>1.41</v>
      </c>
      <c r="V987" s="83"/>
      <c r="W987" s="83">
        <v>37.299999999999997</v>
      </c>
      <c r="X987" s="83"/>
      <c r="Y987" s="83">
        <v>103</v>
      </c>
      <c r="Z987" s="83"/>
      <c r="AA987" s="83">
        <v>159</v>
      </c>
      <c r="AB987" s="83"/>
      <c r="AC987" s="83">
        <v>1090</v>
      </c>
      <c r="AD987" s="83" t="s">
        <v>1784</v>
      </c>
      <c r="AE987" s="83">
        <v>20</v>
      </c>
      <c r="AF987" s="83" t="s">
        <v>1784</v>
      </c>
      <c r="AG987" s="83">
        <v>20</v>
      </c>
      <c r="AH987" s="83" t="s">
        <v>1784</v>
      </c>
      <c r="AI987" s="83">
        <v>5</v>
      </c>
      <c r="AJ987" s="83" t="s">
        <v>1784</v>
      </c>
      <c r="AK987" s="83">
        <v>2.5</v>
      </c>
      <c r="AL987" s="83"/>
      <c r="AM987" s="83">
        <v>7.87</v>
      </c>
      <c r="AN987" s="83"/>
      <c r="AO987" s="83">
        <v>245</v>
      </c>
      <c r="AP987" s="83"/>
      <c r="AQ987" s="83">
        <v>38</v>
      </c>
      <c r="AR987" s="83"/>
      <c r="AS987" s="83"/>
      <c r="AT987" s="83"/>
      <c r="AU987" s="83"/>
      <c r="AV987" s="83"/>
      <c r="AW987" s="83"/>
      <c r="AX987" s="83"/>
      <c r="AY987" s="83"/>
      <c r="AZ987" s="83"/>
      <c r="BA987" s="83">
        <v>9</v>
      </c>
      <c r="BB987" s="83"/>
      <c r="BC987" s="83"/>
      <c r="BD987" s="83"/>
      <c r="BE987" s="83"/>
      <c r="BF987" s="83"/>
      <c r="BG987" s="83"/>
      <c r="BH987" s="83"/>
      <c r="BI987" s="83"/>
      <c r="BJ987" s="83"/>
      <c r="BK987" s="83"/>
      <c r="BL987" s="83"/>
      <c r="BM987" s="83"/>
      <c r="BN987" s="83"/>
      <c r="BO987" s="83"/>
      <c r="BP987" s="83"/>
      <c r="BQ987" s="83"/>
      <c r="BR987" s="83"/>
      <c r="BS987" s="83"/>
      <c r="BT987" s="83"/>
      <c r="BU987" s="83"/>
      <c r="BV987" s="83"/>
      <c r="BW987" s="83"/>
      <c r="BX987" s="83"/>
      <c r="BY987" s="83"/>
      <c r="BZ987" s="83"/>
      <c r="CA987" s="83">
        <v>81</v>
      </c>
      <c r="CB987" s="83"/>
      <c r="CC987" s="83">
        <v>7.3</v>
      </c>
      <c r="CD987" s="83" t="s">
        <v>1784</v>
      </c>
      <c r="CE987" s="83">
        <v>20</v>
      </c>
      <c r="CF987" s="83"/>
      <c r="CG987" s="83"/>
      <c r="CH987" s="83"/>
      <c r="CI987" s="83"/>
      <c r="CJ987" s="83"/>
      <c r="CK987" s="83"/>
      <c r="CL987" s="83"/>
      <c r="CM987" s="83"/>
      <c r="CN987" s="83"/>
      <c r="CO987" s="83"/>
      <c r="CP987" s="83"/>
      <c r="CQ987" s="83"/>
      <c r="CR987" s="83"/>
      <c r="CS987" s="83"/>
      <c r="CT987" s="83"/>
      <c r="CU987" s="83"/>
      <c r="CV987" s="83"/>
      <c r="CW987" s="83"/>
    </row>
    <row r="988" spans="1:101" x14ac:dyDescent="0.2">
      <c r="A988" s="83" t="s">
        <v>2075</v>
      </c>
      <c r="B988" s="86">
        <v>40786.583333333336</v>
      </c>
      <c r="C988" s="83"/>
      <c r="D988" s="83" t="s">
        <v>760</v>
      </c>
      <c r="E988" s="83" t="s">
        <v>761</v>
      </c>
      <c r="F988" s="83"/>
      <c r="G988" s="83">
        <v>70</v>
      </c>
      <c r="H988" s="83"/>
      <c r="I988" s="83"/>
      <c r="J988" s="83"/>
      <c r="K988" s="83">
        <v>0.33</v>
      </c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  <c r="AA988" s="83"/>
      <c r="AB988" s="83"/>
      <c r="AC988" s="83"/>
      <c r="AD988" s="83"/>
      <c r="AE988" s="83"/>
      <c r="AF988" s="83"/>
      <c r="AG988" s="83"/>
      <c r="AH988" s="83"/>
      <c r="AI988" s="83"/>
      <c r="AJ988" s="83"/>
      <c r="AK988" s="83"/>
      <c r="AL988" s="83"/>
      <c r="AM988" s="83"/>
      <c r="AN988" s="83"/>
      <c r="AO988" s="83"/>
      <c r="AP988" s="83"/>
      <c r="AQ988" s="83"/>
      <c r="AR988" s="83"/>
      <c r="AS988" s="83"/>
      <c r="AT988" s="83"/>
      <c r="AU988" s="83"/>
      <c r="AV988" s="83"/>
      <c r="AW988" s="83"/>
      <c r="AX988" s="83"/>
      <c r="AY988" s="83"/>
      <c r="AZ988" s="83"/>
      <c r="BA988" s="83"/>
      <c r="BB988" s="83"/>
      <c r="BC988" s="83"/>
      <c r="BD988" s="83"/>
      <c r="BE988" s="83"/>
      <c r="BF988" s="83"/>
      <c r="BG988" s="83"/>
      <c r="BH988" s="83"/>
      <c r="BI988" s="83"/>
      <c r="BJ988" s="83"/>
      <c r="BK988" s="83"/>
      <c r="BL988" s="83"/>
      <c r="BM988" s="83"/>
      <c r="BN988" s="83"/>
      <c r="BO988" s="83"/>
      <c r="BP988" s="83"/>
      <c r="BQ988" s="83"/>
      <c r="BR988" s="83"/>
      <c r="BS988" s="83"/>
      <c r="BT988" s="83"/>
      <c r="BU988" s="83"/>
      <c r="BV988" s="83"/>
      <c r="BW988" s="83"/>
      <c r="BX988" s="83"/>
      <c r="BY988" s="83">
        <v>5.3</v>
      </c>
      <c r="BZ988" s="83"/>
      <c r="CA988" s="83"/>
      <c r="CB988" s="83"/>
      <c r="CC988" s="83"/>
      <c r="CD988" s="83"/>
      <c r="CE988" s="83"/>
      <c r="CF988" s="83"/>
      <c r="CG988" s="83"/>
      <c r="CH988" s="83"/>
      <c r="CI988" s="83"/>
      <c r="CJ988" s="83"/>
      <c r="CK988" s="83"/>
      <c r="CL988" s="83"/>
      <c r="CM988" s="83"/>
      <c r="CN988" s="83"/>
      <c r="CO988" s="83"/>
      <c r="CP988" s="83"/>
      <c r="CQ988" s="83"/>
      <c r="CR988" s="83"/>
      <c r="CS988" s="83"/>
      <c r="CT988" s="83"/>
      <c r="CU988" s="83"/>
      <c r="CV988" s="83"/>
      <c r="CW988" s="83"/>
    </row>
    <row r="989" spans="1:101" x14ac:dyDescent="0.2">
      <c r="A989" s="83" t="s">
        <v>2075</v>
      </c>
      <c r="B989" s="86">
        <v>40856.699999999997</v>
      </c>
      <c r="C989" s="86">
        <v>40857.919444444444</v>
      </c>
      <c r="D989" s="83" t="s">
        <v>762</v>
      </c>
      <c r="E989" s="83" t="s">
        <v>763</v>
      </c>
      <c r="F989" s="83"/>
      <c r="G989" s="83">
        <v>50</v>
      </c>
      <c r="H989" s="83"/>
      <c r="I989" s="83"/>
      <c r="J989" s="83"/>
      <c r="K989" s="83"/>
      <c r="L989" s="83"/>
      <c r="M989" s="83">
        <v>357</v>
      </c>
      <c r="N989" s="83"/>
      <c r="O989" s="83"/>
      <c r="P989" s="83"/>
      <c r="Q989" s="83">
        <v>61</v>
      </c>
      <c r="R989" s="83"/>
      <c r="S989" s="83"/>
      <c r="T989" s="83"/>
      <c r="U989" s="83"/>
      <c r="V989" s="83"/>
      <c r="W989" s="83"/>
      <c r="X989" s="83"/>
      <c r="Y989" s="83"/>
      <c r="Z989" s="83"/>
      <c r="AA989" s="83"/>
      <c r="AB989" s="83"/>
      <c r="AC989" s="83"/>
      <c r="AD989" s="83"/>
      <c r="AE989" s="83"/>
      <c r="AF989" s="83"/>
      <c r="AG989" s="83"/>
      <c r="AH989" s="83"/>
      <c r="AI989" s="83"/>
      <c r="AJ989" s="83"/>
      <c r="AK989" s="83"/>
      <c r="AL989" s="83"/>
      <c r="AM989" s="83"/>
      <c r="AN989" s="83"/>
      <c r="AO989" s="83"/>
      <c r="AP989" s="83"/>
      <c r="AQ989" s="83"/>
      <c r="AR989" s="83"/>
      <c r="AS989" s="83"/>
      <c r="AT989" s="83"/>
      <c r="AU989" s="83"/>
      <c r="AV989" s="83"/>
      <c r="AW989" s="83"/>
      <c r="AX989" s="83"/>
      <c r="AY989" s="83"/>
      <c r="AZ989" s="83"/>
      <c r="BA989" s="83"/>
      <c r="BB989" s="83"/>
      <c r="BC989" s="83"/>
      <c r="BD989" s="83"/>
      <c r="BE989" s="83"/>
      <c r="BF989" s="83"/>
      <c r="BG989" s="83"/>
      <c r="BH989" s="83"/>
      <c r="BI989" s="83"/>
      <c r="BJ989" s="83"/>
      <c r="BK989" s="83"/>
      <c r="BL989" s="83"/>
      <c r="BM989" s="83"/>
      <c r="BN989" s="83"/>
      <c r="BO989" s="83"/>
      <c r="BP989" s="83"/>
      <c r="BQ989" s="83"/>
      <c r="BR989" s="83"/>
      <c r="BS989" s="83"/>
      <c r="BT989" s="83"/>
      <c r="BU989" s="83"/>
      <c r="BV989" s="83"/>
      <c r="BW989" s="83"/>
      <c r="BX989" s="83"/>
      <c r="BY989" s="83"/>
      <c r="BZ989" s="83"/>
      <c r="CA989" s="83"/>
      <c r="CB989" s="83"/>
      <c r="CC989" s="83"/>
      <c r="CD989" s="83"/>
      <c r="CE989" s="83"/>
      <c r="CF989" s="83"/>
      <c r="CG989" s="83"/>
      <c r="CH989" s="83"/>
      <c r="CI989" s="83"/>
      <c r="CJ989" s="83"/>
      <c r="CK989" s="83"/>
      <c r="CL989" s="83"/>
      <c r="CM989" s="83"/>
      <c r="CN989" s="83"/>
      <c r="CO989" s="83"/>
      <c r="CP989" s="83"/>
      <c r="CQ989" s="83"/>
      <c r="CR989" s="83"/>
      <c r="CS989" s="83"/>
      <c r="CT989" s="83"/>
      <c r="CU989" s="83"/>
      <c r="CV989" s="83"/>
      <c r="CW989" s="83"/>
    </row>
    <row r="990" spans="1:101" x14ac:dyDescent="0.2">
      <c r="A990" s="83" t="s">
        <v>2075</v>
      </c>
      <c r="B990" s="86">
        <v>40858.125694444447</v>
      </c>
      <c r="C990" s="86">
        <v>40873.723611111112</v>
      </c>
      <c r="D990" s="83" t="s">
        <v>764</v>
      </c>
      <c r="E990" s="83" t="s">
        <v>765</v>
      </c>
      <c r="F990" s="83"/>
      <c r="G990" s="83">
        <v>50</v>
      </c>
      <c r="H990" s="83"/>
      <c r="I990" s="83"/>
      <c r="J990" s="83"/>
      <c r="K990" s="83"/>
      <c r="L990" s="83"/>
      <c r="M990" s="83">
        <v>720</v>
      </c>
      <c r="N990" s="83"/>
      <c r="O990" s="83"/>
      <c r="P990" s="83"/>
      <c r="Q990" s="83">
        <v>76.3</v>
      </c>
      <c r="R990" s="83"/>
      <c r="S990" s="83"/>
      <c r="T990" s="83"/>
      <c r="U990" s="83"/>
      <c r="V990" s="83"/>
      <c r="W990" s="83"/>
      <c r="X990" s="83"/>
      <c r="Y990" s="83"/>
      <c r="Z990" s="83"/>
      <c r="AA990" s="83"/>
      <c r="AB990" s="83"/>
      <c r="AC990" s="83"/>
      <c r="AD990" s="83"/>
      <c r="AE990" s="83"/>
      <c r="AF990" s="83"/>
      <c r="AG990" s="83"/>
      <c r="AH990" s="83"/>
      <c r="AI990" s="83"/>
      <c r="AJ990" s="83"/>
      <c r="AK990" s="83"/>
      <c r="AL990" s="83"/>
      <c r="AM990" s="83"/>
      <c r="AN990" s="83"/>
      <c r="AO990" s="83"/>
      <c r="AP990" s="83"/>
      <c r="AQ990" s="83"/>
      <c r="AR990" s="83"/>
      <c r="AS990" s="83"/>
      <c r="AT990" s="83"/>
      <c r="AU990" s="83"/>
      <c r="AV990" s="83"/>
      <c r="AW990" s="83"/>
      <c r="AX990" s="83"/>
      <c r="AY990" s="83"/>
      <c r="AZ990" s="83"/>
      <c r="BA990" s="83"/>
      <c r="BB990" s="83"/>
      <c r="BC990" s="83"/>
      <c r="BD990" s="83"/>
      <c r="BE990" s="83"/>
      <c r="BF990" s="83"/>
      <c r="BG990" s="83"/>
      <c r="BH990" s="83"/>
      <c r="BI990" s="83"/>
      <c r="BJ990" s="83"/>
      <c r="BK990" s="83"/>
      <c r="BL990" s="83"/>
      <c r="BM990" s="83"/>
      <c r="BN990" s="83"/>
      <c r="BO990" s="83"/>
      <c r="BP990" s="83"/>
      <c r="BQ990" s="83"/>
      <c r="BR990" s="83"/>
      <c r="BS990" s="83"/>
      <c r="BT990" s="83"/>
      <c r="BU990" s="83"/>
      <c r="BV990" s="83"/>
      <c r="BW990" s="83"/>
      <c r="BX990" s="83"/>
      <c r="BY990" s="83"/>
      <c r="BZ990" s="83"/>
      <c r="CA990" s="83"/>
      <c r="CB990" s="83"/>
      <c r="CC990" s="83"/>
      <c r="CD990" s="83"/>
      <c r="CE990" s="83"/>
      <c r="CF990" s="83"/>
      <c r="CG990" s="83"/>
      <c r="CH990" s="83"/>
      <c r="CI990" s="83"/>
      <c r="CJ990" s="83"/>
      <c r="CK990" s="83"/>
      <c r="CL990" s="83"/>
      <c r="CM990" s="83"/>
      <c r="CN990" s="83"/>
      <c r="CO990" s="83"/>
      <c r="CP990" s="83"/>
      <c r="CQ990" s="83"/>
      <c r="CR990" s="83"/>
      <c r="CS990" s="83"/>
      <c r="CT990" s="83"/>
      <c r="CU990" s="83"/>
      <c r="CV990" s="83"/>
      <c r="CW990" s="83"/>
    </row>
    <row r="991" spans="1:101" x14ac:dyDescent="0.2">
      <c r="A991" s="83" t="s">
        <v>2075</v>
      </c>
      <c r="B991" s="86">
        <v>40873.813888888886</v>
      </c>
      <c r="C991" s="86">
        <v>40874.400694444441</v>
      </c>
      <c r="D991" s="83" t="s">
        <v>766</v>
      </c>
      <c r="E991" s="83" t="s">
        <v>767</v>
      </c>
      <c r="F991" s="83"/>
      <c r="G991" s="83">
        <v>50</v>
      </c>
      <c r="H991" s="83"/>
      <c r="I991" s="83"/>
      <c r="J991" s="83"/>
      <c r="K991" s="83"/>
      <c r="L991" s="83"/>
      <c r="M991" s="83">
        <v>540</v>
      </c>
      <c r="N991" s="83"/>
      <c r="O991" s="83"/>
      <c r="P991" s="83"/>
      <c r="Q991" s="83">
        <v>28.8</v>
      </c>
      <c r="R991" s="83"/>
      <c r="S991" s="83"/>
      <c r="T991" s="83"/>
      <c r="U991" s="83"/>
      <c r="V991" s="83"/>
      <c r="W991" s="83"/>
      <c r="X991" s="83"/>
      <c r="Y991" s="83"/>
      <c r="Z991" s="83"/>
      <c r="AA991" s="83"/>
      <c r="AB991" s="83"/>
      <c r="AC991" s="83"/>
      <c r="AD991" s="83"/>
      <c r="AE991" s="83"/>
      <c r="AF991" s="83"/>
      <c r="AG991" s="83"/>
      <c r="AH991" s="83"/>
      <c r="AI991" s="83"/>
      <c r="AJ991" s="83"/>
      <c r="AK991" s="83"/>
      <c r="AL991" s="83"/>
      <c r="AM991" s="83"/>
      <c r="AN991" s="83"/>
      <c r="AO991" s="83"/>
      <c r="AP991" s="83"/>
      <c r="AQ991" s="83"/>
      <c r="AR991" s="83"/>
      <c r="AS991" s="83"/>
      <c r="AT991" s="83"/>
      <c r="AU991" s="83"/>
      <c r="AV991" s="83"/>
      <c r="AW991" s="83"/>
      <c r="AX991" s="83"/>
      <c r="AY991" s="83"/>
      <c r="AZ991" s="83"/>
      <c r="BA991" s="83"/>
      <c r="BB991" s="83"/>
      <c r="BC991" s="83"/>
      <c r="BD991" s="83"/>
      <c r="BE991" s="83"/>
      <c r="BF991" s="83"/>
      <c r="BG991" s="83"/>
      <c r="BH991" s="83"/>
      <c r="BI991" s="83"/>
      <c r="BJ991" s="83"/>
      <c r="BK991" s="83"/>
      <c r="BL991" s="83"/>
      <c r="BM991" s="83"/>
      <c r="BN991" s="83"/>
      <c r="BO991" s="83"/>
      <c r="BP991" s="83"/>
      <c r="BQ991" s="83"/>
      <c r="BR991" s="83"/>
      <c r="BS991" s="83"/>
      <c r="BT991" s="83"/>
      <c r="BU991" s="83"/>
      <c r="BV991" s="83"/>
      <c r="BW991" s="83"/>
      <c r="BX991" s="83"/>
      <c r="BY991" s="83"/>
      <c r="BZ991" s="83"/>
      <c r="CA991" s="83"/>
      <c r="CB991" s="83"/>
      <c r="CC991" s="83"/>
      <c r="CD991" s="83"/>
      <c r="CE991" s="83"/>
      <c r="CF991" s="83"/>
      <c r="CG991" s="83"/>
      <c r="CH991" s="83"/>
      <c r="CI991" s="83"/>
      <c r="CJ991" s="83"/>
      <c r="CK991" s="83"/>
      <c r="CL991" s="83"/>
      <c r="CM991" s="83"/>
      <c r="CN991" s="83"/>
      <c r="CO991" s="83"/>
      <c r="CP991" s="83"/>
      <c r="CQ991" s="83"/>
      <c r="CR991" s="83"/>
      <c r="CS991" s="83"/>
      <c r="CT991" s="83"/>
      <c r="CU991" s="83"/>
      <c r="CV991" s="83"/>
      <c r="CW991" s="83"/>
    </row>
    <row r="992" spans="1:101" x14ac:dyDescent="0.2">
      <c r="A992" s="83" t="s">
        <v>2075</v>
      </c>
      <c r="B992" s="86">
        <v>40874.672222222223</v>
      </c>
      <c r="C992" s="86">
        <v>40877.943055555559</v>
      </c>
      <c r="D992" s="83" t="s">
        <v>768</v>
      </c>
      <c r="E992" s="83" t="s">
        <v>769</v>
      </c>
      <c r="F992" s="83"/>
      <c r="G992" s="83">
        <v>50</v>
      </c>
      <c r="H992" s="83"/>
      <c r="I992" s="83"/>
      <c r="J992" s="83"/>
      <c r="K992" s="83"/>
      <c r="L992" s="83"/>
      <c r="M992" s="83">
        <v>216</v>
      </c>
      <c r="N992" s="83"/>
      <c r="O992" s="83"/>
      <c r="P992" s="83"/>
      <c r="Q992" s="83">
        <v>81.7</v>
      </c>
      <c r="R992" s="83"/>
      <c r="S992" s="83"/>
      <c r="T992" s="83"/>
      <c r="U992" s="83"/>
      <c r="V992" s="83"/>
      <c r="W992" s="83"/>
      <c r="X992" s="83"/>
      <c r="Y992" s="83"/>
      <c r="Z992" s="83"/>
      <c r="AA992" s="83"/>
      <c r="AB992" s="83"/>
      <c r="AC992" s="83"/>
      <c r="AD992" s="83"/>
      <c r="AE992" s="83"/>
      <c r="AF992" s="83"/>
      <c r="AG992" s="83"/>
      <c r="AH992" s="83"/>
      <c r="AI992" s="83"/>
      <c r="AJ992" s="83"/>
      <c r="AK992" s="83"/>
      <c r="AL992" s="83"/>
      <c r="AM992" s="83"/>
      <c r="AN992" s="83"/>
      <c r="AO992" s="83"/>
      <c r="AP992" s="83"/>
      <c r="AQ992" s="83"/>
      <c r="AR992" s="83"/>
      <c r="AS992" s="83"/>
      <c r="AT992" s="83"/>
      <c r="AU992" s="83"/>
      <c r="AV992" s="83"/>
      <c r="AW992" s="83"/>
      <c r="AX992" s="83"/>
      <c r="AY992" s="83"/>
      <c r="AZ992" s="83"/>
      <c r="BA992" s="83"/>
      <c r="BB992" s="83"/>
      <c r="BC992" s="83"/>
      <c r="BD992" s="83"/>
      <c r="BE992" s="83"/>
      <c r="BF992" s="83"/>
      <c r="BG992" s="83"/>
      <c r="BH992" s="83"/>
      <c r="BI992" s="83"/>
      <c r="BJ992" s="83"/>
      <c r="BK992" s="83"/>
      <c r="BL992" s="83"/>
      <c r="BM992" s="83"/>
      <c r="BN992" s="83"/>
      <c r="BO992" s="83"/>
      <c r="BP992" s="83"/>
      <c r="BQ992" s="83"/>
      <c r="BR992" s="83"/>
      <c r="BS992" s="83"/>
      <c r="BT992" s="83"/>
      <c r="BU992" s="83"/>
      <c r="BV992" s="83"/>
      <c r="BW992" s="83"/>
      <c r="BX992" s="83"/>
      <c r="BY992" s="83"/>
      <c r="BZ992" s="83"/>
      <c r="CA992" s="83"/>
      <c r="CB992" s="83"/>
      <c r="CC992" s="83"/>
      <c r="CD992" s="83"/>
      <c r="CE992" s="83"/>
      <c r="CF992" s="83"/>
      <c r="CG992" s="83"/>
      <c r="CH992" s="83"/>
      <c r="CI992" s="83"/>
      <c r="CJ992" s="83"/>
      <c r="CK992" s="83"/>
      <c r="CL992" s="83"/>
      <c r="CM992" s="83"/>
      <c r="CN992" s="83"/>
      <c r="CO992" s="83"/>
      <c r="CP992" s="83"/>
      <c r="CQ992" s="83"/>
      <c r="CR992" s="83"/>
      <c r="CS992" s="83"/>
      <c r="CT992" s="83"/>
      <c r="CU992" s="83"/>
      <c r="CV992" s="83"/>
      <c r="CW992" s="83"/>
    </row>
    <row r="993" spans="1:101" x14ac:dyDescent="0.2">
      <c r="A993" s="83" t="s">
        <v>2075</v>
      </c>
      <c r="B993" s="86">
        <v>40878.548611111109</v>
      </c>
      <c r="C993" s="86">
        <v>40880.304166666669</v>
      </c>
      <c r="D993" s="83" t="s">
        <v>770</v>
      </c>
      <c r="E993" s="83" t="s">
        <v>771</v>
      </c>
      <c r="F993" s="83"/>
      <c r="G993" s="83">
        <v>50</v>
      </c>
      <c r="H993" s="83"/>
      <c r="I993" s="83"/>
      <c r="J993" s="83"/>
      <c r="K993" s="83"/>
      <c r="L993" s="83"/>
      <c r="M993" s="83">
        <v>95.6</v>
      </c>
      <c r="N993" s="83"/>
      <c r="O993" s="83"/>
      <c r="P993" s="83"/>
      <c r="Q993" s="83">
        <v>148</v>
      </c>
      <c r="R993" s="83"/>
      <c r="S993" s="83"/>
      <c r="T993" s="83"/>
      <c r="U993" s="83"/>
      <c r="V993" s="83"/>
      <c r="W993" s="83"/>
      <c r="X993" s="83"/>
      <c r="Y993" s="83"/>
      <c r="Z993" s="83"/>
      <c r="AA993" s="83"/>
      <c r="AB993" s="83"/>
      <c r="AC993" s="83"/>
      <c r="AD993" s="83"/>
      <c r="AE993" s="83"/>
      <c r="AF993" s="83"/>
      <c r="AG993" s="83"/>
      <c r="AH993" s="83"/>
      <c r="AI993" s="83"/>
      <c r="AJ993" s="83"/>
      <c r="AK993" s="83"/>
      <c r="AL993" s="83"/>
      <c r="AM993" s="83"/>
      <c r="AN993" s="83"/>
      <c r="AO993" s="83"/>
      <c r="AP993" s="83"/>
      <c r="AQ993" s="83"/>
      <c r="AR993" s="83"/>
      <c r="AS993" s="83"/>
      <c r="AT993" s="83"/>
      <c r="AU993" s="83"/>
      <c r="AV993" s="83"/>
      <c r="AW993" s="83"/>
      <c r="AX993" s="83"/>
      <c r="AY993" s="83"/>
      <c r="AZ993" s="83"/>
      <c r="BA993" s="83"/>
      <c r="BB993" s="83"/>
      <c r="BC993" s="83"/>
      <c r="BD993" s="83"/>
      <c r="BE993" s="83"/>
      <c r="BF993" s="83"/>
      <c r="BG993" s="83"/>
      <c r="BH993" s="83"/>
      <c r="BI993" s="83"/>
      <c r="BJ993" s="83"/>
      <c r="BK993" s="83"/>
      <c r="BL993" s="83"/>
      <c r="BM993" s="83"/>
      <c r="BN993" s="83"/>
      <c r="BO993" s="83"/>
      <c r="BP993" s="83"/>
      <c r="BQ993" s="83"/>
      <c r="BR993" s="83"/>
      <c r="BS993" s="83"/>
      <c r="BT993" s="83"/>
      <c r="BU993" s="83"/>
      <c r="BV993" s="83"/>
      <c r="BW993" s="83"/>
      <c r="BX993" s="83"/>
      <c r="BY993" s="83"/>
      <c r="BZ993" s="83"/>
      <c r="CA993" s="83"/>
      <c r="CB993" s="83"/>
      <c r="CC993" s="83"/>
      <c r="CD993" s="83"/>
      <c r="CE993" s="83"/>
      <c r="CF993" s="83"/>
      <c r="CG993" s="83"/>
      <c r="CH993" s="83"/>
      <c r="CI993" s="83"/>
      <c r="CJ993" s="83"/>
      <c r="CK993" s="83"/>
      <c r="CL993" s="83"/>
      <c r="CM993" s="83"/>
      <c r="CN993" s="83"/>
      <c r="CO993" s="83"/>
      <c r="CP993" s="83"/>
      <c r="CQ993" s="83"/>
      <c r="CR993" s="83"/>
      <c r="CS993" s="83"/>
      <c r="CT993" s="83"/>
      <c r="CU993" s="83"/>
      <c r="CV993" s="83"/>
      <c r="CW993" s="83"/>
    </row>
    <row r="994" spans="1:101" x14ac:dyDescent="0.2">
      <c r="A994" s="83" t="s">
        <v>2075</v>
      </c>
      <c r="B994" s="86">
        <v>40880.32708333333</v>
      </c>
      <c r="C994" s="86">
        <v>40881.352777777778</v>
      </c>
      <c r="D994" s="83" t="s">
        <v>772</v>
      </c>
      <c r="E994" s="83" t="s">
        <v>773</v>
      </c>
      <c r="F994" s="83"/>
      <c r="G994" s="83">
        <v>50</v>
      </c>
      <c r="H994" s="83"/>
      <c r="I994" s="83"/>
      <c r="J994" s="83"/>
      <c r="K994" s="83"/>
      <c r="L994" s="83"/>
      <c r="M994" s="83">
        <v>704</v>
      </c>
      <c r="N994" s="83"/>
      <c r="O994" s="83"/>
      <c r="P994" s="83"/>
      <c r="Q994" s="83">
        <v>99.6</v>
      </c>
      <c r="R994" s="83"/>
      <c r="S994" s="83"/>
      <c r="T994" s="83"/>
      <c r="U994" s="83"/>
      <c r="V994" s="83"/>
      <c r="W994" s="83"/>
      <c r="X994" s="83"/>
      <c r="Y994" s="83"/>
      <c r="Z994" s="83"/>
      <c r="AA994" s="83"/>
      <c r="AB994" s="83"/>
      <c r="AC994" s="83"/>
      <c r="AD994" s="83"/>
      <c r="AE994" s="83"/>
      <c r="AF994" s="83"/>
      <c r="AG994" s="83"/>
      <c r="AH994" s="83"/>
      <c r="AI994" s="83"/>
      <c r="AJ994" s="83"/>
      <c r="AK994" s="83"/>
      <c r="AL994" s="83"/>
      <c r="AM994" s="83"/>
      <c r="AN994" s="83"/>
      <c r="AO994" s="83"/>
      <c r="AP994" s="83"/>
      <c r="AQ994" s="83"/>
      <c r="AR994" s="83"/>
      <c r="AS994" s="83"/>
      <c r="AT994" s="83"/>
      <c r="AU994" s="83"/>
      <c r="AV994" s="83"/>
      <c r="AW994" s="83"/>
      <c r="AX994" s="83"/>
      <c r="AY994" s="83"/>
      <c r="AZ994" s="83"/>
      <c r="BA994" s="83"/>
      <c r="BB994" s="83"/>
      <c r="BC994" s="83"/>
      <c r="BD994" s="83"/>
      <c r="BE994" s="83"/>
      <c r="BF994" s="83"/>
      <c r="BG994" s="83"/>
      <c r="BH994" s="83"/>
      <c r="BI994" s="83"/>
      <c r="BJ994" s="83"/>
      <c r="BK994" s="83"/>
      <c r="BL994" s="83"/>
      <c r="BM994" s="83"/>
      <c r="BN994" s="83"/>
      <c r="BO994" s="83"/>
      <c r="BP994" s="83"/>
      <c r="BQ994" s="83"/>
      <c r="BR994" s="83"/>
      <c r="BS994" s="83"/>
      <c r="BT994" s="83"/>
      <c r="BU994" s="83"/>
      <c r="BV994" s="83"/>
      <c r="BW994" s="83"/>
      <c r="BX994" s="83"/>
      <c r="BY994" s="83"/>
      <c r="BZ994" s="83"/>
      <c r="CA994" s="83"/>
      <c r="CB994" s="83"/>
      <c r="CC994" s="83"/>
      <c r="CD994" s="83"/>
      <c r="CE994" s="83"/>
      <c r="CF994" s="83"/>
      <c r="CG994" s="83"/>
      <c r="CH994" s="83"/>
      <c r="CI994" s="83"/>
      <c r="CJ994" s="83"/>
      <c r="CK994" s="83"/>
      <c r="CL994" s="83"/>
      <c r="CM994" s="83"/>
      <c r="CN994" s="83"/>
      <c r="CO994" s="83"/>
      <c r="CP994" s="83"/>
      <c r="CQ994" s="83"/>
      <c r="CR994" s="83"/>
      <c r="CS994" s="83"/>
      <c r="CT994" s="83"/>
      <c r="CU994" s="83"/>
      <c r="CV994" s="83"/>
      <c r="CW994" s="83"/>
    </row>
    <row r="995" spans="1:101" x14ac:dyDescent="0.2">
      <c r="A995" s="83" t="s">
        <v>2075</v>
      </c>
      <c r="B995" s="86">
        <v>40881.564583333333</v>
      </c>
      <c r="C995" s="86">
        <v>40882.822916666664</v>
      </c>
      <c r="D995" s="83" t="s">
        <v>774</v>
      </c>
      <c r="E995" s="83" t="s">
        <v>775</v>
      </c>
      <c r="F995" s="83"/>
      <c r="G995" s="83">
        <v>50</v>
      </c>
      <c r="H995" s="83"/>
      <c r="I995" s="83"/>
      <c r="J995" s="83"/>
      <c r="K995" s="83"/>
      <c r="L995" s="83"/>
      <c r="M995" s="83">
        <v>236</v>
      </c>
      <c r="N995" s="83"/>
      <c r="O995" s="83"/>
      <c r="P995" s="83"/>
      <c r="Q995" s="83">
        <v>206</v>
      </c>
      <c r="R995" s="83"/>
      <c r="S995" s="83"/>
      <c r="T995" s="83"/>
      <c r="U995" s="83"/>
      <c r="V995" s="83"/>
      <c r="W995" s="83"/>
      <c r="X995" s="83"/>
      <c r="Y995" s="83"/>
      <c r="Z995" s="83"/>
      <c r="AA995" s="83"/>
      <c r="AB995" s="83"/>
      <c r="AC995" s="83"/>
      <c r="AD995" s="83"/>
      <c r="AE995" s="83"/>
      <c r="AF995" s="83"/>
      <c r="AG995" s="83"/>
      <c r="AH995" s="83"/>
      <c r="AI995" s="83"/>
      <c r="AJ995" s="83"/>
      <c r="AK995" s="83"/>
      <c r="AL995" s="83"/>
      <c r="AM995" s="83"/>
      <c r="AN995" s="83"/>
      <c r="AO995" s="83"/>
      <c r="AP995" s="83"/>
      <c r="AQ995" s="83"/>
      <c r="AR995" s="83"/>
      <c r="AS995" s="83"/>
      <c r="AT995" s="83"/>
      <c r="AU995" s="83"/>
      <c r="AV995" s="83"/>
      <c r="AW995" s="83"/>
      <c r="AX995" s="83"/>
      <c r="AY995" s="83"/>
      <c r="AZ995" s="83"/>
      <c r="BA995" s="83"/>
      <c r="BB995" s="83"/>
      <c r="BC995" s="83"/>
      <c r="BD995" s="83"/>
      <c r="BE995" s="83"/>
      <c r="BF995" s="83"/>
      <c r="BG995" s="83"/>
      <c r="BH995" s="83"/>
      <c r="BI995" s="83"/>
      <c r="BJ995" s="83"/>
      <c r="BK995" s="83"/>
      <c r="BL995" s="83"/>
      <c r="BM995" s="83"/>
      <c r="BN995" s="83"/>
      <c r="BO995" s="83"/>
      <c r="BP995" s="83"/>
      <c r="BQ995" s="83"/>
      <c r="BR995" s="83"/>
      <c r="BS995" s="83"/>
      <c r="BT995" s="83"/>
      <c r="BU995" s="83"/>
      <c r="BV995" s="83"/>
      <c r="BW995" s="83"/>
      <c r="BX995" s="83"/>
      <c r="BY995" s="83"/>
      <c r="BZ995" s="83"/>
      <c r="CA995" s="83"/>
      <c r="CB995" s="83"/>
      <c r="CC995" s="83"/>
      <c r="CD995" s="83"/>
      <c r="CE995" s="83"/>
      <c r="CF995" s="83"/>
      <c r="CG995" s="83"/>
      <c r="CH995" s="83"/>
      <c r="CI995" s="83"/>
      <c r="CJ995" s="83"/>
      <c r="CK995" s="83"/>
      <c r="CL995" s="83"/>
      <c r="CM995" s="83"/>
      <c r="CN995" s="83"/>
      <c r="CO995" s="83"/>
      <c r="CP995" s="83"/>
      <c r="CQ995" s="83"/>
      <c r="CR995" s="83"/>
      <c r="CS995" s="83"/>
      <c r="CT995" s="83"/>
      <c r="CU995" s="83"/>
      <c r="CV995" s="83"/>
      <c r="CW995" s="83"/>
    </row>
    <row r="996" spans="1:101" x14ac:dyDescent="0.2">
      <c r="A996" s="83" t="s">
        <v>2075</v>
      </c>
      <c r="B996" s="86">
        <v>40882.938194444447</v>
      </c>
      <c r="C996" s="86">
        <v>40891.195833333331</v>
      </c>
      <c r="D996" s="83" t="s">
        <v>776</v>
      </c>
      <c r="E996" s="83" t="s">
        <v>777</v>
      </c>
      <c r="F996" s="83"/>
      <c r="G996" s="83">
        <v>50</v>
      </c>
      <c r="H996" s="83"/>
      <c r="I996" s="83"/>
      <c r="J996" s="83"/>
      <c r="K996" s="83"/>
      <c r="L996" s="83"/>
      <c r="M996" s="83">
        <v>483</v>
      </c>
      <c r="N996" s="83"/>
      <c r="O996" s="83"/>
      <c r="P996" s="83"/>
      <c r="Q996" s="83">
        <v>113</v>
      </c>
      <c r="R996" s="83"/>
      <c r="S996" s="83"/>
      <c r="T996" s="83"/>
      <c r="U996" s="83"/>
      <c r="V996" s="83"/>
      <c r="W996" s="83"/>
      <c r="X996" s="83"/>
      <c r="Y996" s="83"/>
      <c r="Z996" s="83"/>
      <c r="AA996" s="83"/>
      <c r="AB996" s="83"/>
      <c r="AC996" s="83"/>
      <c r="AD996" s="83"/>
      <c r="AE996" s="83"/>
      <c r="AF996" s="83"/>
      <c r="AG996" s="83"/>
      <c r="AH996" s="83"/>
      <c r="AI996" s="83"/>
      <c r="AJ996" s="83"/>
      <c r="AK996" s="83"/>
      <c r="AL996" s="83"/>
      <c r="AM996" s="83"/>
      <c r="AN996" s="83"/>
      <c r="AO996" s="83"/>
      <c r="AP996" s="83"/>
      <c r="AQ996" s="83"/>
      <c r="AR996" s="83"/>
      <c r="AS996" s="83"/>
      <c r="AT996" s="83"/>
      <c r="AU996" s="83"/>
      <c r="AV996" s="83"/>
      <c r="AW996" s="83"/>
      <c r="AX996" s="83"/>
      <c r="AY996" s="83"/>
      <c r="AZ996" s="83"/>
      <c r="BA996" s="83"/>
      <c r="BB996" s="83"/>
      <c r="BC996" s="83"/>
      <c r="BD996" s="83"/>
      <c r="BE996" s="83"/>
      <c r="BF996" s="83"/>
      <c r="BG996" s="83"/>
      <c r="BH996" s="83"/>
      <c r="BI996" s="83"/>
      <c r="BJ996" s="83"/>
      <c r="BK996" s="83"/>
      <c r="BL996" s="83"/>
      <c r="BM996" s="83"/>
      <c r="BN996" s="83"/>
      <c r="BO996" s="83"/>
      <c r="BP996" s="83"/>
      <c r="BQ996" s="83"/>
      <c r="BR996" s="83"/>
      <c r="BS996" s="83"/>
      <c r="BT996" s="83"/>
      <c r="BU996" s="83"/>
      <c r="BV996" s="83"/>
      <c r="BW996" s="83"/>
      <c r="BX996" s="83"/>
      <c r="BY996" s="83"/>
      <c r="BZ996" s="83"/>
      <c r="CA996" s="83"/>
      <c r="CB996" s="83"/>
      <c r="CC996" s="83"/>
      <c r="CD996" s="83"/>
      <c r="CE996" s="83"/>
      <c r="CF996" s="83"/>
      <c r="CG996" s="83"/>
      <c r="CH996" s="83"/>
      <c r="CI996" s="83"/>
      <c r="CJ996" s="83"/>
      <c r="CK996" s="83"/>
      <c r="CL996" s="83"/>
      <c r="CM996" s="83"/>
      <c r="CN996" s="83"/>
      <c r="CO996" s="83"/>
      <c r="CP996" s="83"/>
      <c r="CQ996" s="83"/>
      <c r="CR996" s="83"/>
      <c r="CS996" s="83"/>
      <c r="CT996" s="83"/>
      <c r="CU996" s="83"/>
      <c r="CV996" s="83"/>
      <c r="CW996" s="83"/>
    </row>
    <row r="997" spans="1:101" x14ac:dyDescent="0.2">
      <c r="A997" s="83" t="s">
        <v>2075</v>
      </c>
      <c r="B997" s="86">
        <v>40891.238888888889</v>
      </c>
      <c r="C997" s="86">
        <v>40891.287499999999</v>
      </c>
      <c r="D997" s="83" t="s">
        <v>778</v>
      </c>
      <c r="E997" s="83" t="s">
        <v>779</v>
      </c>
      <c r="F997" s="83"/>
      <c r="G997" s="83">
        <v>50</v>
      </c>
      <c r="H997" s="83"/>
      <c r="I997" s="83"/>
      <c r="J997" s="83"/>
      <c r="K997" s="83"/>
      <c r="L997" s="83"/>
      <c r="M997" s="83">
        <v>154</v>
      </c>
      <c r="N997" s="83"/>
      <c r="O997" s="83"/>
      <c r="P997" s="83"/>
      <c r="Q997" s="83">
        <v>121</v>
      </c>
      <c r="R997" s="83"/>
      <c r="S997" s="83"/>
      <c r="T997" s="83"/>
      <c r="U997" s="83"/>
      <c r="V997" s="83"/>
      <c r="W997" s="83"/>
      <c r="X997" s="83"/>
      <c r="Y997" s="83"/>
      <c r="Z997" s="83"/>
      <c r="AA997" s="83"/>
      <c r="AB997" s="83"/>
      <c r="AC997" s="83"/>
      <c r="AD997" s="83"/>
      <c r="AE997" s="83"/>
      <c r="AF997" s="83"/>
      <c r="AG997" s="83"/>
      <c r="AH997" s="83"/>
      <c r="AI997" s="83"/>
      <c r="AJ997" s="83"/>
      <c r="AK997" s="83"/>
      <c r="AL997" s="83"/>
      <c r="AM997" s="83"/>
      <c r="AN997" s="83"/>
      <c r="AO997" s="83"/>
      <c r="AP997" s="83"/>
      <c r="AQ997" s="83"/>
      <c r="AR997" s="83"/>
      <c r="AS997" s="83"/>
      <c r="AT997" s="83"/>
      <c r="AU997" s="83"/>
      <c r="AV997" s="83"/>
      <c r="AW997" s="83"/>
      <c r="AX997" s="83"/>
      <c r="AY997" s="83"/>
      <c r="AZ997" s="83"/>
      <c r="BA997" s="83"/>
      <c r="BB997" s="83"/>
      <c r="BC997" s="83"/>
      <c r="BD997" s="83"/>
      <c r="BE997" s="83"/>
      <c r="BF997" s="83"/>
      <c r="BG997" s="83"/>
      <c r="BH997" s="83"/>
      <c r="BI997" s="83"/>
      <c r="BJ997" s="83"/>
      <c r="BK997" s="83"/>
      <c r="BL997" s="83"/>
      <c r="BM997" s="83"/>
      <c r="BN997" s="83"/>
      <c r="BO997" s="83"/>
      <c r="BP997" s="83"/>
      <c r="BQ997" s="83"/>
      <c r="BR997" s="83"/>
      <c r="BS997" s="83"/>
      <c r="BT997" s="83"/>
      <c r="BU997" s="83"/>
      <c r="BV997" s="83"/>
      <c r="BW997" s="83"/>
      <c r="BX997" s="83"/>
      <c r="BY997" s="83"/>
      <c r="BZ997" s="83"/>
      <c r="CA997" s="83"/>
      <c r="CB997" s="83"/>
      <c r="CC997" s="83"/>
      <c r="CD997" s="83"/>
      <c r="CE997" s="83"/>
      <c r="CF997" s="83"/>
      <c r="CG997" s="83"/>
      <c r="CH997" s="83"/>
      <c r="CI997" s="83"/>
      <c r="CJ997" s="83"/>
      <c r="CK997" s="83"/>
      <c r="CL997" s="83"/>
      <c r="CM997" s="83"/>
      <c r="CN997" s="83"/>
      <c r="CO997" s="83"/>
      <c r="CP997" s="83"/>
      <c r="CQ997" s="83"/>
      <c r="CR997" s="83"/>
      <c r="CS997" s="83"/>
      <c r="CT997" s="83"/>
      <c r="CU997" s="83"/>
      <c r="CV997" s="83"/>
      <c r="CW997" s="83"/>
    </row>
    <row r="998" spans="1:101" x14ac:dyDescent="0.2">
      <c r="A998" s="83" t="s">
        <v>2075</v>
      </c>
      <c r="B998" s="86">
        <v>40891.294444444444</v>
      </c>
      <c r="C998" s="86">
        <v>40894.102083333331</v>
      </c>
      <c r="D998" s="83" t="s">
        <v>780</v>
      </c>
      <c r="E998" s="83" t="s">
        <v>781</v>
      </c>
      <c r="F998" s="83"/>
      <c r="G998" s="83">
        <v>50</v>
      </c>
      <c r="H998" s="83"/>
      <c r="I998" s="83"/>
      <c r="J998" s="83"/>
      <c r="K998" s="83"/>
      <c r="L998" s="83"/>
      <c r="M998" s="83">
        <v>1201</v>
      </c>
      <c r="N998" s="83"/>
      <c r="O998" s="83"/>
      <c r="P998" s="83"/>
      <c r="Q998" s="83">
        <v>45.5</v>
      </c>
      <c r="R998" s="83"/>
      <c r="S998" s="83"/>
      <c r="T998" s="83"/>
      <c r="U998" s="83"/>
      <c r="V998" s="83"/>
      <c r="W998" s="83"/>
      <c r="X998" s="83"/>
      <c r="Y998" s="83"/>
      <c r="Z998" s="83"/>
      <c r="AA998" s="83"/>
      <c r="AB998" s="83"/>
      <c r="AC998" s="83"/>
      <c r="AD998" s="83"/>
      <c r="AE998" s="83"/>
      <c r="AF998" s="83"/>
      <c r="AG998" s="83"/>
      <c r="AH998" s="83"/>
      <c r="AI998" s="83"/>
      <c r="AJ998" s="83"/>
      <c r="AK998" s="83"/>
      <c r="AL998" s="83"/>
      <c r="AM998" s="83"/>
      <c r="AN998" s="83"/>
      <c r="AO998" s="83"/>
      <c r="AP998" s="83"/>
      <c r="AQ998" s="83"/>
      <c r="AR998" s="83"/>
      <c r="AS998" s="83"/>
      <c r="AT998" s="83"/>
      <c r="AU998" s="83"/>
      <c r="AV998" s="83"/>
      <c r="AW998" s="83"/>
      <c r="AX998" s="83"/>
      <c r="AY998" s="83"/>
      <c r="AZ998" s="83"/>
      <c r="BA998" s="83"/>
      <c r="BB998" s="83"/>
      <c r="BC998" s="83"/>
      <c r="BD998" s="83"/>
      <c r="BE998" s="83"/>
      <c r="BF998" s="83"/>
      <c r="BG998" s="83"/>
      <c r="BH998" s="83"/>
      <c r="BI998" s="83"/>
      <c r="BJ998" s="83"/>
      <c r="BK998" s="83"/>
      <c r="BL998" s="83"/>
      <c r="BM998" s="83"/>
      <c r="BN998" s="83"/>
      <c r="BO998" s="83"/>
      <c r="BP998" s="83"/>
      <c r="BQ998" s="83"/>
      <c r="BR998" s="83"/>
      <c r="BS998" s="83"/>
      <c r="BT998" s="83"/>
      <c r="BU998" s="83"/>
      <c r="BV998" s="83"/>
      <c r="BW998" s="83"/>
      <c r="BX998" s="83"/>
      <c r="BY998" s="83"/>
      <c r="BZ998" s="83"/>
      <c r="CA998" s="83"/>
      <c r="CB998" s="83"/>
      <c r="CC998" s="83"/>
      <c r="CD998" s="83"/>
      <c r="CE998" s="83"/>
      <c r="CF998" s="83"/>
      <c r="CG998" s="83"/>
      <c r="CH998" s="83"/>
      <c r="CI998" s="83"/>
      <c r="CJ998" s="83"/>
      <c r="CK998" s="83"/>
      <c r="CL998" s="83"/>
      <c r="CM998" s="83"/>
      <c r="CN998" s="83"/>
      <c r="CO998" s="83"/>
      <c r="CP998" s="83"/>
      <c r="CQ998" s="83"/>
      <c r="CR998" s="83"/>
      <c r="CS998" s="83"/>
      <c r="CT998" s="83"/>
      <c r="CU998" s="83"/>
      <c r="CV998" s="83"/>
      <c r="CW998" s="83"/>
    </row>
    <row r="999" spans="1:101" x14ac:dyDescent="0.2">
      <c r="A999" s="83" t="s">
        <v>2075</v>
      </c>
      <c r="B999" s="86">
        <v>40894.25277777778</v>
      </c>
      <c r="C999" s="86">
        <v>40895.375</v>
      </c>
      <c r="D999" s="83" t="s">
        <v>782</v>
      </c>
      <c r="E999" s="83" t="s">
        <v>783</v>
      </c>
      <c r="F999" s="83"/>
      <c r="G999" s="83">
        <v>50</v>
      </c>
      <c r="H999" s="83"/>
      <c r="I999" s="83"/>
      <c r="J999" s="83"/>
      <c r="K999" s="83"/>
      <c r="L999" s="83"/>
      <c r="M999" s="83">
        <v>83.6</v>
      </c>
      <c r="N999" s="83"/>
      <c r="O999" s="83"/>
      <c r="P999" s="83"/>
      <c r="Q999" s="83">
        <v>554</v>
      </c>
      <c r="R999" s="83"/>
      <c r="S999" s="83"/>
      <c r="T999" s="83"/>
      <c r="U999" s="83"/>
      <c r="V999" s="83"/>
      <c r="W999" s="83"/>
      <c r="X999" s="83"/>
      <c r="Y999" s="83"/>
      <c r="Z999" s="83"/>
      <c r="AA999" s="83"/>
      <c r="AB999" s="83"/>
      <c r="AC999" s="83"/>
      <c r="AD999" s="83"/>
      <c r="AE999" s="83"/>
      <c r="AF999" s="83"/>
      <c r="AG999" s="83"/>
      <c r="AH999" s="83"/>
      <c r="AI999" s="83"/>
      <c r="AJ999" s="83"/>
      <c r="AK999" s="83"/>
      <c r="AL999" s="83"/>
      <c r="AM999" s="83"/>
      <c r="AN999" s="83"/>
      <c r="AO999" s="83"/>
      <c r="AP999" s="83"/>
      <c r="AQ999" s="83"/>
      <c r="AR999" s="83"/>
      <c r="AS999" s="83"/>
      <c r="AT999" s="83"/>
      <c r="AU999" s="83"/>
      <c r="AV999" s="83"/>
      <c r="AW999" s="83"/>
      <c r="AX999" s="83"/>
      <c r="AY999" s="83"/>
      <c r="AZ999" s="83"/>
      <c r="BA999" s="83"/>
      <c r="BB999" s="83"/>
      <c r="BC999" s="83"/>
      <c r="BD999" s="83"/>
      <c r="BE999" s="83"/>
      <c r="BF999" s="83"/>
      <c r="BG999" s="83"/>
      <c r="BH999" s="83"/>
      <c r="BI999" s="83"/>
      <c r="BJ999" s="83"/>
      <c r="BK999" s="83"/>
      <c r="BL999" s="83"/>
      <c r="BM999" s="83"/>
      <c r="BN999" s="83"/>
      <c r="BO999" s="83"/>
      <c r="BP999" s="83"/>
      <c r="BQ999" s="83"/>
      <c r="BR999" s="83"/>
      <c r="BS999" s="83"/>
      <c r="BT999" s="83"/>
      <c r="BU999" s="83"/>
      <c r="BV999" s="83"/>
      <c r="BW999" s="83"/>
      <c r="BX999" s="83"/>
      <c r="BY999" s="83"/>
      <c r="BZ999" s="83"/>
      <c r="CA999" s="83"/>
      <c r="CB999" s="83"/>
      <c r="CC999" s="83"/>
      <c r="CD999" s="83"/>
      <c r="CE999" s="83"/>
      <c r="CF999" s="83"/>
      <c r="CG999" s="83"/>
      <c r="CH999" s="83"/>
      <c r="CI999" s="83"/>
      <c r="CJ999" s="83"/>
      <c r="CK999" s="83"/>
      <c r="CL999" s="83"/>
      <c r="CM999" s="83"/>
      <c r="CN999" s="83"/>
      <c r="CO999" s="83"/>
      <c r="CP999" s="83"/>
      <c r="CQ999" s="83"/>
      <c r="CR999" s="83"/>
      <c r="CS999" s="83"/>
      <c r="CT999" s="83"/>
      <c r="CU999" s="83"/>
      <c r="CV999" s="83"/>
      <c r="CW999" s="83"/>
    </row>
    <row r="1000" spans="1:101" x14ac:dyDescent="0.2">
      <c r="A1000" s="83" t="s">
        <v>2075</v>
      </c>
      <c r="B1000" s="86">
        <v>40895.559027777781</v>
      </c>
      <c r="C1000" s="86">
        <v>40897.707638888889</v>
      </c>
      <c r="D1000" s="83" t="s">
        <v>784</v>
      </c>
      <c r="E1000" s="83" t="s">
        <v>785</v>
      </c>
      <c r="F1000" s="83"/>
      <c r="G1000" s="83">
        <v>50</v>
      </c>
      <c r="H1000" s="83"/>
      <c r="I1000" s="83"/>
      <c r="J1000" s="83"/>
      <c r="K1000" s="83"/>
      <c r="L1000" s="83"/>
      <c r="M1000" s="83">
        <v>132</v>
      </c>
      <c r="N1000" s="83"/>
      <c r="O1000" s="83"/>
      <c r="P1000" s="83"/>
      <c r="Q1000" s="83">
        <v>261</v>
      </c>
      <c r="R1000" s="83"/>
      <c r="S1000" s="83"/>
      <c r="T1000" s="83"/>
      <c r="U1000" s="83"/>
      <c r="V1000" s="83"/>
      <c r="W1000" s="83"/>
      <c r="X1000" s="83"/>
      <c r="Y1000" s="83"/>
      <c r="Z1000" s="83"/>
      <c r="AA1000" s="83"/>
      <c r="AB1000" s="83"/>
      <c r="AC1000" s="83"/>
      <c r="AD1000" s="83"/>
      <c r="AE1000" s="83"/>
      <c r="AF1000" s="83"/>
      <c r="AG1000" s="83"/>
      <c r="AH1000" s="83"/>
      <c r="AI1000" s="83"/>
      <c r="AJ1000" s="83"/>
      <c r="AK1000" s="83"/>
      <c r="AL1000" s="83"/>
      <c r="AM1000" s="83"/>
      <c r="AN1000" s="83"/>
      <c r="AO1000" s="83"/>
      <c r="AP1000" s="83"/>
      <c r="AQ1000" s="83"/>
      <c r="AR1000" s="83"/>
      <c r="AS1000" s="83"/>
      <c r="AT1000" s="83"/>
      <c r="AU1000" s="83"/>
      <c r="AV1000" s="83"/>
      <c r="AW1000" s="83"/>
      <c r="AX1000" s="83"/>
      <c r="AY1000" s="83"/>
      <c r="AZ1000" s="83"/>
      <c r="BA1000" s="83"/>
      <c r="BB1000" s="83"/>
      <c r="BC1000" s="83"/>
      <c r="BD1000" s="83"/>
      <c r="BE1000" s="83"/>
      <c r="BF1000" s="83"/>
      <c r="BG1000" s="83"/>
      <c r="BH1000" s="83"/>
      <c r="BI1000" s="83"/>
      <c r="BJ1000" s="83"/>
      <c r="BK1000" s="83"/>
      <c r="BL1000" s="83"/>
      <c r="BM1000" s="83"/>
      <c r="BN1000" s="83"/>
      <c r="BO1000" s="83"/>
      <c r="BP1000" s="83"/>
      <c r="BQ1000" s="83"/>
      <c r="BR1000" s="83"/>
      <c r="BS1000" s="83"/>
      <c r="BT1000" s="83"/>
      <c r="BU1000" s="83"/>
      <c r="BV1000" s="83"/>
      <c r="BW1000" s="83"/>
      <c r="BX1000" s="83"/>
      <c r="BY1000" s="83"/>
      <c r="BZ1000" s="83"/>
      <c r="CA1000" s="83"/>
      <c r="CB1000" s="83"/>
      <c r="CC1000" s="83"/>
      <c r="CD1000" s="83"/>
      <c r="CE1000" s="83"/>
      <c r="CF1000" s="83"/>
      <c r="CG1000" s="83"/>
      <c r="CH1000" s="83"/>
      <c r="CI1000" s="83"/>
      <c r="CJ1000" s="83"/>
      <c r="CK1000" s="83"/>
      <c r="CL1000" s="83"/>
      <c r="CM1000" s="83"/>
      <c r="CN1000" s="83"/>
      <c r="CO1000" s="83"/>
      <c r="CP1000" s="83"/>
      <c r="CQ1000" s="83"/>
      <c r="CR1000" s="83"/>
      <c r="CS1000" s="83"/>
      <c r="CT1000" s="83"/>
      <c r="CU1000" s="83"/>
      <c r="CV1000" s="83"/>
      <c r="CW1000" s="83"/>
    </row>
    <row r="1001" spans="1:101" x14ac:dyDescent="0.2">
      <c r="A1001" s="83" t="s">
        <v>2075</v>
      </c>
      <c r="B1001" s="86">
        <v>40897.736111111109</v>
      </c>
      <c r="C1001" s="86">
        <v>40898.315972222219</v>
      </c>
      <c r="D1001" s="83" t="s">
        <v>786</v>
      </c>
      <c r="E1001" s="83" t="s">
        <v>787</v>
      </c>
      <c r="F1001" s="83"/>
      <c r="G1001" s="83">
        <v>50</v>
      </c>
      <c r="H1001" s="83"/>
      <c r="I1001" s="83"/>
      <c r="J1001" s="83"/>
      <c r="K1001" s="83"/>
      <c r="L1001" s="83"/>
      <c r="M1001" s="83">
        <v>34.299999999999997</v>
      </c>
      <c r="N1001" s="83"/>
      <c r="O1001" s="83">
        <v>107</v>
      </c>
      <c r="P1001" s="83"/>
      <c r="Q1001" s="83">
        <v>165</v>
      </c>
      <c r="R1001" s="83"/>
      <c r="S1001" s="83"/>
      <c r="T1001" s="83"/>
      <c r="U1001" s="83">
        <v>0.49</v>
      </c>
      <c r="V1001" s="83"/>
      <c r="W1001" s="83"/>
      <c r="X1001" s="83"/>
      <c r="Y1001" s="83"/>
      <c r="Z1001" s="83"/>
      <c r="AA1001" s="83"/>
      <c r="AB1001" s="83"/>
      <c r="AC1001" s="83">
        <v>1380</v>
      </c>
      <c r="AD1001" s="83" t="s">
        <v>1784</v>
      </c>
      <c r="AE1001" s="83">
        <v>20</v>
      </c>
      <c r="AF1001" s="83" t="s">
        <v>1784</v>
      </c>
      <c r="AG1001" s="83">
        <v>20</v>
      </c>
      <c r="AH1001" s="83"/>
      <c r="AI1001" s="83">
        <v>12</v>
      </c>
      <c r="AJ1001" s="83" t="s">
        <v>1784</v>
      </c>
      <c r="AK1001" s="83">
        <v>2.5</v>
      </c>
      <c r="AL1001" s="83"/>
      <c r="AM1001" s="83">
        <v>7.95</v>
      </c>
      <c r="AN1001" s="83"/>
      <c r="AO1001" s="83">
        <v>336</v>
      </c>
      <c r="AP1001" s="83"/>
      <c r="AQ1001" s="83">
        <v>29</v>
      </c>
      <c r="AR1001" s="83"/>
      <c r="AS1001" s="83"/>
      <c r="AT1001" s="83"/>
      <c r="AU1001" s="83"/>
      <c r="AV1001" s="83"/>
      <c r="AW1001" s="83"/>
      <c r="AX1001" s="83"/>
      <c r="AY1001" s="83"/>
      <c r="AZ1001" s="83"/>
      <c r="BA1001" s="83">
        <v>9</v>
      </c>
      <c r="BB1001" s="83"/>
      <c r="BC1001" s="83"/>
      <c r="BD1001" s="83"/>
      <c r="BE1001" s="83"/>
      <c r="BF1001" s="83"/>
      <c r="BG1001" s="83"/>
      <c r="BH1001" s="83"/>
      <c r="BI1001" s="83"/>
      <c r="BJ1001" s="83"/>
      <c r="BK1001" s="83"/>
      <c r="BL1001" s="83"/>
      <c r="BM1001" s="83"/>
      <c r="BN1001" s="83"/>
      <c r="BO1001" s="83"/>
      <c r="BP1001" s="83"/>
      <c r="BQ1001" s="83"/>
      <c r="BR1001" s="83"/>
      <c r="BS1001" s="83"/>
      <c r="BT1001" s="83"/>
      <c r="BU1001" s="83"/>
      <c r="BV1001" s="83"/>
      <c r="BW1001" s="83"/>
      <c r="BX1001" s="83"/>
      <c r="BY1001" s="83"/>
      <c r="BZ1001" s="83"/>
      <c r="CA1001" s="83">
        <v>36</v>
      </c>
      <c r="CB1001" s="83"/>
      <c r="CC1001" s="83">
        <v>0.5</v>
      </c>
      <c r="CD1001" s="83" t="s">
        <v>1784</v>
      </c>
      <c r="CE1001" s="83">
        <v>20</v>
      </c>
      <c r="CF1001" s="83"/>
      <c r="CG1001" s="83"/>
      <c r="CH1001" s="83"/>
      <c r="CI1001" s="83"/>
      <c r="CJ1001" s="83"/>
      <c r="CK1001" s="83"/>
      <c r="CL1001" s="83"/>
      <c r="CM1001" s="83"/>
      <c r="CN1001" s="83"/>
      <c r="CO1001" s="83"/>
      <c r="CP1001" s="83"/>
      <c r="CQ1001" s="83"/>
      <c r="CR1001" s="83"/>
      <c r="CS1001" s="83"/>
      <c r="CT1001" s="83"/>
      <c r="CU1001" s="83"/>
      <c r="CV1001" s="83"/>
      <c r="CW1001" s="83"/>
    </row>
    <row r="1002" spans="1:101" x14ac:dyDescent="0.2">
      <c r="A1002" s="83" t="s">
        <v>2075</v>
      </c>
      <c r="B1002" s="86">
        <v>40897.926388888889</v>
      </c>
      <c r="C1002" s="86">
        <v>40898.322222222225</v>
      </c>
      <c r="D1002" s="83" t="s">
        <v>788</v>
      </c>
      <c r="E1002" s="83" t="s">
        <v>789</v>
      </c>
      <c r="F1002" s="83"/>
      <c r="G1002" s="83">
        <v>50</v>
      </c>
      <c r="H1002" s="83"/>
      <c r="I1002" s="83"/>
      <c r="J1002" s="83"/>
      <c r="K1002" s="83"/>
      <c r="L1002" s="83"/>
      <c r="M1002" s="83">
        <v>23.9</v>
      </c>
      <c r="N1002" s="83"/>
      <c r="O1002" s="83"/>
      <c r="P1002" s="83"/>
      <c r="Q1002" s="83">
        <v>187</v>
      </c>
      <c r="R1002" s="83"/>
      <c r="S1002" s="83"/>
      <c r="T1002" s="83"/>
      <c r="U1002" s="83"/>
      <c r="V1002" s="83"/>
      <c r="W1002" s="83"/>
      <c r="X1002" s="83"/>
      <c r="Y1002" s="83"/>
      <c r="Z1002" s="83"/>
      <c r="AA1002" s="83"/>
      <c r="AB1002" s="83"/>
      <c r="AC1002" s="83"/>
      <c r="AD1002" s="83"/>
      <c r="AE1002" s="83"/>
      <c r="AF1002" s="83"/>
      <c r="AG1002" s="83"/>
      <c r="AH1002" s="83"/>
      <c r="AI1002" s="83"/>
      <c r="AJ1002" s="83"/>
      <c r="AK1002" s="83"/>
      <c r="AL1002" s="83"/>
      <c r="AM1002" s="83"/>
      <c r="AN1002" s="83"/>
      <c r="AO1002" s="83"/>
      <c r="AP1002" s="83"/>
      <c r="AQ1002" s="83"/>
      <c r="AR1002" s="83"/>
      <c r="AS1002" s="83"/>
      <c r="AT1002" s="83"/>
      <c r="AU1002" s="83"/>
      <c r="AV1002" s="83"/>
      <c r="AW1002" s="83"/>
      <c r="AX1002" s="83"/>
      <c r="AY1002" s="83"/>
      <c r="AZ1002" s="83"/>
      <c r="BA1002" s="83"/>
      <c r="BB1002" s="83"/>
      <c r="BC1002" s="83"/>
      <c r="BD1002" s="83"/>
      <c r="BE1002" s="83"/>
      <c r="BF1002" s="83"/>
      <c r="BG1002" s="83"/>
      <c r="BH1002" s="83"/>
      <c r="BI1002" s="83"/>
      <c r="BJ1002" s="83"/>
      <c r="BK1002" s="83"/>
      <c r="BL1002" s="83"/>
      <c r="BM1002" s="83"/>
      <c r="BN1002" s="83"/>
      <c r="BO1002" s="83"/>
      <c r="BP1002" s="83"/>
      <c r="BQ1002" s="83"/>
      <c r="BR1002" s="83"/>
      <c r="BS1002" s="83"/>
      <c r="BT1002" s="83"/>
      <c r="BU1002" s="83"/>
      <c r="BV1002" s="83"/>
      <c r="BW1002" s="83"/>
      <c r="BX1002" s="83"/>
      <c r="BY1002" s="83"/>
      <c r="BZ1002" s="83"/>
      <c r="CA1002" s="83"/>
      <c r="CB1002" s="83"/>
      <c r="CC1002" s="83"/>
      <c r="CD1002" s="83"/>
      <c r="CE1002" s="83"/>
      <c r="CF1002" s="83"/>
      <c r="CG1002" s="83"/>
      <c r="CH1002" s="83"/>
      <c r="CI1002" s="83"/>
      <c r="CJ1002" s="83"/>
      <c r="CK1002" s="83"/>
      <c r="CL1002" s="83"/>
      <c r="CM1002" s="83"/>
      <c r="CN1002" s="83"/>
      <c r="CO1002" s="83"/>
      <c r="CP1002" s="83"/>
      <c r="CQ1002" s="83"/>
      <c r="CR1002" s="83"/>
      <c r="CS1002" s="83"/>
      <c r="CT1002" s="83"/>
      <c r="CU1002" s="83"/>
      <c r="CV1002" s="83"/>
      <c r="CW1002" s="83"/>
    </row>
    <row r="1003" spans="1:101" x14ac:dyDescent="0.2">
      <c r="A1003" s="83" t="s">
        <v>2075</v>
      </c>
      <c r="B1003" s="86">
        <v>40898.465277777781</v>
      </c>
      <c r="C1003" s="83"/>
      <c r="D1003" s="83" t="s">
        <v>790</v>
      </c>
      <c r="E1003" s="83" t="s">
        <v>791</v>
      </c>
      <c r="F1003" s="83"/>
      <c r="G1003" s="83">
        <v>70</v>
      </c>
      <c r="H1003" s="83"/>
      <c r="I1003" s="83"/>
      <c r="J1003" s="83"/>
      <c r="K1003" s="83">
        <v>0.94</v>
      </c>
      <c r="L1003" s="83"/>
      <c r="M1003" s="83"/>
      <c r="N1003" s="83"/>
      <c r="O1003" s="83"/>
      <c r="P1003" s="83"/>
      <c r="Q1003" s="83"/>
      <c r="R1003" s="83"/>
      <c r="S1003" s="83"/>
      <c r="T1003" s="83"/>
      <c r="U1003" s="83"/>
      <c r="V1003" s="83"/>
      <c r="W1003" s="83"/>
      <c r="X1003" s="83"/>
      <c r="Y1003" s="83"/>
      <c r="Z1003" s="83"/>
      <c r="AA1003" s="83"/>
      <c r="AB1003" s="83"/>
      <c r="AC1003" s="83"/>
      <c r="AD1003" s="83"/>
      <c r="AE1003" s="83"/>
      <c r="AF1003" s="83"/>
      <c r="AG1003" s="83"/>
      <c r="AH1003" s="83"/>
      <c r="AI1003" s="83"/>
      <c r="AJ1003" s="83"/>
      <c r="AK1003" s="83"/>
      <c r="AL1003" s="83"/>
      <c r="AM1003" s="83"/>
      <c r="AN1003" s="83"/>
      <c r="AO1003" s="83"/>
      <c r="AP1003" s="83"/>
      <c r="AQ1003" s="83"/>
      <c r="AR1003" s="83"/>
      <c r="AS1003" s="83"/>
      <c r="AT1003" s="83"/>
      <c r="AU1003" s="83"/>
      <c r="AV1003" s="83"/>
      <c r="AW1003" s="83"/>
      <c r="AX1003" s="83"/>
      <c r="AY1003" s="83"/>
      <c r="AZ1003" s="83"/>
      <c r="BA1003" s="83"/>
      <c r="BB1003" s="83"/>
      <c r="BC1003" s="83"/>
      <c r="BD1003" s="83"/>
      <c r="BE1003" s="83"/>
      <c r="BF1003" s="83"/>
      <c r="BG1003" s="83"/>
      <c r="BH1003" s="83"/>
      <c r="BI1003" s="83"/>
      <c r="BJ1003" s="83"/>
      <c r="BK1003" s="83"/>
      <c r="BL1003" s="83"/>
      <c r="BM1003" s="83"/>
      <c r="BN1003" s="83"/>
      <c r="BO1003" s="83"/>
      <c r="BP1003" s="83"/>
      <c r="BQ1003" s="83"/>
      <c r="BR1003" s="83"/>
      <c r="BS1003" s="83"/>
      <c r="BT1003" s="83"/>
      <c r="BU1003" s="83"/>
      <c r="BV1003" s="83"/>
      <c r="BW1003" s="83"/>
      <c r="BX1003" s="83"/>
      <c r="BY1003" s="83">
        <v>2.7</v>
      </c>
      <c r="BZ1003" s="83"/>
      <c r="CA1003" s="83"/>
      <c r="CB1003" s="83"/>
      <c r="CC1003" s="83"/>
      <c r="CD1003" s="83"/>
      <c r="CE1003" s="83"/>
      <c r="CF1003" s="83"/>
      <c r="CG1003" s="83"/>
      <c r="CH1003" s="83"/>
      <c r="CI1003" s="83"/>
      <c r="CJ1003" s="83"/>
      <c r="CK1003" s="83"/>
      <c r="CL1003" s="83"/>
      <c r="CM1003" s="83"/>
      <c r="CN1003" s="83"/>
      <c r="CO1003" s="83"/>
      <c r="CP1003" s="83"/>
      <c r="CQ1003" s="83"/>
      <c r="CR1003" s="83"/>
      <c r="CS1003" s="83"/>
      <c r="CT1003" s="83"/>
      <c r="CU1003" s="83"/>
      <c r="CV1003" s="83"/>
      <c r="CW1003" s="83"/>
    </row>
    <row r="1004" spans="1:101" x14ac:dyDescent="0.2">
      <c r="A1004" s="83" t="s">
        <v>2075</v>
      </c>
      <c r="B1004" s="86">
        <v>40898.621527777781</v>
      </c>
      <c r="C1004" s="86">
        <v>40907.368750000001</v>
      </c>
      <c r="D1004" s="83" t="s">
        <v>792</v>
      </c>
      <c r="E1004" s="83" t="s">
        <v>793</v>
      </c>
      <c r="F1004" s="83"/>
      <c r="G1004" s="83">
        <v>50</v>
      </c>
      <c r="H1004" s="83"/>
      <c r="I1004" s="83"/>
      <c r="J1004" s="83"/>
      <c r="K1004" s="83"/>
      <c r="L1004" s="83"/>
      <c r="M1004" s="83">
        <v>388</v>
      </c>
      <c r="N1004" s="83"/>
      <c r="O1004" s="83"/>
      <c r="P1004" s="83"/>
      <c r="Q1004" s="83">
        <v>159</v>
      </c>
      <c r="R1004" s="83"/>
      <c r="S1004" s="83"/>
      <c r="T1004" s="83"/>
      <c r="U1004" s="83"/>
      <c r="V1004" s="83"/>
      <c r="W1004" s="83"/>
      <c r="X1004" s="83"/>
      <c r="Y1004" s="83"/>
      <c r="Z1004" s="83"/>
      <c r="AA1004" s="83"/>
      <c r="AB1004" s="83"/>
      <c r="AC1004" s="83"/>
      <c r="AD1004" s="83"/>
      <c r="AE1004" s="83"/>
      <c r="AF1004" s="83"/>
      <c r="AG1004" s="83"/>
      <c r="AH1004" s="83"/>
      <c r="AI1004" s="83"/>
      <c r="AJ1004" s="83"/>
      <c r="AK1004" s="83"/>
      <c r="AL1004" s="83"/>
      <c r="AM1004" s="83"/>
      <c r="AN1004" s="83"/>
      <c r="AO1004" s="83"/>
      <c r="AP1004" s="83"/>
      <c r="AQ1004" s="83"/>
      <c r="AR1004" s="83"/>
      <c r="AS1004" s="83"/>
      <c r="AT1004" s="83"/>
      <c r="AU1004" s="83"/>
      <c r="AV1004" s="83"/>
      <c r="AW1004" s="83"/>
      <c r="AX1004" s="83"/>
      <c r="AY1004" s="83"/>
      <c r="AZ1004" s="83"/>
      <c r="BA1004" s="83"/>
      <c r="BB1004" s="83"/>
      <c r="BC1004" s="83"/>
      <c r="BD1004" s="83"/>
      <c r="BE1004" s="83"/>
      <c r="BF1004" s="83"/>
      <c r="BG1004" s="83"/>
      <c r="BH1004" s="83"/>
      <c r="BI1004" s="83"/>
      <c r="BJ1004" s="83"/>
      <c r="BK1004" s="83"/>
      <c r="BL1004" s="83"/>
      <c r="BM1004" s="83"/>
      <c r="BN1004" s="83"/>
      <c r="BO1004" s="83"/>
      <c r="BP1004" s="83"/>
      <c r="BQ1004" s="83"/>
      <c r="BR1004" s="83"/>
      <c r="BS1004" s="83"/>
      <c r="BT1004" s="83"/>
      <c r="BU1004" s="83"/>
      <c r="BV1004" s="83"/>
      <c r="BW1004" s="83"/>
      <c r="BX1004" s="83"/>
      <c r="BY1004" s="83"/>
      <c r="BZ1004" s="83"/>
      <c r="CA1004" s="83"/>
      <c r="CB1004" s="83"/>
      <c r="CC1004" s="83"/>
      <c r="CD1004" s="83"/>
      <c r="CE1004" s="83"/>
      <c r="CF1004" s="83"/>
      <c r="CG1004" s="83"/>
      <c r="CH1004" s="83"/>
      <c r="CI1004" s="83"/>
      <c r="CJ1004" s="83"/>
      <c r="CK1004" s="83"/>
      <c r="CL1004" s="83"/>
      <c r="CM1004" s="83"/>
      <c r="CN1004" s="83"/>
      <c r="CO1004" s="83"/>
      <c r="CP1004" s="83"/>
      <c r="CQ1004" s="83"/>
      <c r="CR1004" s="83"/>
      <c r="CS1004" s="83"/>
      <c r="CT1004" s="83"/>
      <c r="CU1004" s="83"/>
      <c r="CV1004" s="83"/>
      <c r="CW1004" s="83"/>
    </row>
    <row r="1005" spans="1:101" x14ac:dyDescent="0.2">
      <c r="A1005" s="83" t="s">
        <v>2075</v>
      </c>
      <c r="B1005" s="86">
        <v>40907.4</v>
      </c>
      <c r="C1005" s="86">
        <v>40907.50277777778</v>
      </c>
      <c r="D1005" s="83" t="s">
        <v>794</v>
      </c>
      <c r="E1005" s="83" t="s">
        <v>795</v>
      </c>
      <c r="F1005" s="83"/>
      <c r="G1005" s="83">
        <v>50</v>
      </c>
      <c r="H1005" s="83"/>
      <c r="I1005" s="83"/>
      <c r="J1005" s="83"/>
      <c r="K1005" s="83"/>
      <c r="L1005" s="83"/>
      <c r="M1005" s="83">
        <v>118</v>
      </c>
      <c r="N1005" s="83"/>
      <c r="O1005" s="83"/>
      <c r="P1005" s="83"/>
      <c r="Q1005" s="83">
        <v>354</v>
      </c>
      <c r="R1005" s="83"/>
      <c r="S1005" s="83"/>
      <c r="T1005" s="83"/>
      <c r="U1005" s="83"/>
      <c r="V1005" s="83"/>
      <c r="W1005" s="83"/>
      <c r="X1005" s="83"/>
      <c r="Y1005" s="83"/>
      <c r="Z1005" s="83"/>
      <c r="AA1005" s="83"/>
      <c r="AB1005" s="83"/>
      <c r="AC1005" s="83"/>
      <c r="AD1005" s="83"/>
      <c r="AE1005" s="83"/>
      <c r="AF1005" s="83"/>
      <c r="AG1005" s="83"/>
      <c r="AH1005" s="83"/>
      <c r="AI1005" s="83"/>
      <c r="AJ1005" s="83"/>
      <c r="AK1005" s="83"/>
      <c r="AL1005" s="83"/>
      <c r="AM1005" s="83"/>
      <c r="AN1005" s="83"/>
      <c r="AO1005" s="83"/>
      <c r="AP1005" s="83"/>
      <c r="AQ1005" s="83"/>
      <c r="AR1005" s="83"/>
      <c r="AS1005" s="83"/>
      <c r="AT1005" s="83"/>
      <c r="AU1005" s="83"/>
      <c r="AV1005" s="83"/>
      <c r="AW1005" s="83"/>
      <c r="AX1005" s="83"/>
      <c r="AY1005" s="83"/>
      <c r="AZ1005" s="83"/>
      <c r="BA1005" s="83"/>
      <c r="BB1005" s="83"/>
      <c r="BC1005" s="83"/>
      <c r="BD1005" s="83"/>
      <c r="BE1005" s="83"/>
      <c r="BF1005" s="83"/>
      <c r="BG1005" s="83"/>
      <c r="BH1005" s="83"/>
      <c r="BI1005" s="83"/>
      <c r="BJ1005" s="83"/>
      <c r="BK1005" s="83"/>
      <c r="BL1005" s="83"/>
      <c r="BM1005" s="83"/>
      <c r="BN1005" s="83"/>
      <c r="BO1005" s="83"/>
      <c r="BP1005" s="83"/>
      <c r="BQ1005" s="83"/>
      <c r="BR1005" s="83"/>
      <c r="BS1005" s="83"/>
      <c r="BT1005" s="83"/>
      <c r="BU1005" s="83"/>
      <c r="BV1005" s="83"/>
      <c r="BW1005" s="83"/>
      <c r="BX1005" s="83"/>
      <c r="BY1005" s="83"/>
      <c r="BZ1005" s="83"/>
      <c r="CA1005" s="83"/>
      <c r="CB1005" s="83"/>
      <c r="CC1005" s="83"/>
      <c r="CD1005" s="83"/>
      <c r="CE1005" s="83"/>
      <c r="CF1005" s="83"/>
      <c r="CG1005" s="83"/>
      <c r="CH1005" s="83"/>
      <c r="CI1005" s="83"/>
      <c r="CJ1005" s="83"/>
      <c r="CK1005" s="83"/>
      <c r="CL1005" s="83"/>
      <c r="CM1005" s="83"/>
      <c r="CN1005" s="83"/>
      <c r="CO1005" s="83"/>
      <c r="CP1005" s="83"/>
      <c r="CQ1005" s="83"/>
      <c r="CR1005" s="83"/>
      <c r="CS1005" s="83"/>
      <c r="CT1005" s="83"/>
      <c r="CU1005" s="83"/>
      <c r="CV1005" s="83"/>
      <c r="CW1005" s="83"/>
    </row>
    <row r="1006" spans="1:101" x14ac:dyDescent="0.2">
      <c r="A1006" s="83" t="s">
        <v>2075</v>
      </c>
      <c r="B1006" s="86">
        <v>40907.511805555558</v>
      </c>
      <c r="C1006" s="86">
        <v>40909.0625</v>
      </c>
      <c r="D1006" s="83" t="s">
        <v>796</v>
      </c>
      <c r="E1006" s="83" t="s">
        <v>797</v>
      </c>
      <c r="F1006" s="83"/>
      <c r="G1006" s="83">
        <v>50</v>
      </c>
      <c r="H1006" s="83"/>
      <c r="I1006" s="83"/>
      <c r="J1006" s="83"/>
      <c r="K1006" s="83"/>
      <c r="L1006" s="83"/>
      <c r="M1006" s="83">
        <v>929</v>
      </c>
      <c r="N1006" s="83"/>
      <c r="O1006" s="83"/>
      <c r="P1006" s="83"/>
      <c r="Q1006" s="83">
        <v>63.6</v>
      </c>
      <c r="R1006" s="83"/>
      <c r="S1006" s="83"/>
      <c r="T1006" s="83"/>
      <c r="U1006" s="83"/>
      <c r="V1006" s="83"/>
      <c r="W1006" s="83"/>
      <c r="X1006" s="83"/>
      <c r="Y1006" s="83"/>
      <c r="Z1006" s="83"/>
      <c r="AA1006" s="83"/>
      <c r="AB1006" s="83"/>
      <c r="AC1006" s="83"/>
      <c r="AD1006" s="83"/>
      <c r="AE1006" s="83"/>
      <c r="AF1006" s="83"/>
      <c r="AG1006" s="83"/>
      <c r="AH1006" s="83"/>
      <c r="AI1006" s="83"/>
      <c r="AJ1006" s="83"/>
      <c r="AK1006" s="83"/>
      <c r="AL1006" s="83"/>
      <c r="AM1006" s="83"/>
      <c r="AN1006" s="83"/>
      <c r="AO1006" s="83"/>
      <c r="AP1006" s="83"/>
      <c r="AQ1006" s="83"/>
      <c r="AR1006" s="83"/>
      <c r="AS1006" s="83"/>
      <c r="AT1006" s="83"/>
      <c r="AU1006" s="83"/>
      <c r="AV1006" s="83"/>
      <c r="AW1006" s="83"/>
      <c r="AX1006" s="83"/>
      <c r="AY1006" s="83"/>
      <c r="AZ1006" s="83"/>
      <c r="BA1006" s="83"/>
      <c r="BB1006" s="83"/>
      <c r="BC1006" s="83"/>
      <c r="BD1006" s="83"/>
      <c r="BE1006" s="83"/>
      <c r="BF1006" s="83"/>
      <c r="BG1006" s="83"/>
      <c r="BH1006" s="83"/>
      <c r="BI1006" s="83"/>
      <c r="BJ1006" s="83"/>
      <c r="BK1006" s="83"/>
      <c r="BL1006" s="83"/>
      <c r="BM1006" s="83"/>
      <c r="BN1006" s="83"/>
      <c r="BO1006" s="83"/>
      <c r="BP1006" s="83"/>
      <c r="BQ1006" s="83"/>
      <c r="BR1006" s="83"/>
      <c r="BS1006" s="83"/>
      <c r="BT1006" s="83"/>
      <c r="BU1006" s="83"/>
      <c r="BV1006" s="83"/>
      <c r="BW1006" s="83"/>
      <c r="BX1006" s="83"/>
      <c r="BY1006" s="83"/>
      <c r="BZ1006" s="83"/>
      <c r="CA1006" s="83"/>
      <c r="CB1006" s="83"/>
      <c r="CC1006" s="83"/>
      <c r="CD1006" s="83"/>
      <c r="CE1006" s="83"/>
      <c r="CF1006" s="83"/>
      <c r="CG1006" s="83"/>
      <c r="CH1006" s="83"/>
      <c r="CI1006" s="83"/>
      <c r="CJ1006" s="83"/>
      <c r="CK1006" s="83"/>
      <c r="CL1006" s="83"/>
      <c r="CM1006" s="83"/>
      <c r="CN1006" s="83"/>
      <c r="CO1006" s="83"/>
      <c r="CP1006" s="83"/>
      <c r="CQ1006" s="83"/>
      <c r="CR1006" s="83"/>
      <c r="CS1006" s="83"/>
      <c r="CT1006" s="83"/>
      <c r="CU1006" s="83"/>
      <c r="CV1006" s="83"/>
      <c r="CW1006" s="83"/>
    </row>
    <row r="1007" spans="1:101" x14ac:dyDescent="0.2">
      <c r="A1007" s="83" t="s">
        <v>2075</v>
      </c>
      <c r="B1007" s="86">
        <v>40909.216666666667</v>
      </c>
      <c r="C1007" s="86">
        <v>40909.379861111112</v>
      </c>
      <c r="D1007" s="83" t="s">
        <v>798</v>
      </c>
      <c r="E1007" s="83" t="s">
        <v>799</v>
      </c>
      <c r="F1007" s="83"/>
      <c r="G1007" s="83">
        <v>50</v>
      </c>
      <c r="H1007" s="83"/>
      <c r="I1007" s="83"/>
      <c r="J1007" s="83"/>
      <c r="K1007" s="83"/>
      <c r="L1007" s="83"/>
      <c r="M1007" s="83">
        <v>52.1</v>
      </c>
      <c r="N1007" s="83"/>
      <c r="O1007" s="83"/>
      <c r="P1007" s="83"/>
      <c r="Q1007" s="83">
        <v>420</v>
      </c>
      <c r="R1007" s="83"/>
      <c r="S1007" s="83"/>
      <c r="T1007" s="83"/>
      <c r="U1007" s="83"/>
      <c r="V1007" s="83"/>
      <c r="W1007" s="83"/>
      <c r="X1007" s="83"/>
      <c r="Y1007" s="83"/>
      <c r="Z1007" s="83"/>
      <c r="AA1007" s="83"/>
      <c r="AB1007" s="83"/>
      <c r="AC1007" s="83"/>
      <c r="AD1007" s="83"/>
      <c r="AE1007" s="83"/>
      <c r="AF1007" s="83"/>
      <c r="AG1007" s="83"/>
      <c r="AH1007" s="83"/>
      <c r="AI1007" s="83"/>
      <c r="AJ1007" s="83"/>
      <c r="AK1007" s="83"/>
      <c r="AL1007" s="83"/>
      <c r="AM1007" s="83"/>
      <c r="AN1007" s="83"/>
      <c r="AO1007" s="83"/>
      <c r="AP1007" s="83"/>
      <c r="AQ1007" s="83"/>
      <c r="AR1007" s="83"/>
      <c r="AS1007" s="83"/>
      <c r="AT1007" s="83"/>
      <c r="AU1007" s="83"/>
      <c r="AV1007" s="83"/>
      <c r="AW1007" s="83"/>
      <c r="AX1007" s="83"/>
      <c r="AY1007" s="83"/>
      <c r="AZ1007" s="83"/>
      <c r="BA1007" s="83"/>
      <c r="BB1007" s="83"/>
      <c r="BC1007" s="83"/>
      <c r="BD1007" s="83"/>
      <c r="BE1007" s="83"/>
      <c r="BF1007" s="83"/>
      <c r="BG1007" s="83"/>
      <c r="BH1007" s="83"/>
      <c r="BI1007" s="83"/>
      <c r="BJ1007" s="83"/>
      <c r="BK1007" s="83"/>
      <c r="BL1007" s="83"/>
      <c r="BM1007" s="83"/>
      <c r="BN1007" s="83"/>
      <c r="BO1007" s="83"/>
      <c r="BP1007" s="83"/>
      <c r="BQ1007" s="83"/>
      <c r="BR1007" s="83"/>
      <c r="BS1007" s="83"/>
      <c r="BT1007" s="83"/>
      <c r="BU1007" s="83"/>
      <c r="BV1007" s="83"/>
      <c r="BW1007" s="83"/>
      <c r="BX1007" s="83"/>
      <c r="BY1007" s="83"/>
      <c r="BZ1007" s="83"/>
      <c r="CA1007" s="83"/>
      <c r="CB1007" s="83"/>
      <c r="CC1007" s="83"/>
      <c r="CD1007" s="83"/>
      <c r="CE1007" s="83"/>
      <c r="CF1007" s="83"/>
      <c r="CG1007" s="83"/>
      <c r="CH1007" s="83"/>
      <c r="CI1007" s="83"/>
      <c r="CJ1007" s="83"/>
      <c r="CK1007" s="83"/>
      <c r="CL1007" s="83"/>
      <c r="CM1007" s="83"/>
      <c r="CN1007" s="83"/>
      <c r="CO1007" s="83"/>
      <c r="CP1007" s="83"/>
      <c r="CQ1007" s="83"/>
      <c r="CR1007" s="83"/>
      <c r="CS1007" s="83"/>
      <c r="CT1007" s="83"/>
      <c r="CU1007" s="83"/>
      <c r="CV1007" s="83"/>
      <c r="CW1007" s="83"/>
    </row>
    <row r="1008" spans="1:101" x14ac:dyDescent="0.2">
      <c r="A1008" s="83" t="s">
        <v>2075</v>
      </c>
      <c r="B1008" s="86">
        <v>40909.405555555553</v>
      </c>
      <c r="C1008" s="86">
        <v>40909.745833333334</v>
      </c>
      <c r="D1008" s="83" t="s">
        <v>800</v>
      </c>
      <c r="E1008" s="83" t="s">
        <v>801</v>
      </c>
      <c r="F1008" s="83"/>
      <c r="G1008" s="83">
        <v>50</v>
      </c>
      <c r="H1008" s="83"/>
      <c r="I1008" s="83"/>
      <c r="J1008" s="83"/>
      <c r="K1008" s="83"/>
      <c r="L1008" s="83"/>
      <c r="M1008" s="83">
        <v>123</v>
      </c>
      <c r="N1008" s="83"/>
      <c r="O1008" s="83"/>
      <c r="P1008" s="83"/>
      <c r="Q1008" s="83">
        <v>199</v>
      </c>
      <c r="R1008" s="83"/>
      <c r="S1008" s="83"/>
      <c r="T1008" s="83"/>
      <c r="U1008" s="83"/>
      <c r="V1008" s="83"/>
      <c r="W1008" s="83"/>
      <c r="X1008" s="83"/>
      <c r="Y1008" s="83"/>
      <c r="Z1008" s="83"/>
      <c r="AA1008" s="83"/>
      <c r="AB1008" s="83"/>
      <c r="AC1008" s="83"/>
      <c r="AD1008" s="83"/>
      <c r="AE1008" s="83"/>
      <c r="AF1008" s="83"/>
      <c r="AG1008" s="83"/>
      <c r="AH1008" s="83"/>
      <c r="AI1008" s="83"/>
      <c r="AJ1008" s="83"/>
      <c r="AK1008" s="83"/>
      <c r="AL1008" s="83"/>
      <c r="AM1008" s="83"/>
      <c r="AN1008" s="83"/>
      <c r="AO1008" s="83"/>
      <c r="AP1008" s="83"/>
      <c r="AQ1008" s="83"/>
      <c r="AR1008" s="83"/>
      <c r="AS1008" s="83"/>
      <c r="AT1008" s="83"/>
      <c r="AU1008" s="83"/>
      <c r="AV1008" s="83"/>
      <c r="AW1008" s="83"/>
      <c r="AX1008" s="83"/>
      <c r="AY1008" s="83"/>
      <c r="AZ1008" s="83"/>
      <c r="BA1008" s="83"/>
      <c r="BB1008" s="83"/>
      <c r="BC1008" s="83"/>
      <c r="BD1008" s="83"/>
      <c r="BE1008" s="83"/>
      <c r="BF1008" s="83"/>
      <c r="BG1008" s="83"/>
      <c r="BH1008" s="83"/>
      <c r="BI1008" s="83"/>
      <c r="BJ1008" s="83"/>
      <c r="BK1008" s="83"/>
      <c r="BL1008" s="83"/>
      <c r="BM1008" s="83"/>
      <c r="BN1008" s="83"/>
      <c r="BO1008" s="83"/>
      <c r="BP1008" s="83"/>
      <c r="BQ1008" s="83"/>
      <c r="BR1008" s="83"/>
      <c r="BS1008" s="83"/>
      <c r="BT1008" s="83"/>
      <c r="BU1008" s="83"/>
      <c r="BV1008" s="83"/>
      <c r="BW1008" s="83"/>
      <c r="BX1008" s="83"/>
      <c r="BY1008" s="83"/>
      <c r="BZ1008" s="83"/>
      <c r="CA1008" s="83"/>
      <c r="CB1008" s="83"/>
      <c r="CC1008" s="83"/>
      <c r="CD1008" s="83"/>
      <c r="CE1008" s="83"/>
      <c r="CF1008" s="83"/>
      <c r="CG1008" s="83"/>
      <c r="CH1008" s="83"/>
      <c r="CI1008" s="83"/>
      <c r="CJ1008" s="83"/>
      <c r="CK1008" s="83"/>
      <c r="CL1008" s="83"/>
      <c r="CM1008" s="83"/>
      <c r="CN1008" s="83"/>
      <c r="CO1008" s="83"/>
      <c r="CP1008" s="83"/>
      <c r="CQ1008" s="83"/>
      <c r="CR1008" s="83"/>
      <c r="CS1008" s="83"/>
      <c r="CT1008" s="83"/>
      <c r="CU1008" s="83"/>
      <c r="CV1008" s="83"/>
      <c r="CW1008" s="83"/>
    </row>
    <row r="1009" spans="1:101" x14ac:dyDescent="0.2">
      <c r="A1009" s="83" t="s">
        <v>2075</v>
      </c>
      <c r="B1009" s="86">
        <v>40909.959027777775</v>
      </c>
      <c r="C1009" s="86">
        <v>40919.911805555559</v>
      </c>
      <c r="D1009" s="83" t="s">
        <v>802</v>
      </c>
      <c r="E1009" s="83" t="s">
        <v>803</v>
      </c>
      <c r="F1009" s="83"/>
      <c r="G1009" s="83">
        <v>50</v>
      </c>
      <c r="H1009" s="83"/>
      <c r="I1009" s="83"/>
      <c r="J1009" s="83"/>
      <c r="K1009" s="83"/>
      <c r="L1009" s="83"/>
      <c r="M1009" s="83">
        <v>609</v>
      </c>
      <c r="N1009" s="83"/>
      <c r="O1009" s="83"/>
      <c r="P1009" s="83"/>
      <c r="Q1009" s="83">
        <v>104</v>
      </c>
      <c r="R1009" s="83"/>
      <c r="S1009" s="83"/>
      <c r="T1009" s="83"/>
      <c r="U1009" s="83"/>
      <c r="V1009" s="83"/>
      <c r="W1009" s="83"/>
      <c r="X1009" s="83"/>
      <c r="Y1009" s="83"/>
      <c r="Z1009" s="83"/>
      <c r="AA1009" s="83"/>
      <c r="AB1009" s="83"/>
      <c r="AC1009" s="83"/>
      <c r="AD1009" s="83"/>
      <c r="AE1009" s="83"/>
      <c r="AF1009" s="83"/>
      <c r="AG1009" s="83"/>
      <c r="AH1009" s="83"/>
      <c r="AI1009" s="83"/>
      <c r="AJ1009" s="83"/>
      <c r="AK1009" s="83"/>
      <c r="AL1009" s="83"/>
      <c r="AM1009" s="83"/>
      <c r="AN1009" s="83"/>
      <c r="AO1009" s="83"/>
      <c r="AP1009" s="83"/>
      <c r="AQ1009" s="83"/>
      <c r="AR1009" s="83"/>
      <c r="AS1009" s="83"/>
      <c r="AT1009" s="83"/>
      <c r="AU1009" s="83"/>
      <c r="AV1009" s="83"/>
      <c r="AW1009" s="83"/>
      <c r="AX1009" s="83"/>
      <c r="AY1009" s="83"/>
      <c r="AZ1009" s="83"/>
      <c r="BA1009" s="83"/>
      <c r="BB1009" s="83"/>
      <c r="BC1009" s="83"/>
      <c r="BD1009" s="83"/>
      <c r="BE1009" s="83"/>
      <c r="BF1009" s="83"/>
      <c r="BG1009" s="83"/>
      <c r="BH1009" s="83"/>
      <c r="BI1009" s="83"/>
      <c r="BJ1009" s="83"/>
      <c r="BK1009" s="83"/>
      <c r="BL1009" s="83"/>
      <c r="BM1009" s="83"/>
      <c r="BN1009" s="83"/>
      <c r="BO1009" s="83"/>
      <c r="BP1009" s="83"/>
      <c r="BQ1009" s="83"/>
      <c r="BR1009" s="83"/>
      <c r="BS1009" s="83"/>
      <c r="BT1009" s="83"/>
      <c r="BU1009" s="83"/>
      <c r="BV1009" s="83"/>
      <c r="BW1009" s="83"/>
      <c r="BX1009" s="83"/>
      <c r="BY1009" s="83"/>
      <c r="BZ1009" s="83"/>
      <c r="CA1009" s="83"/>
      <c r="CB1009" s="83"/>
      <c r="CC1009" s="83"/>
      <c r="CD1009" s="83"/>
      <c r="CE1009" s="83"/>
      <c r="CF1009" s="83"/>
      <c r="CG1009" s="83"/>
      <c r="CH1009" s="83"/>
      <c r="CI1009" s="83"/>
      <c r="CJ1009" s="83"/>
      <c r="CK1009" s="83"/>
      <c r="CL1009" s="83"/>
      <c r="CM1009" s="83"/>
      <c r="CN1009" s="83"/>
      <c r="CO1009" s="83"/>
      <c r="CP1009" s="83"/>
      <c r="CQ1009" s="83"/>
      <c r="CR1009" s="83"/>
      <c r="CS1009" s="83"/>
      <c r="CT1009" s="83"/>
      <c r="CU1009" s="83"/>
      <c r="CV1009" s="83"/>
      <c r="CW1009" s="83"/>
    </row>
    <row r="1010" spans="1:101" x14ac:dyDescent="0.2">
      <c r="A1010" s="83" t="s">
        <v>2075</v>
      </c>
      <c r="B1010" s="86">
        <v>40920.043749999997</v>
      </c>
      <c r="C1010" s="86">
        <v>40920.44027777778</v>
      </c>
      <c r="D1010" s="83" t="s">
        <v>804</v>
      </c>
      <c r="E1010" s="83" t="s">
        <v>805</v>
      </c>
      <c r="F1010" s="83"/>
      <c r="G1010" s="83">
        <v>50</v>
      </c>
      <c r="H1010" s="83"/>
      <c r="I1010" s="83"/>
      <c r="J1010" s="83"/>
      <c r="K1010" s="83"/>
      <c r="L1010" s="83"/>
      <c r="M1010" s="83">
        <v>18.5</v>
      </c>
      <c r="N1010" s="83"/>
      <c r="O1010" s="83"/>
      <c r="P1010" s="83"/>
      <c r="Q1010" s="83">
        <v>46.6</v>
      </c>
      <c r="R1010" s="83"/>
      <c r="S1010" s="83"/>
      <c r="T1010" s="83"/>
      <c r="U1010" s="83"/>
      <c r="V1010" s="83"/>
      <c r="W1010" s="83"/>
      <c r="X1010" s="83"/>
      <c r="Y1010" s="83"/>
      <c r="Z1010" s="83"/>
      <c r="AA1010" s="83"/>
      <c r="AB1010" s="83"/>
      <c r="AC1010" s="83"/>
      <c r="AD1010" s="83"/>
      <c r="AE1010" s="83"/>
      <c r="AF1010" s="83"/>
      <c r="AG1010" s="83"/>
      <c r="AH1010" s="83"/>
      <c r="AI1010" s="83"/>
      <c r="AJ1010" s="83"/>
      <c r="AK1010" s="83"/>
      <c r="AL1010" s="83"/>
      <c r="AM1010" s="83"/>
      <c r="AN1010" s="83"/>
      <c r="AO1010" s="83"/>
      <c r="AP1010" s="83"/>
      <c r="AQ1010" s="83"/>
      <c r="AR1010" s="83"/>
      <c r="AS1010" s="83"/>
      <c r="AT1010" s="83"/>
      <c r="AU1010" s="83"/>
      <c r="AV1010" s="83"/>
      <c r="AW1010" s="83"/>
      <c r="AX1010" s="83"/>
      <c r="AY1010" s="83"/>
      <c r="AZ1010" s="83"/>
      <c r="BA1010" s="83"/>
      <c r="BB1010" s="83"/>
      <c r="BC1010" s="83"/>
      <c r="BD1010" s="83"/>
      <c r="BE1010" s="83"/>
      <c r="BF1010" s="83"/>
      <c r="BG1010" s="83"/>
      <c r="BH1010" s="83"/>
      <c r="BI1010" s="83"/>
      <c r="BJ1010" s="83"/>
      <c r="BK1010" s="83"/>
      <c r="BL1010" s="83"/>
      <c r="BM1010" s="83"/>
      <c r="BN1010" s="83"/>
      <c r="BO1010" s="83"/>
      <c r="BP1010" s="83"/>
      <c r="BQ1010" s="83"/>
      <c r="BR1010" s="83"/>
      <c r="BS1010" s="83"/>
      <c r="BT1010" s="83"/>
      <c r="BU1010" s="83"/>
      <c r="BV1010" s="83"/>
      <c r="BW1010" s="83"/>
      <c r="BX1010" s="83"/>
      <c r="BY1010" s="83"/>
      <c r="BZ1010" s="83"/>
      <c r="CA1010" s="83"/>
      <c r="CB1010" s="83"/>
      <c r="CC1010" s="83"/>
      <c r="CD1010" s="83"/>
      <c r="CE1010" s="83"/>
      <c r="CF1010" s="83"/>
      <c r="CG1010" s="83"/>
      <c r="CH1010" s="83"/>
      <c r="CI1010" s="83"/>
      <c r="CJ1010" s="83"/>
      <c r="CK1010" s="83"/>
      <c r="CL1010" s="83"/>
      <c r="CM1010" s="83"/>
      <c r="CN1010" s="83"/>
      <c r="CO1010" s="83"/>
      <c r="CP1010" s="83"/>
      <c r="CQ1010" s="83"/>
      <c r="CR1010" s="83"/>
      <c r="CS1010" s="83"/>
      <c r="CT1010" s="83"/>
      <c r="CU1010" s="83"/>
      <c r="CV1010" s="83"/>
      <c r="CW1010" s="83"/>
    </row>
    <row r="1011" spans="1:101" x14ac:dyDescent="0.2">
      <c r="A1011" s="83" t="s">
        <v>2075</v>
      </c>
      <c r="B1011" s="86">
        <v>40920.475694444445</v>
      </c>
      <c r="C1011" s="86">
        <v>40921.40625</v>
      </c>
      <c r="D1011" s="83" t="s">
        <v>806</v>
      </c>
      <c r="E1011" s="83" t="s">
        <v>807</v>
      </c>
      <c r="F1011" s="83"/>
      <c r="G1011" s="83">
        <v>50</v>
      </c>
      <c r="H1011" s="83"/>
      <c r="I1011" s="83"/>
      <c r="J1011" s="83"/>
      <c r="K1011" s="83"/>
      <c r="L1011" s="83"/>
      <c r="M1011" s="83">
        <v>61.2</v>
      </c>
      <c r="N1011" s="83"/>
      <c r="O1011" s="83">
        <v>581</v>
      </c>
      <c r="P1011" s="83"/>
      <c r="Q1011" s="83">
        <v>925</v>
      </c>
      <c r="R1011" s="83"/>
      <c r="S1011" s="83">
        <v>0.27500000000000002</v>
      </c>
      <c r="T1011" s="83"/>
      <c r="U1011" s="83">
        <v>1.27</v>
      </c>
      <c r="V1011" s="83"/>
      <c r="W1011" s="83">
        <v>27.1</v>
      </c>
      <c r="X1011" s="83"/>
      <c r="Y1011" s="83">
        <v>2140</v>
      </c>
      <c r="Z1011" s="83"/>
      <c r="AA1011" s="83">
        <v>3600</v>
      </c>
      <c r="AB1011" s="83"/>
      <c r="AC1011" s="83">
        <v>10800</v>
      </c>
      <c r="AD1011" s="83" t="s">
        <v>1784</v>
      </c>
      <c r="AE1011" s="83">
        <v>20</v>
      </c>
      <c r="AF1011" s="83"/>
      <c r="AG1011" s="83">
        <v>230</v>
      </c>
      <c r="AH1011" s="83"/>
      <c r="AI1011" s="83">
        <v>33</v>
      </c>
      <c r="AJ1011" s="83" t="s">
        <v>1784</v>
      </c>
      <c r="AK1011" s="83">
        <v>2.5</v>
      </c>
      <c r="AL1011" s="83"/>
      <c r="AM1011" s="83">
        <v>7.16</v>
      </c>
      <c r="AN1011" s="83"/>
      <c r="AO1011" s="83">
        <v>298</v>
      </c>
      <c r="AP1011" s="83"/>
      <c r="AQ1011" s="83">
        <v>42</v>
      </c>
      <c r="AR1011" s="83"/>
      <c r="AS1011" s="83"/>
      <c r="AT1011" s="83"/>
      <c r="AU1011" s="83"/>
      <c r="AV1011" s="83"/>
      <c r="AW1011" s="83"/>
      <c r="AX1011" s="83"/>
      <c r="AY1011" s="83"/>
      <c r="AZ1011" s="83"/>
      <c r="BA1011" s="83">
        <v>12</v>
      </c>
      <c r="BB1011" s="83"/>
      <c r="BC1011" s="83"/>
      <c r="BD1011" s="83"/>
      <c r="BE1011" s="83"/>
      <c r="BF1011" s="83"/>
      <c r="BG1011" s="83"/>
      <c r="BH1011" s="83"/>
      <c r="BI1011" s="83"/>
      <c r="BJ1011" s="83"/>
      <c r="BK1011" s="83"/>
      <c r="BL1011" s="83"/>
      <c r="BM1011" s="83"/>
      <c r="BN1011" s="83"/>
      <c r="BO1011" s="83"/>
      <c r="BP1011" s="83"/>
      <c r="BQ1011" s="83"/>
      <c r="BR1011" s="83"/>
      <c r="BS1011" s="83"/>
      <c r="BT1011" s="83"/>
      <c r="BU1011" s="83"/>
      <c r="BV1011" s="83"/>
      <c r="BW1011" s="83"/>
      <c r="BX1011" s="83"/>
      <c r="BY1011" s="83"/>
      <c r="BZ1011" s="83"/>
      <c r="CA1011" s="83">
        <v>39</v>
      </c>
      <c r="CB1011" s="83"/>
      <c r="CC1011" s="83">
        <v>0.65</v>
      </c>
      <c r="CD1011" s="83" t="s">
        <v>1784</v>
      </c>
      <c r="CE1011" s="83">
        <v>20</v>
      </c>
      <c r="CF1011" s="83"/>
      <c r="CG1011" s="83"/>
      <c r="CH1011" s="83"/>
      <c r="CI1011" s="83"/>
      <c r="CJ1011" s="83"/>
      <c r="CK1011" s="83"/>
      <c r="CL1011" s="83"/>
      <c r="CM1011" s="83"/>
      <c r="CN1011" s="83"/>
      <c r="CO1011" s="83"/>
      <c r="CP1011" s="83"/>
      <c r="CQ1011" s="83"/>
      <c r="CR1011" s="83"/>
      <c r="CS1011" s="83"/>
      <c r="CT1011" s="83"/>
      <c r="CU1011" s="83"/>
      <c r="CV1011" s="83"/>
      <c r="CW1011" s="83"/>
    </row>
    <row r="1012" spans="1:101" x14ac:dyDescent="0.2">
      <c r="A1012" s="83" t="s">
        <v>2075</v>
      </c>
      <c r="B1012" s="86">
        <v>40920.54583333333</v>
      </c>
      <c r="C1012" s="86">
        <v>40920.747916666667</v>
      </c>
      <c r="D1012" s="83" t="s">
        <v>808</v>
      </c>
      <c r="E1012" s="83" t="s">
        <v>809</v>
      </c>
      <c r="F1012" s="83"/>
      <c r="G1012" s="83">
        <v>50</v>
      </c>
      <c r="H1012" s="83"/>
      <c r="I1012" s="83"/>
      <c r="J1012" s="83"/>
      <c r="K1012" s="83"/>
      <c r="L1012" s="83"/>
      <c r="M1012" s="83">
        <v>17.7</v>
      </c>
      <c r="N1012" s="83"/>
      <c r="O1012" s="83"/>
      <c r="P1012" s="83"/>
      <c r="Q1012" s="83">
        <v>864</v>
      </c>
      <c r="R1012" s="83"/>
      <c r="S1012" s="83"/>
      <c r="T1012" s="83"/>
      <c r="U1012" s="83"/>
      <c r="V1012" s="83"/>
      <c r="W1012" s="83"/>
      <c r="X1012" s="83"/>
      <c r="Y1012" s="83"/>
      <c r="Z1012" s="83"/>
      <c r="AA1012" s="83"/>
      <c r="AB1012" s="83"/>
      <c r="AC1012" s="83"/>
      <c r="AD1012" s="83"/>
      <c r="AE1012" s="83"/>
      <c r="AF1012" s="83"/>
      <c r="AG1012" s="83"/>
      <c r="AH1012" s="83"/>
      <c r="AI1012" s="83"/>
      <c r="AJ1012" s="83"/>
      <c r="AK1012" s="83"/>
      <c r="AL1012" s="83"/>
      <c r="AM1012" s="83"/>
      <c r="AN1012" s="83"/>
      <c r="AO1012" s="83"/>
      <c r="AP1012" s="83"/>
      <c r="AQ1012" s="83"/>
      <c r="AR1012" s="83"/>
      <c r="AS1012" s="83"/>
      <c r="AT1012" s="83"/>
      <c r="AU1012" s="83"/>
      <c r="AV1012" s="83"/>
      <c r="AW1012" s="83"/>
      <c r="AX1012" s="83"/>
      <c r="AY1012" s="83"/>
      <c r="AZ1012" s="83"/>
      <c r="BA1012" s="83"/>
      <c r="BB1012" s="83"/>
      <c r="BC1012" s="83"/>
      <c r="BD1012" s="83"/>
      <c r="BE1012" s="83"/>
      <c r="BF1012" s="83"/>
      <c r="BG1012" s="83"/>
      <c r="BH1012" s="83"/>
      <c r="BI1012" s="83"/>
      <c r="BJ1012" s="83"/>
      <c r="BK1012" s="83"/>
      <c r="BL1012" s="83"/>
      <c r="BM1012" s="83"/>
      <c r="BN1012" s="83"/>
      <c r="BO1012" s="83"/>
      <c r="BP1012" s="83"/>
      <c r="BQ1012" s="83"/>
      <c r="BR1012" s="83"/>
      <c r="BS1012" s="83"/>
      <c r="BT1012" s="83"/>
      <c r="BU1012" s="83"/>
      <c r="BV1012" s="83"/>
      <c r="BW1012" s="83"/>
      <c r="BX1012" s="83"/>
      <c r="BY1012" s="83"/>
      <c r="BZ1012" s="83"/>
      <c r="CA1012" s="83"/>
      <c r="CB1012" s="83"/>
      <c r="CC1012" s="83"/>
      <c r="CD1012" s="83"/>
      <c r="CE1012" s="83"/>
      <c r="CF1012" s="83"/>
      <c r="CG1012" s="83"/>
      <c r="CH1012" s="83"/>
      <c r="CI1012" s="83"/>
      <c r="CJ1012" s="83"/>
      <c r="CK1012" s="83"/>
      <c r="CL1012" s="83"/>
      <c r="CM1012" s="83"/>
      <c r="CN1012" s="83"/>
      <c r="CO1012" s="83"/>
      <c r="CP1012" s="83"/>
      <c r="CQ1012" s="83"/>
      <c r="CR1012" s="83"/>
      <c r="CS1012" s="83"/>
      <c r="CT1012" s="83"/>
      <c r="CU1012" s="83"/>
      <c r="CV1012" s="83"/>
      <c r="CW1012" s="83"/>
    </row>
    <row r="1013" spans="1:101" x14ac:dyDescent="0.2">
      <c r="A1013" s="83" t="s">
        <v>2075</v>
      </c>
      <c r="B1013" s="86">
        <v>40920.825694444444</v>
      </c>
      <c r="C1013" s="86">
        <v>40922.069444444445</v>
      </c>
      <c r="D1013" s="83" t="s">
        <v>810</v>
      </c>
      <c r="E1013" s="83" t="s">
        <v>811</v>
      </c>
      <c r="F1013" s="83"/>
      <c r="G1013" s="83">
        <v>50</v>
      </c>
      <c r="H1013" s="83"/>
      <c r="I1013" s="83"/>
      <c r="J1013" s="83"/>
      <c r="K1013" s="83"/>
      <c r="L1013" s="83"/>
      <c r="M1013" s="83">
        <v>66.599999999999994</v>
      </c>
      <c r="N1013" s="83"/>
      <c r="O1013" s="83"/>
      <c r="P1013" s="83"/>
      <c r="Q1013" s="83">
        <v>658</v>
      </c>
      <c r="R1013" s="83"/>
      <c r="S1013" s="83"/>
      <c r="T1013" s="83"/>
      <c r="U1013" s="83"/>
      <c r="V1013" s="83"/>
      <c r="W1013" s="83"/>
      <c r="X1013" s="83"/>
      <c r="Y1013" s="83"/>
      <c r="Z1013" s="83"/>
      <c r="AA1013" s="83"/>
      <c r="AB1013" s="83"/>
      <c r="AC1013" s="83"/>
      <c r="AD1013" s="83"/>
      <c r="AE1013" s="83"/>
      <c r="AF1013" s="83"/>
      <c r="AG1013" s="83"/>
      <c r="AH1013" s="83"/>
      <c r="AI1013" s="83"/>
      <c r="AJ1013" s="83"/>
      <c r="AK1013" s="83"/>
      <c r="AL1013" s="83"/>
      <c r="AM1013" s="83"/>
      <c r="AN1013" s="83"/>
      <c r="AO1013" s="83"/>
      <c r="AP1013" s="83"/>
      <c r="AQ1013" s="83"/>
      <c r="AR1013" s="83"/>
      <c r="AS1013" s="83"/>
      <c r="AT1013" s="83"/>
      <c r="AU1013" s="83"/>
      <c r="AV1013" s="83"/>
      <c r="AW1013" s="83"/>
      <c r="AX1013" s="83"/>
      <c r="AY1013" s="83"/>
      <c r="AZ1013" s="83"/>
      <c r="BA1013" s="83"/>
      <c r="BB1013" s="83"/>
      <c r="BC1013" s="83"/>
      <c r="BD1013" s="83"/>
      <c r="BE1013" s="83"/>
      <c r="BF1013" s="83"/>
      <c r="BG1013" s="83"/>
      <c r="BH1013" s="83"/>
      <c r="BI1013" s="83"/>
      <c r="BJ1013" s="83"/>
      <c r="BK1013" s="83"/>
      <c r="BL1013" s="83"/>
      <c r="BM1013" s="83"/>
      <c r="BN1013" s="83"/>
      <c r="BO1013" s="83"/>
      <c r="BP1013" s="83"/>
      <c r="BQ1013" s="83"/>
      <c r="BR1013" s="83"/>
      <c r="BS1013" s="83"/>
      <c r="BT1013" s="83"/>
      <c r="BU1013" s="83"/>
      <c r="BV1013" s="83"/>
      <c r="BW1013" s="83"/>
      <c r="BX1013" s="83"/>
      <c r="BY1013" s="83"/>
      <c r="BZ1013" s="83"/>
      <c r="CA1013" s="83"/>
      <c r="CB1013" s="83"/>
      <c r="CC1013" s="83"/>
      <c r="CD1013" s="83"/>
      <c r="CE1013" s="83"/>
      <c r="CF1013" s="83"/>
      <c r="CG1013" s="83"/>
      <c r="CH1013" s="83"/>
      <c r="CI1013" s="83"/>
      <c r="CJ1013" s="83"/>
      <c r="CK1013" s="83"/>
      <c r="CL1013" s="83"/>
      <c r="CM1013" s="83"/>
      <c r="CN1013" s="83"/>
      <c r="CO1013" s="83"/>
      <c r="CP1013" s="83"/>
      <c r="CQ1013" s="83"/>
      <c r="CR1013" s="83"/>
      <c r="CS1013" s="83"/>
      <c r="CT1013" s="83"/>
      <c r="CU1013" s="83"/>
      <c r="CV1013" s="83"/>
      <c r="CW1013" s="83"/>
    </row>
    <row r="1014" spans="1:101" x14ac:dyDescent="0.2">
      <c r="A1014" s="83" t="s">
        <v>2075</v>
      </c>
      <c r="B1014" s="86">
        <v>40921.489583333336</v>
      </c>
      <c r="C1014" s="83"/>
      <c r="D1014" s="83" t="s">
        <v>812</v>
      </c>
      <c r="E1014" s="83" t="s">
        <v>813</v>
      </c>
      <c r="F1014" s="83"/>
      <c r="G1014" s="83">
        <v>70</v>
      </c>
      <c r="H1014" s="83"/>
      <c r="I1014" s="83"/>
      <c r="J1014" s="83"/>
      <c r="K1014" s="83">
        <v>0.6</v>
      </c>
      <c r="L1014" s="83"/>
      <c r="M1014" s="83"/>
      <c r="N1014" s="83"/>
      <c r="O1014" s="83"/>
      <c r="P1014" s="83"/>
      <c r="Q1014" s="83"/>
      <c r="R1014" s="83"/>
      <c r="S1014" s="83"/>
      <c r="T1014" s="83"/>
      <c r="U1014" s="83"/>
      <c r="V1014" s="83"/>
      <c r="W1014" s="83"/>
      <c r="X1014" s="83"/>
      <c r="Y1014" s="83"/>
      <c r="Z1014" s="83"/>
      <c r="AA1014" s="83"/>
      <c r="AB1014" s="83"/>
      <c r="AC1014" s="83"/>
      <c r="AD1014" s="83"/>
      <c r="AE1014" s="83"/>
      <c r="AF1014" s="83"/>
      <c r="AG1014" s="83"/>
      <c r="AH1014" s="83"/>
      <c r="AI1014" s="83"/>
      <c r="AJ1014" s="83"/>
      <c r="AK1014" s="83"/>
      <c r="AL1014" s="83"/>
      <c r="AM1014" s="83"/>
      <c r="AN1014" s="83"/>
      <c r="AO1014" s="83"/>
      <c r="AP1014" s="83"/>
      <c r="AQ1014" s="83"/>
      <c r="AR1014" s="83"/>
      <c r="AS1014" s="83"/>
      <c r="AT1014" s="83"/>
      <c r="AU1014" s="83"/>
      <c r="AV1014" s="83"/>
      <c r="AW1014" s="83"/>
      <c r="AX1014" s="83"/>
      <c r="AY1014" s="83"/>
      <c r="AZ1014" s="83"/>
      <c r="BA1014" s="83"/>
      <c r="BB1014" s="83"/>
      <c r="BC1014" s="83"/>
      <c r="BD1014" s="83"/>
      <c r="BE1014" s="83"/>
      <c r="BF1014" s="83"/>
      <c r="BG1014" s="83"/>
      <c r="BH1014" s="83"/>
      <c r="BI1014" s="83"/>
      <c r="BJ1014" s="83"/>
      <c r="BK1014" s="83"/>
      <c r="BL1014" s="83"/>
      <c r="BM1014" s="83"/>
      <c r="BN1014" s="83"/>
      <c r="BO1014" s="83"/>
      <c r="BP1014" s="83"/>
      <c r="BQ1014" s="83"/>
      <c r="BR1014" s="83"/>
      <c r="BS1014" s="83"/>
      <c r="BT1014" s="83"/>
      <c r="BU1014" s="83"/>
      <c r="BV1014" s="83"/>
      <c r="BW1014" s="83"/>
      <c r="BX1014" s="83"/>
      <c r="BY1014" s="83">
        <v>2.8</v>
      </c>
      <c r="BZ1014" s="83"/>
      <c r="CA1014" s="83"/>
      <c r="CB1014" s="83"/>
      <c r="CC1014" s="83"/>
      <c r="CD1014" s="83"/>
      <c r="CE1014" s="83"/>
      <c r="CF1014" s="83"/>
      <c r="CG1014" s="83"/>
      <c r="CH1014" s="83"/>
      <c r="CI1014" s="83"/>
      <c r="CJ1014" s="83"/>
      <c r="CK1014" s="83"/>
      <c r="CL1014" s="83"/>
      <c r="CM1014" s="83"/>
      <c r="CN1014" s="83"/>
      <c r="CO1014" s="83"/>
      <c r="CP1014" s="83"/>
      <c r="CQ1014" s="83"/>
      <c r="CR1014" s="83"/>
      <c r="CS1014" s="83"/>
      <c r="CT1014" s="83"/>
      <c r="CU1014" s="83"/>
      <c r="CV1014" s="83"/>
      <c r="CW1014" s="83"/>
    </row>
    <row r="1015" spans="1:101" x14ac:dyDescent="0.2">
      <c r="A1015" s="83" t="s">
        <v>2075</v>
      </c>
      <c r="B1015" s="86">
        <v>40922.265277777777</v>
      </c>
      <c r="C1015" s="86">
        <v>40923.872916666667</v>
      </c>
      <c r="D1015" s="83" t="s">
        <v>814</v>
      </c>
      <c r="E1015" s="83" t="s">
        <v>815</v>
      </c>
      <c r="F1015" s="83"/>
      <c r="G1015" s="83">
        <v>50</v>
      </c>
      <c r="H1015" s="83"/>
      <c r="I1015" s="83"/>
      <c r="J1015" s="83"/>
      <c r="K1015" s="83"/>
      <c r="L1015" s="83"/>
      <c r="M1015" s="83">
        <v>64.3</v>
      </c>
      <c r="N1015" s="83"/>
      <c r="O1015" s="83"/>
      <c r="P1015" s="83"/>
      <c r="Q1015" s="83">
        <v>913</v>
      </c>
      <c r="R1015" s="83"/>
      <c r="S1015" s="83"/>
      <c r="T1015" s="83"/>
      <c r="U1015" s="83"/>
      <c r="V1015" s="83"/>
      <c r="W1015" s="83"/>
      <c r="X1015" s="83"/>
      <c r="Y1015" s="83"/>
      <c r="Z1015" s="83"/>
      <c r="AA1015" s="83"/>
      <c r="AB1015" s="83"/>
      <c r="AC1015" s="83"/>
      <c r="AD1015" s="83"/>
      <c r="AE1015" s="83"/>
      <c r="AF1015" s="83"/>
      <c r="AG1015" s="83"/>
      <c r="AH1015" s="83"/>
      <c r="AI1015" s="83"/>
      <c r="AJ1015" s="83"/>
      <c r="AK1015" s="83"/>
      <c r="AL1015" s="83"/>
      <c r="AM1015" s="83"/>
      <c r="AN1015" s="83"/>
      <c r="AO1015" s="83"/>
      <c r="AP1015" s="83"/>
      <c r="AQ1015" s="83"/>
      <c r="AR1015" s="83"/>
      <c r="AS1015" s="83"/>
      <c r="AT1015" s="83"/>
      <c r="AU1015" s="83"/>
      <c r="AV1015" s="83"/>
      <c r="AW1015" s="83"/>
      <c r="AX1015" s="83"/>
      <c r="AY1015" s="83"/>
      <c r="AZ1015" s="83"/>
      <c r="BA1015" s="83"/>
      <c r="BB1015" s="83"/>
      <c r="BC1015" s="83"/>
      <c r="BD1015" s="83"/>
      <c r="BE1015" s="83"/>
      <c r="BF1015" s="83"/>
      <c r="BG1015" s="83"/>
      <c r="BH1015" s="83"/>
      <c r="BI1015" s="83"/>
      <c r="BJ1015" s="83"/>
      <c r="BK1015" s="83"/>
      <c r="BL1015" s="83"/>
      <c r="BM1015" s="83"/>
      <c r="BN1015" s="83"/>
      <c r="BO1015" s="83"/>
      <c r="BP1015" s="83"/>
      <c r="BQ1015" s="83"/>
      <c r="BR1015" s="83"/>
      <c r="BS1015" s="83"/>
      <c r="BT1015" s="83"/>
      <c r="BU1015" s="83"/>
      <c r="BV1015" s="83"/>
      <c r="BW1015" s="83"/>
      <c r="BX1015" s="83"/>
      <c r="BY1015" s="83"/>
      <c r="BZ1015" s="83"/>
      <c r="CA1015" s="83"/>
      <c r="CB1015" s="83"/>
      <c r="CC1015" s="83"/>
      <c r="CD1015" s="83"/>
      <c r="CE1015" s="83"/>
      <c r="CF1015" s="83"/>
      <c r="CG1015" s="83"/>
      <c r="CH1015" s="83"/>
      <c r="CI1015" s="83"/>
      <c r="CJ1015" s="83"/>
      <c r="CK1015" s="83"/>
      <c r="CL1015" s="83"/>
      <c r="CM1015" s="83"/>
      <c r="CN1015" s="83"/>
      <c r="CO1015" s="83"/>
      <c r="CP1015" s="83"/>
      <c r="CQ1015" s="83"/>
      <c r="CR1015" s="83"/>
      <c r="CS1015" s="83"/>
      <c r="CT1015" s="83"/>
      <c r="CU1015" s="83"/>
      <c r="CV1015" s="83"/>
      <c r="CW1015" s="83"/>
    </row>
    <row r="1016" spans="1:101" x14ac:dyDescent="0.2">
      <c r="A1016" s="83" t="s">
        <v>2075</v>
      </c>
      <c r="B1016" s="86">
        <v>40924.113194444442</v>
      </c>
      <c r="C1016" s="86">
        <v>40924.661111111112</v>
      </c>
      <c r="D1016" s="83" t="s">
        <v>816</v>
      </c>
      <c r="E1016" s="83" t="s">
        <v>817</v>
      </c>
      <c r="F1016" s="83"/>
      <c r="G1016" s="83">
        <v>50</v>
      </c>
      <c r="H1016" s="83"/>
      <c r="I1016" s="83"/>
      <c r="J1016" s="83"/>
      <c r="K1016" s="83"/>
      <c r="L1016" s="83"/>
      <c r="M1016" s="83">
        <v>27.2</v>
      </c>
      <c r="N1016" s="83"/>
      <c r="O1016" s="83"/>
      <c r="P1016" s="83"/>
      <c r="Q1016" s="83">
        <v>1680</v>
      </c>
      <c r="R1016" s="83"/>
      <c r="S1016" s="83"/>
      <c r="T1016" s="83"/>
      <c r="U1016" s="83"/>
      <c r="V1016" s="83"/>
      <c r="W1016" s="83"/>
      <c r="X1016" s="83"/>
      <c r="Y1016" s="83"/>
      <c r="Z1016" s="83"/>
      <c r="AA1016" s="83"/>
      <c r="AB1016" s="83"/>
      <c r="AC1016" s="83"/>
      <c r="AD1016" s="83"/>
      <c r="AE1016" s="83"/>
      <c r="AF1016" s="83"/>
      <c r="AG1016" s="83"/>
      <c r="AH1016" s="83"/>
      <c r="AI1016" s="83"/>
      <c r="AJ1016" s="83"/>
      <c r="AK1016" s="83"/>
      <c r="AL1016" s="83"/>
      <c r="AM1016" s="83"/>
      <c r="AN1016" s="83"/>
      <c r="AO1016" s="83"/>
      <c r="AP1016" s="83"/>
      <c r="AQ1016" s="83"/>
      <c r="AR1016" s="83"/>
      <c r="AS1016" s="83"/>
      <c r="AT1016" s="83"/>
      <c r="AU1016" s="83"/>
      <c r="AV1016" s="83"/>
      <c r="AW1016" s="83"/>
      <c r="AX1016" s="83"/>
      <c r="AY1016" s="83"/>
      <c r="AZ1016" s="83"/>
      <c r="BA1016" s="83"/>
      <c r="BB1016" s="83"/>
      <c r="BC1016" s="83"/>
      <c r="BD1016" s="83"/>
      <c r="BE1016" s="83"/>
      <c r="BF1016" s="83"/>
      <c r="BG1016" s="83"/>
      <c r="BH1016" s="83"/>
      <c r="BI1016" s="83"/>
      <c r="BJ1016" s="83"/>
      <c r="BK1016" s="83"/>
      <c r="BL1016" s="83"/>
      <c r="BM1016" s="83"/>
      <c r="BN1016" s="83"/>
      <c r="BO1016" s="83"/>
      <c r="BP1016" s="83"/>
      <c r="BQ1016" s="83"/>
      <c r="BR1016" s="83"/>
      <c r="BS1016" s="83"/>
      <c r="BT1016" s="83"/>
      <c r="BU1016" s="83"/>
      <c r="BV1016" s="83"/>
      <c r="BW1016" s="83"/>
      <c r="BX1016" s="83"/>
      <c r="BY1016" s="83"/>
      <c r="BZ1016" s="83"/>
      <c r="CA1016" s="83"/>
      <c r="CB1016" s="83"/>
      <c r="CC1016" s="83"/>
      <c r="CD1016" s="83"/>
      <c r="CE1016" s="83"/>
      <c r="CF1016" s="83"/>
      <c r="CG1016" s="83"/>
      <c r="CH1016" s="83"/>
      <c r="CI1016" s="83"/>
      <c r="CJ1016" s="83"/>
      <c r="CK1016" s="83"/>
      <c r="CL1016" s="83"/>
      <c r="CM1016" s="83"/>
      <c r="CN1016" s="83"/>
      <c r="CO1016" s="83"/>
      <c r="CP1016" s="83"/>
      <c r="CQ1016" s="83"/>
      <c r="CR1016" s="83"/>
      <c r="CS1016" s="83"/>
      <c r="CT1016" s="83"/>
      <c r="CU1016" s="83"/>
      <c r="CV1016" s="83"/>
      <c r="CW1016" s="83"/>
    </row>
    <row r="1017" spans="1:101" x14ac:dyDescent="0.2">
      <c r="A1017" s="83" t="s">
        <v>2075</v>
      </c>
      <c r="B1017" s="86">
        <v>40924.743055555555</v>
      </c>
      <c r="C1017" s="86">
        <v>40925.040277777778</v>
      </c>
      <c r="D1017" s="83" t="s">
        <v>818</v>
      </c>
      <c r="E1017" s="83" t="s">
        <v>819</v>
      </c>
      <c r="F1017" s="83"/>
      <c r="G1017" s="83">
        <v>50</v>
      </c>
      <c r="H1017" s="83"/>
      <c r="I1017" s="83"/>
      <c r="J1017" s="83"/>
      <c r="K1017" s="83"/>
      <c r="L1017" s="83"/>
      <c r="M1017" s="83">
        <v>26.8</v>
      </c>
      <c r="N1017" s="83"/>
      <c r="O1017" s="83"/>
      <c r="P1017" s="83"/>
      <c r="Q1017" s="83">
        <v>3290</v>
      </c>
      <c r="R1017" s="83"/>
      <c r="S1017" s="83"/>
      <c r="T1017" s="83"/>
      <c r="U1017" s="83"/>
      <c r="V1017" s="83"/>
      <c r="W1017" s="83"/>
      <c r="X1017" s="83"/>
      <c r="Y1017" s="83"/>
      <c r="Z1017" s="83"/>
      <c r="AA1017" s="83"/>
      <c r="AB1017" s="83"/>
      <c r="AC1017" s="83"/>
      <c r="AD1017" s="83"/>
      <c r="AE1017" s="83"/>
      <c r="AF1017" s="83"/>
      <c r="AG1017" s="83"/>
      <c r="AH1017" s="83"/>
      <c r="AI1017" s="83"/>
      <c r="AJ1017" s="83"/>
      <c r="AK1017" s="83"/>
      <c r="AL1017" s="83"/>
      <c r="AM1017" s="83"/>
      <c r="AN1017" s="83"/>
      <c r="AO1017" s="83"/>
      <c r="AP1017" s="83"/>
      <c r="AQ1017" s="83"/>
      <c r="AR1017" s="83"/>
      <c r="AS1017" s="83"/>
      <c r="AT1017" s="83"/>
      <c r="AU1017" s="83"/>
      <c r="AV1017" s="83"/>
      <c r="AW1017" s="83"/>
      <c r="AX1017" s="83"/>
      <c r="AY1017" s="83"/>
      <c r="AZ1017" s="83"/>
      <c r="BA1017" s="83"/>
      <c r="BB1017" s="83"/>
      <c r="BC1017" s="83"/>
      <c r="BD1017" s="83"/>
      <c r="BE1017" s="83"/>
      <c r="BF1017" s="83"/>
      <c r="BG1017" s="83"/>
      <c r="BH1017" s="83"/>
      <c r="BI1017" s="83"/>
      <c r="BJ1017" s="83"/>
      <c r="BK1017" s="83"/>
      <c r="BL1017" s="83"/>
      <c r="BM1017" s="83"/>
      <c r="BN1017" s="83"/>
      <c r="BO1017" s="83"/>
      <c r="BP1017" s="83"/>
      <c r="BQ1017" s="83"/>
      <c r="BR1017" s="83"/>
      <c r="BS1017" s="83"/>
      <c r="BT1017" s="83"/>
      <c r="BU1017" s="83"/>
      <c r="BV1017" s="83"/>
      <c r="BW1017" s="83"/>
      <c r="BX1017" s="83"/>
      <c r="BY1017" s="83"/>
      <c r="BZ1017" s="83"/>
      <c r="CA1017" s="83"/>
      <c r="CB1017" s="83"/>
      <c r="CC1017" s="83"/>
      <c r="CD1017" s="83"/>
      <c r="CE1017" s="83"/>
      <c r="CF1017" s="83"/>
      <c r="CG1017" s="83"/>
      <c r="CH1017" s="83"/>
      <c r="CI1017" s="83"/>
      <c r="CJ1017" s="83"/>
      <c r="CK1017" s="83"/>
      <c r="CL1017" s="83"/>
      <c r="CM1017" s="83"/>
      <c r="CN1017" s="83"/>
      <c r="CO1017" s="83"/>
      <c r="CP1017" s="83"/>
      <c r="CQ1017" s="83"/>
      <c r="CR1017" s="83"/>
      <c r="CS1017" s="83"/>
      <c r="CT1017" s="83"/>
      <c r="CU1017" s="83"/>
      <c r="CV1017" s="83"/>
      <c r="CW1017" s="83"/>
    </row>
    <row r="1018" spans="1:101" x14ac:dyDescent="0.2">
      <c r="A1018" s="83" t="s">
        <v>2075</v>
      </c>
      <c r="B1018" s="86">
        <v>40925.134027777778</v>
      </c>
      <c r="C1018" s="86">
        <v>40925.365972222222</v>
      </c>
      <c r="D1018" s="83" t="s">
        <v>820</v>
      </c>
      <c r="E1018" s="83" t="s">
        <v>821</v>
      </c>
      <c r="F1018" s="83"/>
      <c r="G1018" s="83">
        <v>50</v>
      </c>
      <c r="H1018" s="83"/>
      <c r="I1018" s="83"/>
      <c r="J1018" s="83"/>
      <c r="K1018" s="83"/>
      <c r="L1018" s="83"/>
      <c r="M1018" s="83">
        <v>26.4</v>
      </c>
      <c r="N1018" s="83"/>
      <c r="O1018" s="83"/>
      <c r="P1018" s="83"/>
      <c r="Q1018" s="83">
        <v>1210</v>
      </c>
      <c r="R1018" s="83"/>
      <c r="S1018" s="83"/>
      <c r="T1018" s="83"/>
      <c r="U1018" s="83"/>
      <c r="V1018" s="83"/>
      <c r="W1018" s="83"/>
      <c r="X1018" s="83"/>
      <c r="Y1018" s="83"/>
      <c r="Z1018" s="83"/>
      <c r="AA1018" s="83"/>
      <c r="AB1018" s="83"/>
      <c r="AC1018" s="83"/>
      <c r="AD1018" s="83"/>
      <c r="AE1018" s="83"/>
      <c r="AF1018" s="83"/>
      <c r="AG1018" s="83"/>
      <c r="AH1018" s="83"/>
      <c r="AI1018" s="83"/>
      <c r="AJ1018" s="83"/>
      <c r="AK1018" s="83"/>
      <c r="AL1018" s="83"/>
      <c r="AM1018" s="83"/>
      <c r="AN1018" s="83"/>
      <c r="AO1018" s="83"/>
      <c r="AP1018" s="83"/>
      <c r="AQ1018" s="83"/>
      <c r="AR1018" s="83"/>
      <c r="AS1018" s="83"/>
      <c r="AT1018" s="83"/>
      <c r="AU1018" s="83"/>
      <c r="AV1018" s="83"/>
      <c r="AW1018" s="83"/>
      <c r="AX1018" s="83"/>
      <c r="AY1018" s="83"/>
      <c r="AZ1018" s="83"/>
      <c r="BA1018" s="83"/>
      <c r="BB1018" s="83"/>
      <c r="BC1018" s="83"/>
      <c r="BD1018" s="83"/>
      <c r="BE1018" s="83"/>
      <c r="BF1018" s="83"/>
      <c r="BG1018" s="83"/>
      <c r="BH1018" s="83"/>
      <c r="BI1018" s="83"/>
      <c r="BJ1018" s="83"/>
      <c r="BK1018" s="83"/>
      <c r="BL1018" s="83"/>
      <c r="BM1018" s="83"/>
      <c r="BN1018" s="83"/>
      <c r="BO1018" s="83"/>
      <c r="BP1018" s="83"/>
      <c r="BQ1018" s="83"/>
      <c r="BR1018" s="83"/>
      <c r="BS1018" s="83"/>
      <c r="BT1018" s="83"/>
      <c r="BU1018" s="83"/>
      <c r="BV1018" s="83"/>
      <c r="BW1018" s="83"/>
      <c r="BX1018" s="83"/>
      <c r="BY1018" s="83"/>
      <c r="BZ1018" s="83"/>
      <c r="CA1018" s="83"/>
      <c r="CB1018" s="83"/>
      <c r="CC1018" s="83"/>
      <c r="CD1018" s="83"/>
      <c r="CE1018" s="83"/>
      <c r="CF1018" s="83"/>
      <c r="CG1018" s="83"/>
      <c r="CH1018" s="83"/>
      <c r="CI1018" s="83"/>
      <c r="CJ1018" s="83"/>
      <c r="CK1018" s="83"/>
      <c r="CL1018" s="83"/>
      <c r="CM1018" s="83"/>
      <c r="CN1018" s="83"/>
      <c r="CO1018" s="83"/>
      <c r="CP1018" s="83"/>
      <c r="CQ1018" s="83"/>
      <c r="CR1018" s="83"/>
      <c r="CS1018" s="83"/>
      <c r="CT1018" s="83"/>
      <c r="CU1018" s="83"/>
      <c r="CV1018" s="83"/>
      <c r="CW1018" s="83"/>
    </row>
    <row r="1019" spans="1:101" x14ac:dyDescent="0.2">
      <c r="A1019" s="83" t="s">
        <v>2075</v>
      </c>
      <c r="B1019" s="86">
        <v>40925.270833333336</v>
      </c>
      <c r="C1019" s="86">
        <v>40925.673611111109</v>
      </c>
      <c r="D1019" s="83" t="s">
        <v>822</v>
      </c>
      <c r="E1019" s="83" t="s">
        <v>823</v>
      </c>
      <c r="F1019" s="83"/>
      <c r="G1019" s="83">
        <v>50</v>
      </c>
      <c r="H1019" s="83"/>
      <c r="I1019" s="83"/>
      <c r="J1019" s="83"/>
      <c r="K1019" s="83"/>
      <c r="L1019" s="83"/>
      <c r="M1019" s="83">
        <v>54.4</v>
      </c>
      <c r="N1019" s="83"/>
      <c r="O1019" s="83">
        <v>972</v>
      </c>
      <c r="P1019" s="83"/>
      <c r="Q1019" s="83">
        <v>1490</v>
      </c>
      <c r="R1019" s="83"/>
      <c r="S1019" s="83">
        <v>0.191</v>
      </c>
      <c r="T1019" s="83"/>
      <c r="U1019" s="83">
        <v>1.01</v>
      </c>
      <c r="V1019" s="83"/>
      <c r="W1019" s="83">
        <v>135</v>
      </c>
      <c r="X1019" s="83"/>
      <c r="Y1019" s="83">
        <v>1170</v>
      </c>
      <c r="Z1019" s="83"/>
      <c r="AA1019" s="83"/>
      <c r="AB1019" s="83"/>
      <c r="AC1019" s="83">
        <v>6350</v>
      </c>
      <c r="AD1019" s="83" t="s">
        <v>1784</v>
      </c>
      <c r="AE1019" s="83">
        <v>20</v>
      </c>
      <c r="AF1019" s="83"/>
      <c r="AG1019" s="83">
        <v>560</v>
      </c>
      <c r="AH1019" s="83" t="s">
        <v>1784</v>
      </c>
      <c r="AI1019" s="83">
        <v>5</v>
      </c>
      <c r="AJ1019" s="83" t="s">
        <v>1784</v>
      </c>
      <c r="AK1019" s="83">
        <v>2.5</v>
      </c>
      <c r="AL1019" s="83"/>
      <c r="AM1019" s="83">
        <v>7.23</v>
      </c>
      <c r="AN1019" s="83"/>
      <c r="AO1019" s="83">
        <v>387</v>
      </c>
      <c r="AP1019" s="83"/>
      <c r="AQ1019" s="83">
        <v>150</v>
      </c>
      <c r="AR1019" s="83"/>
      <c r="AS1019" s="83"/>
      <c r="AT1019" s="83"/>
      <c r="AU1019" s="83"/>
      <c r="AV1019" s="83"/>
      <c r="AW1019" s="83"/>
      <c r="AX1019" s="83"/>
      <c r="AY1019" s="83"/>
      <c r="AZ1019" s="83"/>
      <c r="BA1019" s="83">
        <v>13</v>
      </c>
      <c r="BB1019" s="83"/>
      <c r="BC1019" s="83"/>
      <c r="BD1019" s="83"/>
      <c r="BE1019" s="83"/>
      <c r="BF1019" s="83"/>
      <c r="BG1019" s="83"/>
      <c r="BH1019" s="83"/>
      <c r="BI1019" s="83"/>
      <c r="BJ1019" s="83"/>
      <c r="BK1019" s="83"/>
      <c r="BL1019" s="83"/>
      <c r="BM1019" s="83"/>
      <c r="BN1019" s="83"/>
      <c r="BO1019" s="83"/>
      <c r="BP1019" s="83"/>
      <c r="BQ1019" s="83"/>
      <c r="BR1019" s="83"/>
      <c r="BS1019" s="83"/>
      <c r="BT1019" s="83"/>
      <c r="BU1019" s="83"/>
      <c r="BV1019" s="83"/>
      <c r="BW1019" s="83"/>
      <c r="BX1019" s="83"/>
      <c r="BY1019" s="83"/>
      <c r="BZ1019" s="83"/>
      <c r="CA1019" s="83">
        <v>140</v>
      </c>
      <c r="CB1019" s="83"/>
      <c r="CC1019" s="83">
        <v>0.93</v>
      </c>
      <c r="CD1019" s="83" t="s">
        <v>1784</v>
      </c>
      <c r="CE1019" s="83">
        <v>20</v>
      </c>
      <c r="CF1019" s="83"/>
      <c r="CG1019" s="83"/>
      <c r="CH1019" s="83"/>
      <c r="CI1019" s="83"/>
      <c r="CJ1019" s="83"/>
      <c r="CK1019" s="83"/>
      <c r="CL1019" s="83"/>
      <c r="CM1019" s="83"/>
      <c r="CN1019" s="83"/>
      <c r="CO1019" s="83"/>
      <c r="CP1019" s="83"/>
      <c r="CQ1019" s="83"/>
      <c r="CR1019" s="83"/>
      <c r="CS1019" s="83"/>
      <c r="CT1019" s="83"/>
      <c r="CU1019" s="83"/>
      <c r="CV1019" s="83"/>
      <c r="CW1019" s="83"/>
    </row>
    <row r="1020" spans="1:101" x14ac:dyDescent="0.2">
      <c r="A1020" s="83" t="s">
        <v>2075</v>
      </c>
      <c r="B1020" s="86">
        <v>40925.425000000003</v>
      </c>
      <c r="C1020" s="86">
        <v>40925.62222222222</v>
      </c>
      <c r="D1020" s="83" t="s">
        <v>824</v>
      </c>
      <c r="E1020" s="83" t="s">
        <v>825</v>
      </c>
      <c r="F1020" s="83"/>
      <c r="G1020" s="83">
        <v>50</v>
      </c>
      <c r="H1020" s="83"/>
      <c r="I1020" s="83"/>
      <c r="J1020" s="83"/>
      <c r="K1020" s="83"/>
      <c r="L1020" s="83"/>
      <c r="M1020" s="83">
        <v>26.4</v>
      </c>
      <c r="N1020" s="83"/>
      <c r="O1020" s="83"/>
      <c r="P1020" s="83"/>
      <c r="Q1020" s="83">
        <v>1670</v>
      </c>
      <c r="R1020" s="83"/>
      <c r="S1020" s="83"/>
      <c r="T1020" s="83"/>
      <c r="U1020" s="83"/>
      <c r="V1020" s="83"/>
      <c r="W1020" s="83"/>
      <c r="X1020" s="83"/>
      <c r="Y1020" s="83"/>
      <c r="Z1020" s="83"/>
      <c r="AA1020" s="83"/>
      <c r="AB1020" s="83"/>
      <c r="AC1020" s="83"/>
      <c r="AD1020" s="83"/>
      <c r="AE1020" s="83"/>
      <c r="AF1020" s="83"/>
      <c r="AG1020" s="83"/>
      <c r="AH1020" s="83"/>
      <c r="AI1020" s="83"/>
      <c r="AJ1020" s="83"/>
      <c r="AK1020" s="83"/>
      <c r="AL1020" s="83"/>
      <c r="AM1020" s="83"/>
      <c r="AN1020" s="83"/>
      <c r="AO1020" s="83"/>
      <c r="AP1020" s="83"/>
      <c r="AQ1020" s="83"/>
      <c r="AR1020" s="83"/>
      <c r="AS1020" s="83"/>
      <c r="AT1020" s="83"/>
      <c r="AU1020" s="83"/>
      <c r="AV1020" s="83"/>
      <c r="AW1020" s="83"/>
      <c r="AX1020" s="83"/>
      <c r="AY1020" s="83"/>
      <c r="AZ1020" s="83"/>
      <c r="BA1020" s="83"/>
      <c r="BB1020" s="83"/>
      <c r="BC1020" s="83"/>
      <c r="BD1020" s="83"/>
      <c r="BE1020" s="83"/>
      <c r="BF1020" s="83"/>
      <c r="BG1020" s="83"/>
      <c r="BH1020" s="83"/>
      <c r="BI1020" s="83"/>
      <c r="BJ1020" s="83"/>
      <c r="BK1020" s="83"/>
      <c r="BL1020" s="83"/>
      <c r="BM1020" s="83"/>
      <c r="BN1020" s="83"/>
      <c r="BO1020" s="83"/>
      <c r="BP1020" s="83"/>
      <c r="BQ1020" s="83"/>
      <c r="BR1020" s="83"/>
      <c r="BS1020" s="83"/>
      <c r="BT1020" s="83"/>
      <c r="BU1020" s="83"/>
      <c r="BV1020" s="83"/>
      <c r="BW1020" s="83"/>
      <c r="BX1020" s="83"/>
      <c r="BY1020" s="83"/>
      <c r="BZ1020" s="83"/>
      <c r="CA1020" s="83"/>
      <c r="CB1020" s="83"/>
      <c r="CC1020" s="83"/>
      <c r="CD1020" s="83"/>
      <c r="CE1020" s="83"/>
      <c r="CF1020" s="83"/>
      <c r="CG1020" s="83"/>
      <c r="CH1020" s="83"/>
      <c r="CI1020" s="83"/>
      <c r="CJ1020" s="83"/>
      <c r="CK1020" s="83"/>
      <c r="CL1020" s="83"/>
      <c r="CM1020" s="83"/>
      <c r="CN1020" s="83"/>
      <c r="CO1020" s="83"/>
      <c r="CP1020" s="83"/>
      <c r="CQ1020" s="83"/>
      <c r="CR1020" s="83"/>
      <c r="CS1020" s="83"/>
      <c r="CT1020" s="83"/>
      <c r="CU1020" s="83"/>
      <c r="CV1020" s="83"/>
      <c r="CW1020" s="83"/>
    </row>
    <row r="1021" spans="1:101" x14ac:dyDescent="0.2">
      <c r="A1021" s="83" t="s">
        <v>2075</v>
      </c>
      <c r="B1021" s="86">
        <v>40925.692361111112</v>
      </c>
      <c r="C1021" s="86">
        <v>40926.359027777777</v>
      </c>
      <c r="D1021" s="83" t="s">
        <v>826</v>
      </c>
      <c r="E1021" s="83" t="s">
        <v>827</v>
      </c>
      <c r="F1021" s="83"/>
      <c r="G1021" s="83">
        <v>50</v>
      </c>
      <c r="H1021" s="83"/>
      <c r="I1021" s="83"/>
      <c r="J1021" s="83"/>
      <c r="K1021" s="83"/>
      <c r="L1021" s="83"/>
      <c r="M1021" s="83">
        <v>62.7</v>
      </c>
      <c r="N1021" s="83"/>
      <c r="O1021" s="83"/>
      <c r="P1021" s="83"/>
      <c r="Q1021" s="83">
        <v>2610</v>
      </c>
      <c r="R1021" s="83"/>
      <c r="S1021" s="83"/>
      <c r="T1021" s="83"/>
      <c r="U1021" s="83"/>
      <c r="V1021" s="83"/>
      <c r="W1021" s="83"/>
      <c r="X1021" s="83"/>
      <c r="Y1021" s="83"/>
      <c r="Z1021" s="83"/>
      <c r="AA1021" s="83"/>
      <c r="AB1021" s="83"/>
      <c r="AC1021" s="83"/>
      <c r="AD1021" s="83"/>
      <c r="AE1021" s="83"/>
      <c r="AF1021" s="83"/>
      <c r="AG1021" s="83"/>
      <c r="AH1021" s="83"/>
      <c r="AI1021" s="83"/>
      <c r="AJ1021" s="83"/>
      <c r="AK1021" s="83"/>
      <c r="AL1021" s="83"/>
      <c r="AM1021" s="83"/>
      <c r="AN1021" s="83"/>
      <c r="AO1021" s="83"/>
      <c r="AP1021" s="83"/>
      <c r="AQ1021" s="83"/>
      <c r="AR1021" s="83"/>
      <c r="AS1021" s="83"/>
      <c r="AT1021" s="83"/>
      <c r="AU1021" s="83"/>
      <c r="AV1021" s="83"/>
      <c r="AW1021" s="83"/>
      <c r="AX1021" s="83"/>
      <c r="AY1021" s="83"/>
      <c r="AZ1021" s="83"/>
      <c r="BA1021" s="83"/>
      <c r="BB1021" s="83"/>
      <c r="BC1021" s="83"/>
      <c r="BD1021" s="83"/>
      <c r="BE1021" s="83"/>
      <c r="BF1021" s="83"/>
      <c r="BG1021" s="83"/>
      <c r="BH1021" s="83"/>
      <c r="BI1021" s="83"/>
      <c r="BJ1021" s="83"/>
      <c r="BK1021" s="83"/>
      <c r="BL1021" s="83"/>
      <c r="BM1021" s="83"/>
      <c r="BN1021" s="83"/>
      <c r="BO1021" s="83"/>
      <c r="BP1021" s="83"/>
      <c r="BQ1021" s="83"/>
      <c r="BR1021" s="83"/>
      <c r="BS1021" s="83"/>
      <c r="BT1021" s="83"/>
      <c r="BU1021" s="83"/>
      <c r="BV1021" s="83"/>
      <c r="BW1021" s="83"/>
      <c r="BX1021" s="83"/>
      <c r="BY1021" s="83"/>
      <c r="BZ1021" s="83"/>
      <c r="CA1021" s="83"/>
      <c r="CB1021" s="83"/>
      <c r="CC1021" s="83"/>
      <c r="CD1021" s="83"/>
      <c r="CE1021" s="83"/>
      <c r="CF1021" s="83"/>
      <c r="CG1021" s="83"/>
      <c r="CH1021" s="83"/>
      <c r="CI1021" s="83"/>
      <c r="CJ1021" s="83"/>
      <c r="CK1021" s="83"/>
      <c r="CL1021" s="83"/>
      <c r="CM1021" s="83"/>
      <c r="CN1021" s="83"/>
      <c r="CO1021" s="83"/>
      <c r="CP1021" s="83"/>
      <c r="CQ1021" s="83"/>
      <c r="CR1021" s="83"/>
      <c r="CS1021" s="83"/>
      <c r="CT1021" s="83"/>
      <c r="CU1021" s="83"/>
      <c r="CV1021" s="83"/>
      <c r="CW1021" s="83"/>
    </row>
    <row r="1022" spans="1:101" x14ac:dyDescent="0.2">
      <c r="A1022" s="83" t="s">
        <v>2075</v>
      </c>
      <c r="B1022" s="86">
        <v>40926.487500000003</v>
      </c>
      <c r="C1022" s="86">
        <v>40930.14166666667</v>
      </c>
      <c r="D1022" s="83" t="s">
        <v>828</v>
      </c>
      <c r="E1022" s="83" t="s">
        <v>829</v>
      </c>
      <c r="F1022" s="83"/>
      <c r="G1022" s="83">
        <v>50</v>
      </c>
      <c r="H1022" s="83"/>
      <c r="I1022" s="83"/>
      <c r="J1022" s="83"/>
      <c r="K1022" s="83"/>
      <c r="L1022" s="83"/>
      <c r="M1022" s="83">
        <v>172</v>
      </c>
      <c r="N1022" s="83"/>
      <c r="O1022" s="83"/>
      <c r="P1022" s="83"/>
      <c r="Q1022" s="83">
        <v>865</v>
      </c>
      <c r="R1022" s="83"/>
      <c r="S1022" s="83"/>
      <c r="T1022" s="83"/>
      <c r="U1022" s="83"/>
      <c r="V1022" s="83"/>
      <c r="W1022" s="83"/>
      <c r="X1022" s="83"/>
      <c r="Y1022" s="83"/>
      <c r="Z1022" s="83"/>
      <c r="AA1022" s="83"/>
      <c r="AB1022" s="83"/>
      <c r="AC1022" s="83"/>
      <c r="AD1022" s="83"/>
      <c r="AE1022" s="83"/>
      <c r="AF1022" s="83"/>
      <c r="AG1022" s="83"/>
      <c r="AH1022" s="83"/>
      <c r="AI1022" s="83"/>
      <c r="AJ1022" s="83"/>
      <c r="AK1022" s="83"/>
      <c r="AL1022" s="83"/>
      <c r="AM1022" s="83"/>
      <c r="AN1022" s="83"/>
      <c r="AO1022" s="83"/>
      <c r="AP1022" s="83"/>
      <c r="AQ1022" s="83"/>
      <c r="AR1022" s="83"/>
      <c r="AS1022" s="83"/>
      <c r="AT1022" s="83"/>
      <c r="AU1022" s="83"/>
      <c r="AV1022" s="83"/>
      <c r="AW1022" s="83"/>
      <c r="AX1022" s="83"/>
      <c r="AY1022" s="83"/>
      <c r="AZ1022" s="83"/>
      <c r="BA1022" s="83"/>
      <c r="BB1022" s="83"/>
      <c r="BC1022" s="83"/>
      <c r="BD1022" s="83"/>
      <c r="BE1022" s="83"/>
      <c r="BF1022" s="83"/>
      <c r="BG1022" s="83"/>
      <c r="BH1022" s="83"/>
      <c r="BI1022" s="83"/>
      <c r="BJ1022" s="83"/>
      <c r="BK1022" s="83"/>
      <c r="BL1022" s="83"/>
      <c r="BM1022" s="83"/>
      <c r="BN1022" s="83"/>
      <c r="BO1022" s="83"/>
      <c r="BP1022" s="83"/>
      <c r="BQ1022" s="83"/>
      <c r="BR1022" s="83"/>
      <c r="BS1022" s="83"/>
      <c r="BT1022" s="83"/>
      <c r="BU1022" s="83"/>
      <c r="BV1022" s="83"/>
      <c r="BW1022" s="83"/>
      <c r="BX1022" s="83"/>
      <c r="BY1022" s="83"/>
      <c r="BZ1022" s="83"/>
      <c r="CA1022" s="83"/>
      <c r="CB1022" s="83"/>
      <c r="CC1022" s="83"/>
      <c r="CD1022" s="83"/>
      <c r="CE1022" s="83"/>
      <c r="CF1022" s="83"/>
      <c r="CG1022" s="83"/>
      <c r="CH1022" s="83"/>
      <c r="CI1022" s="83"/>
      <c r="CJ1022" s="83"/>
      <c r="CK1022" s="83"/>
      <c r="CL1022" s="83"/>
      <c r="CM1022" s="83"/>
      <c r="CN1022" s="83"/>
      <c r="CO1022" s="83"/>
      <c r="CP1022" s="83"/>
      <c r="CQ1022" s="83"/>
      <c r="CR1022" s="83"/>
      <c r="CS1022" s="83"/>
      <c r="CT1022" s="83"/>
      <c r="CU1022" s="83"/>
      <c r="CV1022" s="83"/>
      <c r="CW1022" s="83"/>
    </row>
    <row r="1023" spans="1:101" x14ac:dyDescent="0.2">
      <c r="A1023" s="83" t="s">
        <v>2075</v>
      </c>
      <c r="B1023" s="86">
        <v>40930.390972222223</v>
      </c>
      <c r="C1023" s="86">
        <v>40931.168749999997</v>
      </c>
      <c r="D1023" s="83" t="s">
        <v>830</v>
      </c>
      <c r="E1023" s="83" t="s">
        <v>831</v>
      </c>
      <c r="F1023" s="83"/>
      <c r="G1023" s="83">
        <v>50</v>
      </c>
      <c r="H1023" s="83"/>
      <c r="I1023" s="83"/>
      <c r="J1023" s="83"/>
      <c r="K1023" s="83"/>
      <c r="L1023" s="83"/>
      <c r="M1023" s="83">
        <v>131</v>
      </c>
      <c r="N1023" s="83"/>
      <c r="O1023" s="83"/>
      <c r="P1023" s="83"/>
      <c r="Q1023" s="83">
        <v>2530</v>
      </c>
      <c r="R1023" s="83"/>
      <c r="S1023" s="83"/>
      <c r="T1023" s="83"/>
      <c r="U1023" s="83"/>
      <c r="V1023" s="83"/>
      <c r="W1023" s="83"/>
      <c r="X1023" s="83"/>
      <c r="Y1023" s="83"/>
      <c r="Z1023" s="83"/>
      <c r="AA1023" s="83"/>
      <c r="AB1023" s="83"/>
      <c r="AC1023" s="83"/>
      <c r="AD1023" s="83"/>
      <c r="AE1023" s="83"/>
      <c r="AF1023" s="83"/>
      <c r="AG1023" s="83"/>
      <c r="AH1023" s="83"/>
      <c r="AI1023" s="83"/>
      <c r="AJ1023" s="83"/>
      <c r="AK1023" s="83"/>
      <c r="AL1023" s="83"/>
      <c r="AM1023" s="83"/>
      <c r="AN1023" s="83"/>
      <c r="AO1023" s="83"/>
      <c r="AP1023" s="83"/>
      <c r="AQ1023" s="83"/>
      <c r="AR1023" s="83"/>
      <c r="AS1023" s="83"/>
      <c r="AT1023" s="83"/>
      <c r="AU1023" s="83"/>
      <c r="AV1023" s="83"/>
      <c r="AW1023" s="83"/>
      <c r="AX1023" s="83"/>
      <c r="AY1023" s="83"/>
      <c r="AZ1023" s="83"/>
      <c r="BA1023" s="83"/>
      <c r="BB1023" s="83"/>
      <c r="BC1023" s="83"/>
      <c r="BD1023" s="83"/>
      <c r="BE1023" s="83"/>
      <c r="BF1023" s="83"/>
      <c r="BG1023" s="83"/>
      <c r="BH1023" s="83"/>
      <c r="BI1023" s="83"/>
      <c r="BJ1023" s="83"/>
      <c r="BK1023" s="83"/>
      <c r="BL1023" s="83"/>
      <c r="BM1023" s="83"/>
      <c r="BN1023" s="83"/>
      <c r="BO1023" s="83"/>
      <c r="BP1023" s="83"/>
      <c r="BQ1023" s="83"/>
      <c r="BR1023" s="83"/>
      <c r="BS1023" s="83"/>
      <c r="BT1023" s="83"/>
      <c r="BU1023" s="83"/>
      <c r="BV1023" s="83"/>
      <c r="BW1023" s="83"/>
      <c r="BX1023" s="83"/>
      <c r="BY1023" s="83"/>
      <c r="BZ1023" s="83"/>
      <c r="CA1023" s="83"/>
      <c r="CB1023" s="83"/>
      <c r="CC1023" s="83"/>
      <c r="CD1023" s="83"/>
      <c r="CE1023" s="83"/>
      <c r="CF1023" s="83"/>
      <c r="CG1023" s="83"/>
      <c r="CH1023" s="83"/>
      <c r="CI1023" s="83"/>
      <c r="CJ1023" s="83"/>
      <c r="CK1023" s="83"/>
      <c r="CL1023" s="83"/>
      <c r="CM1023" s="83"/>
      <c r="CN1023" s="83"/>
      <c r="CO1023" s="83"/>
      <c r="CP1023" s="83"/>
      <c r="CQ1023" s="83"/>
      <c r="CR1023" s="83"/>
      <c r="CS1023" s="83"/>
      <c r="CT1023" s="83"/>
      <c r="CU1023" s="83"/>
      <c r="CV1023" s="83"/>
      <c r="CW1023" s="83"/>
    </row>
    <row r="1024" spans="1:101" x14ac:dyDescent="0.2">
      <c r="A1024" s="83" t="s">
        <v>2075</v>
      </c>
      <c r="B1024" s="86">
        <v>40930.684027777781</v>
      </c>
      <c r="C1024" s="86">
        <v>40932.413194444445</v>
      </c>
      <c r="D1024" s="83" t="s">
        <v>832</v>
      </c>
      <c r="E1024" s="83" t="s">
        <v>833</v>
      </c>
      <c r="F1024" s="83"/>
      <c r="G1024" s="83">
        <v>50</v>
      </c>
      <c r="H1024" s="83"/>
      <c r="I1024" s="83"/>
      <c r="J1024" s="83"/>
      <c r="K1024" s="83"/>
      <c r="L1024" s="83"/>
      <c r="M1024" s="83">
        <v>1111</v>
      </c>
      <c r="N1024" s="83"/>
      <c r="O1024" s="83">
        <v>648</v>
      </c>
      <c r="P1024" s="83"/>
      <c r="Q1024" s="83">
        <v>1080</v>
      </c>
      <c r="R1024" s="83"/>
      <c r="S1024" s="83">
        <v>0.191</v>
      </c>
      <c r="T1024" s="83"/>
      <c r="U1024" s="83">
        <v>5.19</v>
      </c>
      <c r="V1024" s="83"/>
      <c r="W1024" s="83">
        <v>92.7</v>
      </c>
      <c r="X1024" s="83"/>
      <c r="Y1024" s="83">
        <v>527</v>
      </c>
      <c r="Z1024" s="83"/>
      <c r="AA1024" s="83">
        <v>755</v>
      </c>
      <c r="AB1024" s="83"/>
      <c r="AC1024" s="83">
        <v>2980</v>
      </c>
      <c r="AD1024" s="83" t="s">
        <v>1784</v>
      </c>
      <c r="AE1024" s="83">
        <v>20</v>
      </c>
      <c r="AF1024" s="83"/>
      <c r="AG1024" s="83">
        <v>400</v>
      </c>
      <c r="AH1024" s="83" t="s">
        <v>1784</v>
      </c>
      <c r="AI1024" s="83">
        <v>5</v>
      </c>
      <c r="AJ1024" s="83" t="s">
        <v>1784</v>
      </c>
      <c r="AK1024" s="83">
        <v>2.5</v>
      </c>
      <c r="AL1024" s="83"/>
      <c r="AM1024" s="83">
        <v>7.33</v>
      </c>
      <c r="AN1024" s="83"/>
      <c r="AO1024" s="83">
        <v>256</v>
      </c>
      <c r="AP1024" s="83"/>
      <c r="AQ1024" s="83">
        <v>130</v>
      </c>
      <c r="AR1024" s="83"/>
      <c r="AS1024" s="83"/>
      <c r="AT1024" s="83"/>
      <c r="AU1024" s="83"/>
      <c r="AV1024" s="83"/>
      <c r="AW1024" s="83"/>
      <c r="AX1024" s="83"/>
      <c r="AY1024" s="83"/>
      <c r="AZ1024" s="83"/>
      <c r="BA1024" s="83">
        <v>109</v>
      </c>
      <c r="BB1024" s="83"/>
      <c r="BC1024" s="83"/>
      <c r="BD1024" s="83"/>
      <c r="BE1024" s="83"/>
      <c r="BF1024" s="83"/>
      <c r="BG1024" s="83"/>
      <c r="BH1024" s="83"/>
      <c r="BI1024" s="83"/>
      <c r="BJ1024" s="83"/>
      <c r="BK1024" s="83"/>
      <c r="BL1024" s="83"/>
      <c r="BM1024" s="83"/>
      <c r="BN1024" s="83"/>
      <c r="BO1024" s="83"/>
      <c r="BP1024" s="83"/>
      <c r="BQ1024" s="83"/>
      <c r="BR1024" s="83"/>
      <c r="BS1024" s="83"/>
      <c r="BT1024" s="83"/>
      <c r="BU1024" s="83"/>
      <c r="BV1024" s="83"/>
      <c r="BW1024" s="83"/>
      <c r="BX1024" s="83"/>
      <c r="BY1024" s="83"/>
      <c r="BZ1024" s="83"/>
      <c r="CA1024" s="83">
        <v>110</v>
      </c>
      <c r="CB1024" s="83"/>
      <c r="CC1024" s="83">
        <v>0.7</v>
      </c>
      <c r="CD1024" s="83" t="s">
        <v>1784</v>
      </c>
      <c r="CE1024" s="83">
        <v>20</v>
      </c>
      <c r="CF1024" s="83"/>
      <c r="CG1024" s="83"/>
      <c r="CH1024" s="83"/>
      <c r="CI1024" s="83"/>
      <c r="CJ1024" s="83"/>
      <c r="CK1024" s="83"/>
      <c r="CL1024" s="83"/>
      <c r="CM1024" s="83"/>
      <c r="CN1024" s="83"/>
      <c r="CO1024" s="83"/>
      <c r="CP1024" s="83"/>
      <c r="CQ1024" s="83"/>
      <c r="CR1024" s="83"/>
      <c r="CS1024" s="83"/>
      <c r="CT1024" s="83"/>
      <c r="CU1024" s="83"/>
      <c r="CV1024" s="83"/>
      <c r="CW1024" s="83"/>
    </row>
    <row r="1025" spans="1:101" x14ac:dyDescent="0.2">
      <c r="A1025" s="83" t="s">
        <v>2075</v>
      </c>
      <c r="B1025" s="86">
        <v>40931.186805555553</v>
      </c>
      <c r="C1025" s="86">
        <v>40931.595833333333</v>
      </c>
      <c r="D1025" s="83" t="s">
        <v>834</v>
      </c>
      <c r="E1025" s="83" t="s">
        <v>835</v>
      </c>
      <c r="F1025" s="83"/>
      <c r="G1025" s="83">
        <v>50</v>
      </c>
      <c r="H1025" s="83"/>
      <c r="I1025" s="83"/>
      <c r="J1025" s="83"/>
      <c r="K1025" s="83"/>
      <c r="L1025" s="83"/>
      <c r="M1025" s="83">
        <v>627</v>
      </c>
      <c r="N1025" s="83"/>
      <c r="O1025" s="83"/>
      <c r="P1025" s="83"/>
      <c r="Q1025" s="83">
        <v>630</v>
      </c>
      <c r="R1025" s="83"/>
      <c r="S1025" s="83"/>
      <c r="T1025" s="83"/>
      <c r="U1025" s="83"/>
      <c r="V1025" s="83"/>
      <c r="W1025" s="83"/>
      <c r="X1025" s="83"/>
      <c r="Y1025" s="83"/>
      <c r="Z1025" s="83"/>
      <c r="AA1025" s="83"/>
      <c r="AB1025" s="83"/>
      <c r="AC1025" s="83"/>
      <c r="AD1025" s="83"/>
      <c r="AE1025" s="83"/>
      <c r="AF1025" s="83"/>
      <c r="AG1025" s="83"/>
      <c r="AH1025" s="83"/>
      <c r="AI1025" s="83"/>
      <c r="AJ1025" s="83"/>
      <c r="AK1025" s="83"/>
      <c r="AL1025" s="83"/>
      <c r="AM1025" s="83"/>
      <c r="AN1025" s="83"/>
      <c r="AO1025" s="83"/>
      <c r="AP1025" s="83"/>
      <c r="AQ1025" s="83"/>
      <c r="AR1025" s="83"/>
      <c r="AS1025" s="83"/>
      <c r="AT1025" s="83"/>
      <c r="AU1025" s="83"/>
      <c r="AV1025" s="83"/>
      <c r="AW1025" s="83"/>
      <c r="AX1025" s="83"/>
      <c r="AY1025" s="83"/>
      <c r="AZ1025" s="83"/>
      <c r="BA1025" s="83"/>
      <c r="BB1025" s="83"/>
      <c r="BC1025" s="83"/>
      <c r="BD1025" s="83"/>
      <c r="BE1025" s="83"/>
      <c r="BF1025" s="83"/>
      <c r="BG1025" s="83"/>
      <c r="BH1025" s="83"/>
      <c r="BI1025" s="83"/>
      <c r="BJ1025" s="83"/>
      <c r="BK1025" s="83"/>
      <c r="BL1025" s="83"/>
      <c r="BM1025" s="83"/>
      <c r="BN1025" s="83"/>
      <c r="BO1025" s="83"/>
      <c r="BP1025" s="83"/>
      <c r="BQ1025" s="83"/>
      <c r="BR1025" s="83"/>
      <c r="BS1025" s="83"/>
      <c r="BT1025" s="83"/>
      <c r="BU1025" s="83"/>
      <c r="BV1025" s="83"/>
      <c r="BW1025" s="83"/>
      <c r="BX1025" s="83"/>
      <c r="BY1025" s="83"/>
      <c r="BZ1025" s="83"/>
      <c r="CA1025" s="83"/>
      <c r="CB1025" s="83"/>
      <c r="CC1025" s="83"/>
      <c r="CD1025" s="83"/>
      <c r="CE1025" s="83"/>
      <c r="CF1025" s="83"/>
      <c r="CG1025" s="83"/>
      <c r="CH1025" s="83"/>
      <c r="CI1025" s="83"/>
      <c r="CJ1025" s="83"/>
      <c r="CK1025" s="83"/>
      <c r="CL1025" s="83"/>
      <c r="CM1025" s="83"/>
      <c r="CN1025" s="83"/>
      <c r="CO1025" s="83"/>
      <c r="CP1025" s="83"/>
      <c r="CQ1025" s="83"/>
      <c r="CR1025" s="83"/>
      <c r="CS1025" s="83"/>
      <c r="CT1025" s="83"/>
      <c r="CU1025" s="83"/>
      <c r="CV1025" s="83"/>
      <c r="CW1025" s="83"/>
    </row>
    <row r="1026" spans="1:101" x14ac:dyDescent="0.2">
      <c r="A1026" s="83" t="s">
        <v>2075</v>
      </c>
      <c r="B1026" s="86">
        <v>40931.651388888888</v>
      </c>
      <c r="C1026" s="86">
        <v>40932.356944444444</v>
      </c>
      <c r="D1026" s="83" t="s">
        <v>836</v>
      </c>
      <c r="E1026" s="83" t="s">
        <v>837</v>
      </c>
      <c r="F1026" s="83"/>
      <c r="G1026" s="83">
        <v>50</v>
      </c>
      <c r="H1026" s="83"/>
      <c r="I1026" s="83"/>
      <c r="J1026" s="83"/>
      <c r="K1026" s="83"/>
      <c r="L1026" s="83"/>
      <c r="M1026" s="83">
        <v>256</v>
      </c>
      <c r="N1026" s="83"/>
      <c r="O1026" s="83"/>
      <c r="P1026" s="83"/>
      <c r="Q1026" s="83">
        <v>692</v>
      </c>
      <c r="R1026" s="83"/>
      <c r="S1026" s="83"/>
      <c r="T1026" s="83"/>
      <c r="U1026" s="83"/>
      <c r="V1026" s="83"/>
      <c r="W1026" s="83"/>
      <c r="X1026" s="83"/>
      <c r="Y1026" s="83"/>
      <c r="Z1026" s="83"/>
      <c r="AA1026" s="83"/>
      <c r="AB1026" s="83"/>
      <c r="AC1026" s="83"/>
      <c r="AD1026" s="83"/>
      <c r="AE1026" s="83"/>
      <c r="AF1026" s="83"/>
      <c r="AG1026" s="83"/>
      <c r="AH1026" s="83"/>
      <c r="AI1026" s="83"/>
      <c r="AJ1026" s="83"/>
      <c r="AK1026" s="83"/>
      <c r="AL1026" s="83"/>
      <c r="AM1026" s="83"/>
      <c r="AN1026" s="83"/>
      <c r="AO1026" s="83"/>
      <c r="AP1026" s="83"/>
      <c r="AQ1026" s="83"/>
      <c r="AR1026" s="83"/>
      <c r="AS1026" s="83"/>
      <c r="AT1026" s="83"/>
      <c r="AU1026" s="83"/>
      <c r="AV1026" s="83"/>
      <c r="AW1026" s="83"/>
      <c r="AX1026" s="83"/>
      <c r="AY1026" s="83"/>
      <c r="AZ1026" s="83"/>
      <c r="BA1026" s="83"/>
      <c r="BB1026" s="83"/>
      <c r="BC1026" s="83"/>
      <c r="BD1026" s="83"/>
      <c r="BE1026" s="83"/>
      <c r="BF1026" s="83"/>
      <c r="BG1026" s="83"/>
      <c r="BH1026" s="83"/>
      <c r="BI1026" s="83"/>
      <c r="BJ1026" s="83"/>
      <c r="BK1026" s="83"/>
      <c r="BL1026" s="83"/>
      <c r="BM1026" s="83"/>
      <c r="BN1026" s="83"/>
      <c r="BO1026" s="83"/>
      <c r="BP1026" s="83"/>
      <c r="BQ1026" s="83"/>
      <c r="BR1026" s="83"/>
      <c r="BS1026" s="83"/>
      <c r="BT1026" s="83"/>
      <c r="BU1026" s="83"/>
      <c r="BV1026" s="83"/>
      <c r="BW1026" s="83"/>
      <c r="BX1026" s="83"/>
      <c r="BY1026" s="83"/>
      <c r="BZ1026" s="83"/>
      <c r="CA1026" s="83"/>
      <c r="CB1026" s="83"/>
      <c r="CC1026" s="83"/>
      <c r="CD1026" s="83"/>
      <c r="CE1026" s="83"/>
      <c r="CF1026" s="83"/>
      <c r="CG1026" s="83"/>
      <c r="CH1026" s="83"/>
      <c r="CI1026" s="83"/>
      <c r="CJ1026" s="83"/>
      <c r="CK1026" s="83"/>
      <c r="CL1026" s="83"/>
      <c r="CM1026" s="83"/>
      <c r="CN1026" s="83"/>
      <c r="CO1026" s="83"/>
      <c r="CP1026" s="83"/>
      <c r="CQ1026" s="83"/>
      <c r="CR1026" s="83"/>
      <c r="CS1026" s="83"/>
      <c r="CT1026" s="83"/>
      <c r="CU1026" s="83"/>
      <c r="CV1026" s="83"/>
      <c r="CW1026" s="83"/>
    </row>
    <row r="1027" spans="1:101" x14ac:dyDescent="0.2">
      <c r="A1027" s="83" t="s">
        <v>2075</v>
      </c>
      <c r="B1027" s="86">
        <v>40932.575694444444</v>
      </c>
      <c r="C1027" s="86">
        <v>40934.665277777778</v>
      </c>
      <c r="D1027" s="83" t="s">
        <v>838</v>
      </c>
      <c r="E1027" s="83" t="s">
        <v>839</v>
      </c>
      <c r="F1027" s="83"/>
      <c r="G1027" s="83">
        <v>50</v>
      </c>
      <c r="H1027" s="83"/>
      <c r="I1027" s="83"/>
      <c r="J1027" s="83"/>
      <c r="K1027" s="83"/>
      <c r="L1027" s="83"/>
      <c r="M1027" s="83">
        <v>249</v>
      </c>
      <c r="N1027" s="83"/>
      <c r="O1027" s="83"/>
      <c r="P1027" s="83"/>
      <c r="Q1027" s="83">
        <v>112</v>
      </c>
      <c r="R1027" s="83"/>
      <c r="S1027" s="83"/>
      <c r="T1027" s="83"/>
      <c r="U1027" s="83"/>
      <c r="V1027" s="83"/>
      <c r="W1027" s="83"/>
      <c r="X1027" s="83"/>
      <c r="Y1027" s="83"/>
      <c r="Z1027" s="83"/>
      <c r="AA1027" s="83"/>
      <c r="AB1027" s="83"/>
      <c r="AC1027" s="83"/>
      <c r="AD1027" s="83"/>
      <c r="AE1027" s="83"/>
      <c r="AF1027" s="83"/>
      <c r="AG1027" s="83"/>
      <c r="AH1027" s="83"/>
      <c r="AI1027" s="83"/>
      <c r="AJ1027" s="83"/>
      <c r="AK1027" s="83"/>
      <c r="AL1027" s="83"/>
      <c r="AM1027" s="83"/>
      <c r="AN1027" s="83"/>
      <c r="AO1027" s="83"/>
      <c r="AP1027" s="83"/>
      <c r="AQ1027" s="83"/>
      <c r="AR1027" s="83"/>
      <c r="AS1027" s="83"/>
      <c r="AT1027" s="83"/>
      <c r="AU1027" s="83"/>
      <c r="AV1027" s="83"/>
      <c r="AW1027" s="83"/>
      <c r="AX1027" s="83"/>
      <c r="AY1027" s="83"/>
      <c r="AZ1027" s="83"/>
      <c r="BA1027" s="83"/>
      <c r="BB1027" s="83"/>
      <c r="BC1027" s="83"/>
      <c r="BD1027" s="83"/>
      <c r="BE1027" s="83"/>
      <c r="BF1027" s="83"/>
      <c r="BG1027" s="83"/>
      <c r="BH1027" s="83"/>
      <c r="BI1027" s="83"/>
      <c r="BJ1027" s="83"/>
      <c r="BK1027" s="83"/>
      <c r="BL1027" s="83"/>
      <c r="BM1027" s="83"/>
      <c r="BN1027" s="83"/>
      <c r="BO1027" s="83"/>
      <c r="BP1027" s="83"/>
      <c r="BQ1027" s="83"/>
      <c r="BR1027" s="83"/>
      <c r="BS1027" s="83"/>
      <c r="BT1027" s="83"/>
      <c r="BU1027" s="83"/>
      <c r="BV1027" s="83"/>
      <c r="BW1027" s="83"/>
      <c r="BX1027" s="83"/>
      <c r="BY1027" s="83"/>
      <c r="BZ1027" s="83"/>
      <c r="CA1027" s="83"/>
      <c r="CB1027" s="83"/>
      <c r="CC1027" s="83"/>
      <c r="CD1027" s="83"/>
      <c r="CE1027" s="83"/>
      <c r="CF1027" s="83"/>
      <c r="CG1027" s="83"/>
      <c r="CH1027" s="83"/>
      <c r="CI1027" s="83"/>
      <c r="CJ1027" s="83"/>
      <c r="CK1027" s="83"/>
      <c r="CL1027" s="83"/>
      <c r="CM1027" s="83"/>
      <c r="CN1027" s="83"/>
      <c r="CO1027" s="83"/>
      <c r="CP1027" s="83"/>
      <c r="CQ1027" s="83"/>
      <c r="CR1027" s="83"/>
      <c r="CS1027" s="83"/>
      <c r="CT1027" s="83"/>
      <c r="CU1027" s="83"/>
      <c r="CV1027" s="83"/>
      <c r="CW1027" s="83"/>
    </row>
    <row r="1028" spans="1:101" x14ac:dyDescent="0.2">
      <c r="A1028" s="83" t="s">
        <v>2075</v>
      </c>
      <c r="B1028" s="86">
        <v>40934.798611111109</v>
      </c>
      <c r="C1028" s="86">
        <v>40935.634722222225</v>
      </c>
      <c r="D1028" s="83" t="s">
        <v>840</v>
      </c>
      <c r="E1028" s="83" t="s">
        <v>841</v>
      </c>
      <c r="F1028" s="83"/>
      <c r="G1028" s="83">
        <v>50</v>
      </c>
      <c r="H1028" s="83"/>
      <c r="I1028" s="83"/>
      <c r="J1028" s="83"/>
      <c r="K1028" s="83"/>
      <c r="L1028" s="83"/>
      <c r="M1028" s="83">
        <v>503</v>
      </c>
      <c r="N1028" s="83"/>
      <c r="O1028" s="83"/>
      <c r="P1028" s="83"/>
      <c r="Q1028" s="83">
        <v>431</v>
      </c>
      <c r="R1028" s="83"/>
      <c r="S1028" s="83"/>
      <c r="T1028" s="83"/>
      <c r="U1028" s="83"/>
      <c r="V1028" s="83"/>
      <c r="W1028" s="83"/>
      <c r="X1028" s="83"/>
      <c r="Y1028" s="83"/>
      <c r="Z1028" s="83"/>
      <c r="AA1028" s="83"/>
      <c r="AB1028" s="83"/>
      <c r="AC1028" s="83"/>
      <c r="AD1028" s="83"/>
      <c r="AE1028" s="83"/>
      <c r="AF1028" s="83"/>
      <c r="AG1028" s="83"/>
      <c r="AH1028" s="83"/>
      <c r="AI1028" s="83"/>
      <c r="AJ1028" s="83"/>
      <c r="AK1028" s="83"/>
      <c r="AL1028" s="83"/>
      <c r="AM1028" s="83"/>
      <c r="AN1028" s="83"/>
      <c r="AO1028" s="83"/>
      <c r="AP1028" s="83"/>
      <c r="AQ1028" s="83"/>
      <c r="AR1028" s="83"/>
      <c r="AS1028" s="83"/>
      <c r="AT1028" s="83"/>
      <c r="AU1028" s="83"/>
      <c r="AV1028" s="83"/>
      <c r="AW1028" s="83"/>
      <c r="AX1028" s="83"/>
      <c r="AY1028" s="83"/>
      <c r="AZ1028" s="83"/>
      <c r="BA1028" s="83"/>
      <c r="BB1028" s="83"/>
      <c r="BC1028" s="83"/>
      <c r="BD1028" s="83"/>
      <c r="BE1028" s="83"/>
      <c r="BF1028" s="83"/>
      <c r="BG1028" s="83"/>
      <c r="BH1028" s="83"/>
      <c r="BI1028" s="83"/>
      <c r="BJ1028" s="83"/>
      <c r="BK1028" s="83"/>
      <c r="BL1028" s="83"/>
      <c r="BM1028" s="83"/>
      <c r="BN1028" s="83"/>
      <c r="BO1028" s="83"/>
      <c r="BP1028" s="83"/>
      <c r="BQ1028" s="83"/>
      <c r="BR1028" s="83"/>
      <c r="BS1028" s="83"/>
      <c r="BT1028" s="83"/>
      <c r="BU1028" s="83"/>
      <c r="BV1028" s="83"/>
      <c r="BW1028" s="83"/>
      <c r="BX1028" s="83"/>
      <c r="BY1028" s="83"/>
      <c r="BZ1028" s="83"/>
      <c r="CA1028" s="83"/>
      <c r="CB1028" s="83"/>
      <c r="CC1028" s="83"/>
      <c r="CD1028" s="83"/>
      <c r="CE1028" s="83"/>
      <c r="CF1028" s="83"/>
      <c r="CG1028" s="83"/>
      <c r="CH1028" s="83"/>
      <c r="CI1028" s="83"/>
      <c r="CJ1028" s="83"/>
      <c r="CK1028" s="83"/>
      <c r="CL1028" s="83"/>
      <c r="CM1028" s="83"/>
      <c r="CN1028" s="83"/>
      <c r="CO1028" s="83"/>
      <c r="CP1028" s="83"/>
      <c r="CQ1028" s="83"/>
      <c r="CR1028" s="83"/>
      <c r="CS1028" s="83"/>
      <c r="CT1028" s="83"/>
      <c r="CU1028" s="83"/>
      <c r="CV1028" s="83"/>
      <c r="CW1028" s="83"/>
    </row>
    <row r="1029" spans="1:101" x14ac:dyDescent="0.2">
      <c r="A1029" s="83" t="s">
        <v>2075</v>
      </c>
      <c r="B1029" s="86">
        <v>40935.722916666666</v>
      </c>
      <c r="C1029" s="86">
        <v>40938.140972222223</v>
      </c>
      <c r="D1029" s="83" t="s">
        <v>842</v>
      </c>
      <c r="E1029" s="83" t="s">
        <v>843</v>
      </c>
      <c r="F1029" s="83"/>
      <c r="G1029" s="83">
        <v>50</v>
      </c>
      <c r="H1029" s="83"/>
      <c r="I1029" s="83"/>
      <c r="J1029" s="83"/>
      <c r="K1029" s="83"/>
      <c r="L1029" s="83"/>
      <c r="M1029" s="83">
        <v>1069</v>
      </c>
      <c r="N1029" s="83"/>
      <c r="O1029" s="83"/>
      <c r="P1029" s="83"/>
      <c r="Q1029" s="83">
        <v>1370</v>
      </c>
      <c r="R1029" s="83"/>
      <c r="S1029" s="83"/>
      <c r="T1029" s="83"/>
      <c r="U1029" s="83"/>
      <c r="V1029" s="83"/>
      <c r="W1029" s="83"/>
      <c r="X1029" s="83"/>
      <c r="Y1029" s="83"/>
      <c r="Z1029" s="83"/>
      <c r="AA1029" s="83"/>
      <c r="AB1029" s="83"/>
      <c r="AC1029" s="83"/>
      <c r="AD1029" s="83"/>
      <c r="AE1029" s="83"/>
      <c r="AF1029" s="83"/>
      <c r="AG1029" s="83"/>
      <c r="AH1029" s="83"/>
      <c r="AI1029" s="83"/>
      <c r="AJ1029" s="83"/>
      <c r="AK1029" s="83"/>
      <c r="AL1029" s="83"/>
      <c r="AM1029" s="83"/>
      <c r="AN1029" s="83"/>
      <c r="AO1029" s="83"/>
      <c r="AP1029" s="83"/>
      <c r="AQ1029" s="83"/>
      <c r="AR1029" s="83"/>
      <c r="AS1029" s="83"/>
      <c r="AT1029" s="83"/>
      <c r="AU1029" s="83"/>
      <c r="AV1029" s="83"/>
      <c r="AW1029" s="83"/>
      <c r="AX1029" s="83"/>
      <c r="AY1029" s="83"/>
      <c r="AZ1029" s="83"/>
      <c r="BA1029" s="83"/>
      <c r="BB1029" s="83"/>
      <c r="BC1029" s="83"/>
      <c r="BD1029" s="83"/>
      <c r="BE1029" s="83"/>
      <c r="BF1029" s="83"/>
      <c r="BG1029" s="83"/>
      <c r="BH1029" s="83"/>
      <c r="BI1029" s="83"/>
      <c r="BJ1029" s="83"/>
      <c r="BK1029" s="83"/>
      <c r="BL1029" s="83"/>
      <c r="BM1029" s="83"/>
      <c r="BN1029" s="83"/>
      <c r="BO1029" s="83"/>
      <c r="BP1029" s="83"/>
      <c r="BQ1029" s="83"/>
      <c r="BR1029" s="83"/>
      <c r="BS1029" s="83"/>
      <c r="BT1029" s="83"/>
      <c r="BU1029" s="83"/>
      <c r="BV1029" s="83"/>
      <c r="BW1029" s="83"/>
      <c r="BX1029" s="83"/>
      <c r="BY1029" s="83"/>
      <c r="BZ1029" s="83"/>
      <c r="CA1029" s="83"/>
      <c r="CB1029" s="83"/>
      <c r="CC1029" s="83"/>
      <c r="CD1029" s="83"/>
      <c r="CE1029" s="83"/>
      <c r="CF1029" s="83"/>
      <c r="CG1029" s="83"/>
      <c r="CH1029" s="83"/>
      <c r="CI1029" s="83"/>
      <c r="CJ1029" s="83"/>
      <c r="CK1029" s="83"/>
      <c r="CL1029" s="83"/>
      <c r="CM1029" s="83"/>
      <c r="CN1029" s="83"/>
      <c r="CO1029" s="83"/>
      <c r="CP1029" s="83"/>
      <c r="CQ1029" s="83"/>
      <c r="CR1029" s="83"/>
      <c r="CS1029" s="83"/>
      <c r="CT1029" s="83"/>
      <c r="CU1029" s="83"/>
      <c r="CV1029" s="83"/>
      <c r="CW1029" s="83"/>
    </row>
    <row r="1030" spans="1:101" x14ac:dyDescent="0.2">
      <c r="A1030" s="83" t="s">
        <v>2075</v>
      </c>
      <c r="B1030" s="86">
        <v>40938.625694444447</v>
      </c>
      <c r="C1030" s="86">
        <v>40939.623611111114</v>
      </c>
      <c r="D1030" s="83" t="s">
        <v>844</v>
      </c>
      <c r="E1030" s="83" t="s">
        <v>845</v>
      </c>
      <c r="F1030" s="83"/>
      <c r="G1030" s="83">
        <v>50</v>
      </c>
      <c r="H1030" s="83"/>
      <c r="I1030" s="83"/>
      <c r="J1030" s="83"/>
      <c r="K1030" s="83"/>
      <c r="L1030" s="83"/>
      <c r="M1030" s="83">
        <v>495</v>
      </c>
      <c r="N1030" s="83"/>
      <c r="O1030" s="83"/>
      <c r="P1030" s="83"/>
      <c r="Q1030" s="83">
        <v>1030</v>
      </c>
      <c r="R1030" s="83"/>
      <c r="S1030" s="83"/>
      <c r="T1030" s="83"/>
      <c r="U1030" s="83"/>
      <c r="V1030" s="83"/>
      <c r="W1030" s="83"/>
      <c r="X1030" s="83"/>
      <c r="Y1030" s="83"/>
      <c r="Z1030" s="83"/>
      <c r="AA1030" s="83"/>
      <c r="AB1030" s="83"/>
      <c r="AC1030" s="83"/>
      <c r="AD1030" s="83"/>
      <c r="AE1030" s="83"/>
      <c r="AF1030" s="83"/>
      <c r="AG1030" s="83"/>
      <c r="AH1030" s="83"/>
      <c r="AI1030" s="83"/>
      <c r="AJ1030" s="83"/>
      <c r="AK1030" s="83"/>
      <c r="AL1030" s="83"/>
      <c r="AM1030" s="83"/>
      <c r="AN1030" s="83"/>
      <c r="AO1030" s="83"/>
      <c r="AP1030" s="83"/>
      <c r="AQ1030" s="83"/>
      <c r="AR1030" s="83"/>
      <c r="AS1030" s="83"/>
      <c r="AT1030" s="83"/>
      <c r="AU1030" s="83"/>
      <c r="AV1030" s="83"/>
      <c r="AW1030" s="83"/>
      <c r="AX1030" s="83"/>
      <c r="AY1030" s="83"/>
      <c r="AZ1030" s="83"/>
      <c r="BA1030" s="83"/>
      <c r="BB1030" s="83"/>
      <c r="BC1030" s="83"/>
      <c r="BD1030" s="83"/>
      <c r="BE1030" s="83"/>
      <c r="BF1030" s="83"/>
      <c r="BG1030" s="83"/>
      <c r="BH1030" s="83"/>
      <c r="BI1030" s="83"/>
      <c r="BJ1030" s="83"/>
      <c r="BK1030" s="83"/>
      <c r="BL1030" s="83"/>
      <c r="BM1030" s="83"/>
      <c r="BN1030" s="83"/>
      <c r="BO1030" s="83"/>
      <c r="BP1030" s="83"/>
      <c r="BQ1030" s="83"/>
      <c r="BR1030" s="83"/>
      <c r="BS1030" s="83"/>
      <c r="BT1030" s="83"/>
      <c r="BU1030" s="83"/>
      <c r="BV1030" s="83"/>
      <c r="BW1030" s="83"/>
      <c r="BX1030" s="83"/>
      <c r="BY1030" s="83"/>
      <c r="BZ1030" s="83"/>
      <c r="CA1030" s="83"/>
      <c r="CB1030" s="83"/>
      <c r="CC1030" s="83"/>
      <c r="CD1030" s="83"/>
      <c r="CE1030" s="83"/>
      <c r="CF1030" s="83"/>
      <c r="CG1030" s="83"/>
      <c r="CH1030" s="83"/>
      <c r="CI1030" s="83"/>
      <c r="CJ1030" s="83"/>
      <c r="CK1030" s="83"/>
      <c r="CL1030" s="83"/>
      <c r="CM1030" s="83"/>
      <c r="CN1030" s="83"/>
      <c r="CO1030" s="83"/>
      <c r="CP1030" s="83"/>
      <c r="CQ1030" s="83"/>
      <c r="CR1030" s="83"/>
      <c r="CS1030" s="83"/>
      <c r="CT1030" s="83"/>
      <c r="CU1030" s="83"/>
      <c r="CV1030" s="83"/>
      <c r="CW1030" s="83"/>
    </row>
    <row r="1031" spans="1:101" x14ac:dyDescent="0.2">
      <c r="A1031" s="83" t="s">
        <v>2075</v>
      </c>
      <c r="B1031" s="86">
        <v>40939.738194444442</v>
      </c>
      <c r="C1031" s="86">
        <v>40945.997916666667</v>
      </c>
      <c r="D1031" s="83" t="s">
        <v>846</v>
      </c>
      <c r="E1031" s="83" t="s">
        <v>847</v>
      </c>
      <c r="F1031" s="83"/>
      <c r="G1031" s="83">
        <v>50</v>
      </c>
      <c r="H1031" s="83"/>
      <c r="I1031" s="83"/>
      <c r="J1031" s="83"/>
      <c r="K1031" s="83"/>
      <c r="L1031" s="83"/>
      <c r="M1031" s="83">
        <v>2359</v>
      </c>
      <c r="N1031" s="83"/>
      <c r="O1031" s="83"/>
      <c r="P1031" s="83"/>
      <c r="Q1031" s="83">
        <v>301</v>
      </c>
      <c r="R1031" s="83"/>
      <c r="S1031" s="83"/>
      <c r="T1031" s="83"/>
      <c r="U1031" s="83"/>
      <c r="V1031" s="83"/>
      <c r="W1031" s="83"/>
      <c r="X1031" s="83"/>
      <c r="Y1031" s="83"/>
      <c r="Z1031" s="83"/>
      <c r="AA1031" s="83"/>
      <c r="AB1031" s="83"/>
      <c r="AC1031" s="83"/>
      <c r="AD1031" s="83"/>
      <c r="AE1031" s="83"/>
      <c r="AF1031" s="83"/>
      <c r="AG1031" s="83"/>
      <c r="AH1031" s="83"/>
      <c r="AI1031" s="83"/>
      <c r="AJ1031" s="83"/>
      <c r="AK1031" s="83"/>
      <c r="AL1031" s="83"/>
      <c r="AM1031" s="83"/>
      <c r="AN1031" s="83"/>
      <c r="AO1031" s="83"/>
      <c r="AP1031" s="83"/>
      <c r="AQ1031" s="83"/>
      <c r="AR1031" s="83"/>
      <c r="AS1031" s="83"/>
      <c r="AT1031" s="83"/>
      <c r="AU1031" s="83"/>
      <c r="AV1031" s="83"/>
      <c r="AW1031" s="83"/>
      <c r="AX1031" s="83"/>
      <c r="AY1031" s="83"/>
      <c r="AZ1031" s="83"/>
      <c r="BA1031" s="83"/>
      <c r="BB1031" s="83"/>
      <c r="BC1031" s="83"/>
      <c r="BD1031" s="83"/>
      <c r="BE1031" s="83"/>
      <c r="BF1031" s="83"/>
      <c r="BG1031" s="83"/>
      <c r="BH1031" s="83"/>
      <c r="BI1031" s="83"/>
      <c r="BJ1031" s="83"/>
      <c r="BK1031" s="83"/>
      <c r="BL1031" s="83"/>
      <c r="BM1031" s="83"/>
      <c r="BN1031" s="83"/>
      <c r="BO1031" s="83"/>
      <c r="BP1031" s="83"/>
      <c r="BQ1031" s="83"/>
      <c r="BR1031" s="83"/>
      <c r="BS1031" s="83"/>
      <c r="BT1031" s="83"/>
      <c r="BU1031" s="83"/>
      <c r="BV1031" s="83"/>
      <c r="BW1031" s="83"/>
      <c r="BX1031" s="83"/>
      <c r="BY1031" s="83"/>
      <c r="BZ1031" s="83"/>
      <c r="CA1031" s="83"/>
      <c r="CB1031" s="83"/>
      <c r="CC1031" s="83"/>
      <c r="CD1031" s="83"/>
      <c r="CE1031" s="83"/>
      <c r="CF1031" s="83"/>
      <c r="CG1031" s="83"/>
      <c r="CH1031" s="83"/>
      <c r="CI1031" s="83"/>
      <c r="CJ1031" s="83"/>
      <c r="CK1031" s="83"/>
      <c r="CL1031" s="83"/>
      <c r="CM1031" s="83"/>
      <c r="CN1031" s="83"/>
      <c r="CO1031" s="83"/>
      <c r="CP1031" s="83"/>
      <c r="CQ1031" s="83"/>
      <c r="CR1031" s="83"/>
      <c r="CS1031" s="83"/>
      <c r="CT1031" s="83"/>
      <c r="CU1031" s="83"/>
      <c r="CV1031" s="83"/>
      <c r="CW1031" s="83"/>
    </row>
    <row r="1032" spans="1:101" x14ac:dyDescent="0.2">
      <c r="A1032" s="83" t="s">
        <v>2075</v>
      </c>
      <c r="B1032" s="86">
        <v>40946.308333333334</v>
      </c>
      <c r="C1032" s="86">
        <v>40949.400694444441</v>
      </c>
      <c r="D1032" s="83" t="s">
        <v>848</v>
      </c>
      <c r="E1032" s="83" t="s">
        <v>849</v>
      </c>
      <c r="F1032" s="83"/>
      <c r="G1032" s="83">
        <v>50</v>
      </c>
      <c r="H1032" s="83"/>
      <c r="I1032" s="83"/>
      <c r="J1032" s="83"/>
      <c r="K1032" s="83"/>
      <c r="L1032" s="83"/>
      <c r="M1032" s="83">
        <v>172</v>
      </c>
      <c r="N1032" s="83"/>
      <c r="O1032" s="83"/>
      <c r="P1032" s="83"/>
      <c r="Q1032" s="83">
        <v>160</v>
      </c>
      <c r="R1032" s="83"/>
      <c r="S1032" s="83"/>
      <c r="T1032" s="83"/>
      <c r="U1032" s="83"/>
      <c r="V1032" s="83"/>
      <c r="W1032" s="83"/>
      <c r="X1032" s="83"/>
      <c r="Y1032" s="83"/>
      <c r="Z1032" s="83"/>
      <c r="AA1032" s="83"/>
      <c r="AB1032" s="83"/>
      <c r="AC1032" s="83"/>
      <c r="AD1032" s="83"/>
      <c r="AE1032" s="83"/>
      <c r="AF1032" s="83"/>
      <c r="AG1032" s="83"/>
      <c r="AH1032" s="83"/>
      <c r="AI1032" s="83"/>
      <c r="AJ1032" s="83"/>
      <c r="AK1032" s="83"/>
      <c r="AL1032" s="83"/>
      <c r="AM1032" s="83"/>
      <c r="AN1032" s="83"/>
      <c r="AO1032" s="83"/>
      <c r="AP1032" s="83"/>
      <c r="AQ1032" s="83"/>
      <c r="AR1032" s="83"/>
      <c r="AS1032" s="83"/>
      <c r="AT1032" s="83"/>
      <c r="AU1032" s="83"/>
      <c r="AV1032" s="83"/>
      <c r="AW1032" s="83"/>
      <c r="AX1032" s="83"/>
      <c r="AY1032" s="83"/>
      <c r="AZ1032" s="83"/>
      <c r="BA1032" s="83"/>
      <c r="BB1032" s="83"/>
      <c r="BC1032" s="83"/>
      <c r="BD1032" s="83"/>
      <c r="BE1032" s="83"/>
      <c r="BF1032" s="83"/>
      <c r="BG1032" s="83"/>
      <c r="BH1032" s="83"/>
      <c r="BI1032" s="83"/>
      <c r="BJ1032" s="83"/>
      <c r="BK1032" s="83"/>
      <c r="BL1032" s="83"/>
      <c r="BM1032" s="83"/>
      <c r="BN1032" s="83"/>
      <c r="BO1032" s="83"/>
      <c r="BP1032" s="83"/>
      <c r="BQ1032" s="83"/>
      <c r="BR1032" s="83"/>
      <c r="BS1032" s="83"/>
      <c r="BT1032" s="83"/>
      <c r="BU1032" s="83"/>
      <c r="BV1032" s="83"/>
      <c r="BW1032" s="83"/>
      <c r="BX1032" s="83"/>
      <c r="BY1032" s="83"/>
      <c r="BZ1032" s="83"/>
      <c r="CA1032" s="83"/>
      <c r="CB1032" s="83"/>
      <c r="CC1032" s="83"/>
      <c r="CD1032" s="83"/>
      <c r="CE1032" s="83"/>
      <c r="CF1032" s="83"/>
      <c r="CG1032" s="83"/>
      <c r="CH1032" s="83"/>
      <c r="CI1032" s="83"/>
      <c r="CJ1032" s="83"/>
      <c r="CK1032" s="83"/>
      <c r="CL1032" s="83"/>
      <c r="CM1032" s="83"/>
      <c r="CN1032" s="83"/>
      <c r="CO1032" s="83"/>
      <c r="CP1032" s="83"/>
      <c r="CQ1032" s="83"/>
      <c r="CR1032" s="83"/>
      <c r="CS1032" s="83"/>
      <c r="CT1032" s="83"/>
      <c r="CU1032" s="83"/>
      <c r="CV1032" s="83"/>
      <c r="CW1032" s="83"/>
    </row>
    <row r="1033" spans="1:101" x14ac:dyDescent="0.2">
      <c r="A1033" s="83" t="s">
        <v>2075</v>
      </c>
      <c r="B1033" s="86">
        <v>40949.629861111112</v>
      </c>
      <c r="C1033" s="86">
        <v>40950.34097222222</v>
      </c>
      <c r="D1033" s="83" t="s">
        <v>850</v>
      </c>
      <c r="E1033" s="83" t="s">
        <v>851</v>
      </c>
      <c r="F1033" s="83"/>
      <c r="G1033" s="83">
        <v>50</v>
      </c>
      <c r="H1033" s="83"/>
      <c r="I1033" s="83"/>
      <c r="J1033" s="83"/>
      <c r="K1033" s="83"/>
      <c r="L1033" s="83"/>
      <c r="M1033" s="83">
        <v>36.4</v>
      </c>
      <c r="N1033" s="83"/>
      <c r="O1033" s="83"/>
      <c r="P1033" s="83"/>
      <c r="Q1033" s="83">
        <v>234</v>
      </c>
      <c r="R1033" s="83"/>
      <c r="S1033" s="83"/>
      <c r="T1033" s="83"/>
      <c r="U1033" s="83"/>
      <c r="V1033" s="83"/>
      <c r="W1033" s="83"/>
      <c r="X1033" s="83"/>
      <c r="Y1033" s="83"/>
      <c r="Z1033" s="83"/>
      <c r="AA1033" s="83"/>
      <c r="AB1033" s="83"/>
      <c r="AC1033" s="83"/>
      <c r="AD1033" s="83"/>
      <c r="AE1033" s="83"/>
      <c r="AF1033" s="83"/>
      <c r="AG1033" s="83"/>
      <c r="AH1033" s="83"/>
      <c r="AI1033" s="83"/>
      <c r="AJ1033" s="83"/>
      <c r="AK1033" s="83"/>
      <c r="AL1033" s="83"/>
      <c r="AM1033" s="83"/>
      <c r="AN1033" s="83"/>
      <c r="AO1033" s="83"/>
      <c r="AP1033" s="83"/>
      <c r="AQ1033" s="83"/>
      <c r="AR1033" s="83"/>
      <c r="AS1033" s="83"/>
      <c r="AT1033" s="83"/>
      <c r="AU1033" s="83"/>
      <c r="AV1033" s="83"/>
      <c r="AW1033" s="83"/>
      <c r="AX1033" s="83"/>
      <c r="AY1033" s="83"/>
      <c r="AZ1033" s="83"/>
      <c r="BA1033" s="83"/>
      <c r="BB1033" s="83"/>
      <c r="BC1033" s="83"/>
      <c r="BD1033" s="83"/>
      <c r="BE1033" s="83"/>
      <c r="BF1033" s="83"/>
      <c r="BG1033" s="83"/>
      <c r="BH1033" s="83"/>
      <c r="BI1033" s="83"/>
      <c r="BJ1033" s="83"/>
      <c r="BK1033" s="83"/>
      <c r="BL1033" s="83"/>
      <c r="BM1033" s="83"/>
      <c r="BN1033" s="83"/>
      <c r="BO1033" s="83"/>
      <c r="BP1033" s="83"/>
      <c r="BQ1033" s="83"/>
      <c r="BR1033" s="83"/>
      <c r="BS1033" s="83"/>
      <c r="BT1033" s="83"/>
      <c r="BU1033" s="83"/>
      <c r="BV1033" s="83"/>
      <c r="BW1033" s="83"/>
      <c r="BX1033" s="83"/>
      <c r="BY1033" s="83"/>
      <c r="BZ1033" s="83"/>
      <c r="CA1033" s="83"/>
      <c r="CB1033" s="83"/>
      <c r="CC1033" s="83"/>
      <c r="CD1033" s="83"/>
      <c r="CE1033" s="83"/>
      <c r="CF1033" s="83"/>
      <c r="CG1033" s="83"/>
      <c r="CH1033" s="83"/>
      <c r="CI1033" s="83"/>
      <c r="CJ1033" s="83"/>
      <c r="CK1033" s="83"/>
      <c r="CL1033" s="83"/>
      <c r="CM1033" s="83"/>
      <c r="CN1033" s="83"/>
      <c r="CO1033" s="83"/>
      <c r="CP1033" s="83"/>
      <c r="CQ1033" s="83"/>
      <c r="CR1033" s="83"/>
      <c r="CS1033" s="83"/>
      <c r="CT1033" s="83"/>
      <c r="CU1033" s="83"/>
      <c r="CV1033" s="83"/>
      <c r="CW1033" s="83"/>
    </row>
    <row r="1034" spans="1:101" x14ac:dyDescent="0.2">
      <c r="A1034" s="83" t="s">
        <v>2075</v>
      </c>
      <c r="B1034" s="86">
        <v>40950.611111111109</v>
      </c>
      <c r="C1034" s="86">
        <v>40956.134027777778</v>
      </c>
      <c r="D1034" s="83" t="s">
        <v>852</v>
      </c>
      <c r="E1034" s="83" t="s">
        <v>853</v>
      </c>
      <c r="F1034" s="83"/>
      <c r="G1034" s="83">
        <v>50</v>
      </c>
      <c r="H1034" s="83"/>
      <c r="I1034" s="83"/>
      <c r="J1034" s="83"/>
      <c r="K1034" s="83"/>
      <c r="L1034" s="83"/>
      <c r="M1034" s="83">
        <v>278</v>
      </c>
      <c r="N1034" s="83"/>
      <c r="O1034" s="83"/>
      <c r="P1034" s="83"/>
      <c r="Q1034" s="83">
        <v>279</v>
      </c>
      <c r="R1034" s="83"/>
      <c r="S1034" s="83"/>
      <c r="T1034" s="83"/>
      <c r="U1034" s="83"/>
      <c r="V1034" s="83"/>
      <c r="W1034" s="83"/>
      <c r="X1034" s="83"/>
      <c r="Y1034" s="83"/>
      <c r="Z1034" s="83"/>
      <c r="AA1034" s="83"/>
      <c r="AB1034" s="83"/>
      <c r="AC1034" s="83"/>
      <c r="AD1034" s="83"/>
      <c r="AE1034" s="83"/>
      <c r="AF1034" s="83"/>
      <c r="AG1034" s="83"/>
      <c r="AH1034" s="83"/>
      <c r="AI1034" s="83"/>
      <c r="AJ1034" s="83"/>
      <c r="AK1034" s="83"/>
      <c r="AL1034" s="83"/>
      <c r="AM1034" s="83"/>
      <c r="AN1034" s="83"/>
      <c r="AO1034" s="83"/>
      <c r="AP1034" s="83"/>
      <c r="AQ1034" s="83"/>
      <c r="AR1034" s="83"/>
      <c r="AS1034" s="83"/>
      <c r="AT1034" s="83"/>
      <c r="AU1034" s="83"/>
      <c r="AV1034" s="83"/>
      <c r="AW1034" s="83"/>
      <c r="AX1034" s="83"/>
      <c r="AY1034" s="83"/>
      <c r="AZ1034" s="83"/>
      <c r="BA1034" s="83"/>
      <c r="BB1034" s="83"/>
      <c r="BC1034" s="83"/>
      <c r="BD1034" s="83"/>
      <c r="BE1034" s="83"/>
      <c r="BF1034" s="83"/>
      <c r="BG1034" s="83"/>
      <c r="BH1034" s="83"/>
      <c r="BI1034" s="83"/>
      <c r="BJ1034" s="83"/>
      <c r="BK1034" s="83"/>
      <c r="BL1034" s="83"/>
      <c r="BM1034" s="83"/>
      <c r="BN1034" s="83"/>
      <c r="BO1034" s="83"/>
      <c r="BP1034" s="83"/>
      <c r="BQ1034" s="83"/>
      <c r="BR1034" s="83"/>
      <c r="BS1034" s="83"/>
      <c r="BT1034" s="83"/>
      <c r="BU1034" s="83"/>
      <c r="BV1034" s="83"/>
      <c r="BW1034" s="83"/>
      <c r="BX1034" s="83"/>
      <c r="BY1034" s="83"/>
      <c r="BZ1034" s="83"/>
      <c r="CA1034" s="83"/>
      <c r="CB1034" s="83"/>
      <c r="CC1034" s="83"/>
      <c r="CD1034" s="83"/>
      <c r="CE1034" s="83"/>
      <c r="CF1034" s="83"/>
      <c r="CG1034" s="83"/>
      <c r="CH1034" s="83"/>
      <c r="CI1034" s="83"/>
      <c r="CJ1034" s="83"/>
      <c r="CK1034" s="83"/>
      <c r="CL1034" s="83"/>
      <c r="CM1034" s="83"/>
      <c r="CN1034" s="83"/>
      <c r="CO1034" s="83"/>
      <c r="CP1034" s="83"/>
      <c r="CQ1034" s="83"/>
      <c r="CR1034" s="83"/>
      <c r="CS1034" s="83"/>
      <c r="CT1034" s="83"/>
      <c r="CU1034" s="83"/>
      <c r="CV1034" s="83"/>
      <c r="CW1034" s="83"/>
    </row>
    <row r="1035" spans="1:101" x14ac:dyDescent="0.2">
      <c r="A1035" s="83" t="s">
        <v>2075</v>
      </c>
      <c r="B1035" s="86">
        <v>40956.370833333334</v>
      </c>
      <c r="C1035" s="86">
        <v>40960.031944444447</v>
      </c>
      <c r="D1035" s="83" t="s">
        <v>854</v>
      </c>
      <c r="E1035" s="83" t="s">
        <v>855</v>
      </c>
      <c r="F1035" s="83"/>
      <c r="G1035" s="83">
        <v>50</v>
      </c>
      <c r="H1035" s="83"/>
      <c r="I1035" s="83"/>
      <c r="J1035" s="83"/>
      <c r="K1035" s="83"/>
      <c r="L1035" s="83"/>
      <c r="M1035" s="83">
        <v>164</v>
      </c>
      <c r="N1035" s="83"/>
      <c r="O1035" s="83"/>
      <c r="P1035" s="83"/>
      <c r="Q1035" s="83">
        <v>434</v>
      </c>
      <c r="R1035" s="83"/>
      <c r="S1035" s="83"/>
      <c r="T1035" s="83"/>
      <c r="U1035" s="83"/>
      <c r="V1035" s="83"/>
      <c r="W1035" s="83"/>
      <c r="X1035" s="83"/>
      <c r="Y1035" s="83"/>
      <c r="Z1035" s="83"/>
      <c r="AA1035" s="83"/>
      <c r="AB1035" s="83"/>
      <c r="AC1035" s="83"/>
      <c r="AD1035" s="83"/>
      <c r="AE1035" s="83"/>
      <c r="AF1035" s="83"/>
      <c r="AG1035" s="83"/>
      <c r="AH1035" s="83"/>
      <c r="AI1035" s="83"/>
      <c r="AJ1035" s="83"/>
      <c r="AK1035" s="83"/>
      <c r="AL1035" s="83"/>
      <c r="AM1035" s="83"/>
      <c r="AN1035" s="83"/>
      <c r="AO1035" s="83"/>
      <c r="AP1035" s="83"/>
      <c r="AQ1035" s="83"/>
      <c r="AR1035" s="83"/>
      <c r="AS1035" s="83"/>
      <c r="AT1035" s="83"/>
      <c r="AU1035" s="83"/>
      <c r="AV1035" s="83"/>
      <c r="AW1035" s="83"/>
      <c r="AX1035" s="83"/>
      <c r="AY1035" s="83"/>
      <c r="AZ1035" s="83"/>
      <c r="BA1035" s="83"/>
      <c r="BB1035" s="83"/>
      <c r="BC1035" s="83"/>
      <c r="BD1035" s="83"/>
      <c r="BE1035" s="83"/>
      <c r="BF1035" s="83"/>
      <c r="BG1035" s="83"/>
      <c r="BH1035" s="83"/>
      <c r="BI1035" s="83"/>
      <c r="BJ1035" s="83"/>
      <c r="BK1035" s="83"/>
      <c r="BL1035" s="83"/>
      <c r="BM1035" s="83"/>
      <c r="BN1035" s="83"/>
      <c r="BO1035" s="83"/>
      <c r="BP1035" s="83"/>
      <c r="BQ1035" s="83"/>
      <c r="BR1035" s="83"/>
      <c r="BS1035" s="83"/>
      <c r="BT1035" s="83"/>
      <c r="BU1035" s="83"/>
      <c r="BV1035" s="83"/>
      <c r="BW1035" s="83"/>
      <c r="BX1035" s="83"/>
      <c r="BY1035" s="83"/>
      <c r="BZ1035" s="83"/>
      <c r="CA1035" s="83"/>
      <c r="CB1035" s="83"/>
      <c r="CC1035" s="83"/>
      <c r="CD1035" s="83"/>
      <c r="CE1035" s="83"/>
      <c r="CF1035" s="83"/>
      <c r="CG1035" s="83"/>
      <c r="CH1035" s="83"/>
      <c r="CI1035" s="83"/>
      <c r="CJ1035" s="83"/>
      <c r="CK1035" s="83"/>
      <c r="CL1035" s="83"/>
      <c r="CM1035" s="83"/>
      <c r="CN1035" s="83"/>
      <c r="CO1035" s="83"/>
      <c r="CP1035" s="83"/>
      <c r="CQ1035" s="83"/>
      <c r="CR1035" s="83"/>
      <c r="CS1035" s="83"/>
      <c r="CT1035" s="83"/>
      <c r="CU1035" s="83"/>
      <c r="CV1035" s="83"/>
      <c r="CW1035" s="83"/>
    </row>
    <row r="1036" spans="1:101" x14ac:dyDescent="0.2">
      <c r="A1036" s="83" t="s">
        <v>2075</v>
      </c>
      <c r="B1036" s="86">
        <v>40960.175000000003</v>
      </c>
      <c r="C1036" s="86">
        <v>40960.774305555555</v>
      </c>
      <c r="D1036" s="83" t="s">
        <v>856</v>
      </c>
      <c r="E1036" s="83" t="s">
        <v>857</v>
      </c>
      <c r="F1036" s="83"/>
      <c r="G1036" s="83">
        <v>50</v>
      </c>
      <c r="H1036" s="83"/>
      <c r="I1036" s="83"/>
      <c r="J1036" s="83"/>
      <c r="K1036" s="83"/>
      <c r="L1036" s="83"/>
      <c r="M1036" s="83">
        <v>42.1</v>
      </c>
      <c r="N1036" s="83"/>
      <c r="O1036" s="83"/>
      <c r="P1036" s="83"/>
      <c r="Q1036" s="83">
        <v>3300</v>
      </c>
      <c r="R1036" s="83"/>
      <c r="S1036" s="83"/>
      <c r="T1036" s="83"/>
      <c r="U1036" s="83"/>
      <c r="V1036" s="83"/>
      <c r="W1036" s="83"/>
      <c r="X1036" s="83"/>
      <c r="Y1036" s="83"/>
      <c r="Z1036" s="83"/>
      <c r="AA1036" s="83"/>
      <c r="AB1036" s="83"/>
      <c r="AC1036" s="83"/>
      <c r="AD1036" s="83"/>
      <c r="AE1036" s="83"/>
      <c r="AF1036" s="83"/>
      <c r="AG1036" s="83"/>
      <c r="AH1036" s="83"/>
      <c r="AI1036" s="83"/>
      <c r="AJ1036" s="83"/>
      <c r="AK1036" s="83"/>
      <c r="AL1036" s="83"/>
      <c r="AM1036" s="83"/>
      <c r="AN1036" s="83"/>
      <c r="AO1036" s="83"/>
      <c r="AP1036" s="83"/>
      <c r="AQ1036" s="83"/>
      <c r="AR1036" s="83"/>
      <c r="AS1036" s="83"/>
      <c r="AT1036" s="83"/>
      <c r="AU1036" s="83"/>
      <c r="AV1036" s="83"/>
      <c r="AW1036" s="83"/>
      <c r="AX1036" s="83"/>
      <c r="AY1036" s="83"/>
      <c r="AZ1036" s="83"/>
      <c r="BA1036" s="83"/>
      <c r="BB1036" s="83"/>
      <c r="BC1036" s="83"/>
      <c r="BD1036" s="83"/>
      <c r="BE1036" s="83"/>
      <c r="BF1036" s="83"/>
      <c r="BG1036" s="83"/>
      <c r="BH1036" s="83"/>
      <c r="BI1036" s="83"/>
      <c r="BJ1036" s="83"/>
      <c r="BK1036" s="83"/>
      <c r="BL1036" s="83"/>
      <c r="BM1036" s="83"/>
      <c r="BN1036" s="83"/>
      <c r="BO1036" s="83"/>
      <c r="BP1036" s="83"/>
      <c r="BQ1036" s="83"/>
      <c r="BR1036" s="83"/>
      <c r="BS1036" s="83"/>
      <c r="BT1036" s="83"/>
      <c r="BU1036" s="83"/>
      <c r="BV1036" s="83"/>
      <c r="BW1036" s="83"/>
      <c r="BX1036" s="83"/>
      <c r="BY1036" s="83"/>
      <c r="BZ1036" s="83"/>
      <c r="CA1036" s="83"/>
      <c r="CB1036" s="83"/>
      <c r="CC1036" s="83"/>
      <c r="CD1036" s="83"/>
      <c r="CE1036" s="83"/>
      <c r="CF1036" s="83"/>
      <c r="CG1036" s="83"/>
      <c r="CH1036" s="83"/>
      <c r="CI1036" s="83"/>
      <c r="CJ1036" s="83"/>
      <c r="CK1036" s="83"/>
      <c r="CL1036" s="83"/>
      <c r="CM1036" s="83"/>
      <c r="CN1036" s="83"/>
      <c r="CO1036" s="83"/>
      <c r="CP1036" s="83"/>
      <c r="CQ1036" s="83"/>
      <c r="CR1036" s="83"/>
      <c r="CS1036" s="83"/>
      <c r="CT1036" s="83"/>
      <c r="CU1036" s="83"/>
      <c r="CV1036" s="83"/>
      <c r="CW1036" s="83"/>
    </row>
    <row r="1037" spans="1:101" x14ac:dyDescent="0.2">
      <c r="A1037" s="83" t="s">
        <v>2075</v>
      </c>
      <c r="B1037" s="86">
        <v>40960.945833333331</v>
      </c>
      <c r="C1037" s="86">
        <v>40964.626388888886</v>
      </c>
      <c r="D1037" s="83" t="s">
        <v>858</v>
      </c>
      <c r="E1037" s="83" t="s">
        <v>859</v>
      </c>
      <c r="F1037" s="83"/>
      <c r="G1037" s="83">
        <v>50</v>
      </c>
      <c r="H1037" s="83"/>
      <c r="I1037" s="83"/>
      <c r="J1037" s="83"/>
      <c r="K1037" s="83"/>
      <c r="L1037" s="83"/>
      <c r="M1037" s="83">
        <v>336</v>
      </c>
      <c r="N1037" s="83"/>
      <c r="O1037" s="83"/>
      <c r="P1037" s="83"/>
      <c r="Q1037" s="83">
        <v>2400</v>
      </c>
      <c r="R1037" s="83"/>
      <c r="S1037" s="83"/>
      <c r="T1037" s="83"/>
      <c r="U1037" s="83"/>
      <c r="V1037" s="83"/>
      <c r="W1037" s="83"/>
      <c r="X1037" s="83"/>
      <c r="Y1037" s="83"/>
      <c r="Z1037" s="83"/>
      <c r="AA1037" s="83"/>
      <c r="AB1037" s="83"/>
      <c r="AC1037" s="83"/>
      <c r="AD1037" s="83"/>
      <c r="AE1037" s="83"/>
      <c r="AF1037" s="83"/>
      <c r="AG1037" s="83"/>
      <c r="AH1037" s="83"/>
      <c r="AI1037" s="83"/>
      <c r="AJ1037" s="83"/>
      <c r="AK1037" s="83"/>
      <c r="AL1037" s="83"/>
      <c r="AM1037" s="83"/>
      <c r="AN1037" s="83"/>
      <c r="AO1037" s="83"/>
      <c r="AP1037" s="83"/>
      <c r="AQ1037" s="83"/>
      <c r="AR1037" s="83"/>
      <c r="AS1037" s="83"/>
      <c r="AT1037" s="83"/>
      <c r="AU1037" s="83"/>
      <c r="AV1037" s="83"/>
      <c r="AW1037" s="83"/>
      <c r="AX1037" s="83"/>
      <c r="AY1037" s="83"/>
      <c r="AZ1037" s="83"/>
      <c r="BA1037" s="83"/>
      <c r="BB1037" s="83"/>
      <c r="BC1037" s="83"/>
      <c r="BD1037" s="83"/>
      <c r="BE1037" s="83"/>
      <c r="BF1037" s="83"/>
      <c r="BG1037" s="83"/>
      <c r="BH1037" s="83"/>
      <c r="BI1037" s="83"/>
      <c r="BJ1037" s="83"/>
      <c r="BK1037" s="83"/>
      <c r="BL1037" s="83"/>
      <c r="BM1037" s="83"/>
      <c r="BN1037" s="83"/>
      <c r="BO1037" s="83"/>
      <c r="BP1037" s="83"/>
      <c r="BQ1037" s="83"/>
      <c r="BR1037" s="83"/>
      <c r="BS1037" s="83"/>
      <c r="BT1037" s="83"/>
      <c r="BU1037" s="83"/>
      <c r="BV1037" s="83"/>
      <c r="BW1037" s="83"/>
      <c r="BX1037" s="83"/>
      <c r="BY1037" s="83"/>
      <c r="BZ1037" s="83"/>
      <c r="CA1037" s="83"/>
      <c r="CB1037" s="83"/>
      <c r="CC1037" s="83"/>
      <c r="CD1037" s="83"/>
      <c r="CE1037" s="83"/>
      <c r="CF1037" s="83"/>
      <c r="CG1037" s="83"/>
      <c r="CH1037" s="83"/>
      <c r="CI1037" s="83"/>
      <c r="CJ1037" s="83"/>
      <c r="CK1037" s="83"/>
      <c r="CL1037" s="83"/>
      <c r="CM1037" s="83"/>
      <c r="CN1037" s="83"/>
      <c r="CO1037" s="83"/>
      <c r="CP1037" s="83"/>
      <c r="CQ1037" s="83"/>
      <c r="CR1037" s="83"/>
      <c r="CS1037" s="83"/>
      <c r="CT1037" s="83"/>
      <c r="CU1037" s="83"/>
      <c r="CV1037" s="83"/>
      <c r="CW1037" s="83"/>
    </row>
    <row r="1038" spans="1:101" x14ac:dyDescent="0.2">
      <c r="A1038" s="83" t="s">
        <v>2075</v>
      </c>
      <c r="B1038" s="86">
        <v>40964.868055555555</v>
      </c>
      <c r="C1038" s="86">
        <v>40967.165972222225</v>
      </c>
      <c r="D1038" s="83" t="s">
        <v>860</v>
      </c>
      <c r="E1038" s="83" t="s">
        <v>861</v>
      </c>
      <c r="F1038" s="83"/>
      <c r="G1038" s="83">
        <v>50</v>
      </c>
      <c r="H1038" s="83"/>
      <c r="I1038" s="83"/>
      <c r="J1038" s="83"/>
      <c r="K1038" s="83"/>
      <c r="L1038" s="83"/>
      <c r="M1038" s="83">
        <v>262</v>
      </c>
      <c r="N1038" s="83"/>
      <c r="O1038" s="83"/>
      <c r="P1038" s="83"/>
      <c r="Q1038" s="83">
        <v>817</v>
      </c>
      <c r="R1038" s="83"/>
      <c r="S1038" s="83"/>
      <c r="T1038" s="83"/>
      <c r="U1038" s="83"/>
      <c r="V1038" s="83"/>
      <c r="W1038" s="83"/>
      <c r="X1038" s="83"/>
      <c r="Y1038" s="83"/>
      <c r="Z1038" s="83"/>
      <c r="AA1038" s="83"/>
      <c r="AB1038" s="83"/>
      <c r="AC1038" s="83"/>
      <c r="AD1038" s="83"/>
      <c r="AE1038" s="83"/>
      <c r="AF1038" s="83"/>
      <c r="AG1038" s="83"/>
      <c r="AH1038" s="83"/>
      <c r="AI1038" s="83"/>
      <c r="AJ1038" s="83"/>
      <c r="AK1038" s="83"/>
      <c r="AL1038" s="83"/>
      <c r="AM1038" s="83"/>
      <c r="AN1038" s="83"/>
      <c r="AO1038" s="83"/>
      <c r="AP1038" s="83"/>
      <c r="AQ1038" s="83"/>
      <c r="AR1038" s="83"/>
      <c r="AS1038" s="83"/>
      <c r="AT1038" s="83"/>
      <c r="AU1038" s="83"/>
      <c r="AV1038" s="83"/>
      <c r="AW1038" s="83"/>
      <c r="AX1038" s="83"/>
      <c r="AY1038" s="83"/>
      <c r="AZ1038" s="83"/>
      <c r="BA1038" s="83"/>
      <c r="BB1038" s="83"/>
      <c r="BC1038" s="83"/>
      <c r="BD1038" s="83"/>
      <c r="BE1038" s="83"/>
      <c r="BF1038" s="83"/>
      <c r="BG1038" s="83"/>
      <c r="BH1038" s="83"/>
      <c r="BI1038" s="83"/>
      <c r="BJ1038" s="83"/>
      <c r="BK1038" s="83"/>
      <c r="BL1038" s="83"/>
      <c r="BM1038" s="83"/>
      <c r="BN1038" s="83"/>
      <c r="BO1038" s="83"/>
      <c r="BP1038" s="83"/>
      <c r="BQ1038" s="83"/>
      <c r="BR1038" s="83"/>
      <c r="BS1038" s="83"/>
      <c r="BT1038" s="83"/>
      <c r="BU1038" s="83"/>
      <c r="BV1038" s="83"/>
      <c r="BW1038" s="83"/>
      <c r="BX1038" s="83"/>
      <c r="BY1038" s="83"/>
      <c r="BZ1038" s="83"/>
      <c r="CA1038" s="83"/>
      <c r="CB1038" s="83"/>
      <c r="CC1038" s="83"/>
      <c r="CD1038" s="83"/>
      <c r="CE1038" s="83"/>
      <c r="CF1038" s="83"/>
      <c r="CG1038" s="83"/>
      <c r="CH1038" s="83"/>
      <c r="CI1038" s="83"/>
      <c r="CJ1038" s="83"/>
      <c r="CK1038" s="83"/>
      <c r="CL1038" s="83"/>
      <c r="CM1038" s="83"/>
      <c r="CN1038" s="83"/>
      <c r="CO1038" s="83"/>
      <c r="CP1038" s="83"/>
      <c r="CQ1038" s="83"/>
      <c r="CR1038" s="83"/>
      <c r="CS1038" s="83"/>
      <c r="CT1038" s="83"/>
      <c r="CU1038" s="83"/>
      <c r="CV1038" s="83"/>
      <c r="CW1038" s="83"/>
    </row>
    <row r="1039" spans="1:101" x14ac:dyDescent="0.2">
      <c r="A1039" s="83" t="s">
        <v>2075</v>
      </c>
      <c r="B1039" s="86">
        <v>40967.459722222222</v>
      </c>
      <c r="C1039" s="86">
        <v>40970.422222222223</v>
      </c>
      <c r="D1039" s="83" t="s">
        <v>862</v>
      </c>
      <c r="E1039" s="83" t="s">
        <v>863</v>
      </c>
      <c r="F1039" s="83"/>
      <c r="G1039" s="83">
        <v>50</v>
      </c>
      <c r="H1039" s="83"/>
      <c r="I1039" s="83"/>
      <c r="J1039" s="83"/>
      <c r="K1039" s="83"/>
      <c r="L1039" s="83"/>
      <c r="M1039" s="83">
        <v>3381</v>
      </c>
      <c r="N1039" s="83"/>
      <c r="O1039" s="83"/>
      <c r="P1039" s="83"/>
      <c r="Q1039" s="83">
        <v>318</v>
      </c>
      <c r="R1039" s="83"/>
      <c r="S1039" s="83"/>
      <c r="T1039" s="83"/>
      <c r="U1039" s="83"/>
      <c r="V1039" s="83"/>
      <c r="W1039" s="83"/>
      <c r="X1039" s="83"/>
      <c r="Y1039" s="83"/>
      <c r="Z1039" s="83"/>
      <c r="AA1039" s="83"/>
      <c r="AB1039" s="83"/>
      <c r="AC1039" s="83"/>
      <c r="AD1039" s="83"/>
      <c r="AE1039" s="83"/>
      <c r="AF1039" s="83"/>
      <c r="AG1039" s="83"/>
      <c r="AH1039" s="83"/>
      <c r="AI1039" s="83"/>
      <c r="AJ1039" s="83"/>
      <c r="AK1039" s="83"/>
      <c r="AL1039" s="83"/>
      <c r="AM1039" s="83"/>
      <c r="AN1039" s="83"/>
      <c r="AO1039" s="83"/>
      <c r="AP1039" s="83"/>
      <c r="AQ1039" s="83"/>
      <c r="AR1039" s="83"/>
      <c r="AS1039" s="83"/>
      <c r="AT1039" s="83"/>
      <c r="AU1039" s="83"/>
      <c r="AV1039" s="83"/>
      <c r="AW1039" s="83"/>
      <c r="AX1039" s="83"/>
      <c r="AY1039" s="83"/>
      <c r="AZ1039" s="83"/>
      <c r="BA1039" s="83"/>
      <c r="BB1039" s="83"/>
      <c r="BC1039" s="83"/>
      <c r="BD1039" s="83"/>
      <c r="BE1039" s="83"/>
      <c r="BF1039" s="83"/>
      <c r="BG1039" s="83"/>
      <c r="BH1039" s="83"/>
      <c r="BI1039" s="83"/>
      <c r="BJ1039" s="83"/>
      <c r="BK1039" s="83"/>
      <c r="BL1039" s="83"/>
      <c r="BM1039" s="83"/>
      <c r="BN1039" s="83"/>
      <c r="BO1039" s="83"/>
      <c r="BP1039" s="83"/>
      <c r="BQ1039" s="83"/>
      <c r="BR1039" s="83"/>
      <c r="BS1039" s="83"/>
      <c r="BT1039" s="83"/>
      <c r="BU1039" s="83"/>
      <c r="BV1039" s="83"/>
      <c r="BW1039" s="83"/>
      <c r="BX1039" s="83"/>
      <c r="BY1039" s="83"/>
      <c r="BZ1039" s="83"/>
      <c r="CA1039" s="83"/>
      <c r="CB1039" s="83"/>
      <c r="CC1039" s="83"/>
      <c r="CD1039" s="83"/>
      <c r="CE1039" s="83"/>
      <c r="CF1039" s="83"/>
      <c r="CG1039" s="83"/>
      <c r="CH1039" s="83"/>
      <c r="CI1039" s="83"/>
      <c r="CJ1039" s="83"/>
      <c r="CK1039" s="83"/>
      <c r="CL1039" s="83"/>
      <c r="CM1039" s="83"/>
      <c r="CN1039" s="83"/>
      <c r="CO1039" s="83"/>
      <c r="CP1039" s="83"/>
      <c r="CQ1039" s="83"/>
      <c r="CR1039" s="83"/>
      <c r="CS1039" s="83"/>
      <c r="CT1039" s="83"/>
      <c r="CU1039" s="83"/>
      <c r="CV1039" s="83"/>
      <c r="CW1039" s="83"/>
    </row>
    <row r="1040" spans="1:101" x14ac:dyDescent="0.2">
      <c r="A1040" s="83" t="s">
        <v>2075</v>
      </c>
      <c r="B1040" s="86">
        <v>40970.631944444445</v>
      </c>
      <c r="C1040" s="86">
        <v>40972.277777777781</v>
      </c>
      <c r="D1040" s="83" t="s">
        <v>866</v>
      </c>
      <c r="E1040" s="83" t="s">
        <v>867</v>
      </c>
      <c r="F1040" s="83"/>
      <c r="G1040" s="83">
        <v>50</v>
      </c>
      <c r="H1040" s="83"/>
      <c r="I1040" s="83"/>
      <c r="J1040" s="83"/>
      <c r="K1040" s="83"/>
      <c r="L1040" s="83"/>
      <c r="M1040" s="83">
        <v>699</v>
      </c>
      <c r="N1040" s="83"/>
      <c r="O1040" s="83">
        <v>675</v>
      </c>
      <c r="P1040" s="83"/>
      <c r="Q1040" s="83">
        <v>1140</v>
      </c>
      <c r="R1040" s="83"/>
      <c r="S1040" s="83">
        <v>0.153</v>
      </c>
      <c r="T1040" s="83"/>
      <c r="U1040" s="83">
        <v>2.04</v>
      </c>
      <c r="V1040" s="83"/>
      <c r="W1040" s="83">
        <v>108</v>
      </c>
      <c r="X1040" s="83"/>
      <c r="Y1040" s="83">
        <v>500</v>
      </c>
      <c r="Z1040" s="83"/>
      <c r="AA1040" s="83">
        <v>745</v>
      </c>
      <c r="AB1040" s="83"/>
      <c r="AC1040" s="83">
        <v>3070</v>
      </c>
      <c r="AD1040" s="83" t="s">
        <v>1784</v>
      </c>
      <c r="AE1040" s="83">
        <v>20</v>
      </c>
      <c r="AF1040" s="83"/>
      <c r="AG1040" s="83">
        <v>73</v>
      </c>
      <c r="AH1040" s="83"/>
      <c r="AI1040" s="83">
        <v>178</v>
      </c>
      <c r="AJ1040" s="83" t="s">
        <v>1784</v>
      </c>
      <c r="AK1040" s="83">
        <v>2.5</v>
      </c>
      <c r="AL1040" s="83"/>
      <c r="AM1040" s="83">
        <v>7.28</v>
      </c>
      <c r="AN1040" s="83"/>
      <c r="AO1040" s="83">
        <v>332</v>
      </c>
      <c r="AP1040" s="83"/>
      <c r="AQ1040" s="83">
        <v>130</v>
      </c>
      <c r="AR1040" s="83"/>
      <c r="AS1040" s="83"/>
      <c r="AT1040" s="83"/>
      <c r="AU1040" s="83"/>
      <c r="AV1040" s="83"/>
      <c r="AW1040" s="83"/>
      <c r="AX1040" s="83"/>
      <c r="AY1040" s="83"/>
      <c r="AZ1040" s="83"/>
      <c r="BA1040" s="83">
        <v>59</v>
      </c>
      <c r="BB1040" s="83"/>
      <c r="BC1040" s="83"/>
      <c r="BD1040" s="83"/>
      <c r="BE1040" s="83"/>
      <c r="BF1040" s="83"/>
      <c r="BG1040" s="83"/>
      <c r="BH1040" s="83"/>
      <c r="BI1040" s="83"/>
      <c r="BJ1040" s="83"/>
      <c r="BK1040" s="83"/>
      <c r="BL1040" s="83"/>
      <c r="BM1040" s="83"/>
      <c r="BN1040" s="83"/>
      <c r="BO1040" s="83"/>
      <c r="BP1040" s="83"/>
      <c r="BQ1040" s="83"/>
      <c r="BR1040" s="83"/>
      <c r="BS1040" s="83"/>
      <c r="BT1040" s="83"/>
      <c r="BU1040" s="83"/>
      <c r="BV1040" s="83"/>
      <c r="BW1040" s="83"/>
      <c r="BX1040" s="83"/>
      <c r="BY1040" s="83"/>
      <c r="BZ1040" s="83"/>
      <c r="CA1040" s="83">
        <v>99</v>
      </c>
      <c r="CB1040" s="83"/>
      <c r="CC1040" s="83">
        <v>0.44</v>
      </c>
      <c r="CD1040" s="83" t="s">
        <v>1784</v>
      </c>
      <c r="CE1040" s="83">
        <v>20</v>
      </c>
      <c r="CF1040" s="83"/>
      <c r="CG1040" s="83"/>
      <c r="CH1040" s="83"/>
      <c r="CI1040" s="83"/>
      <c r="CJ1040" s="83"/>
      <c r="CK1040" s="83"/>
      <c r="CL1040" s="83"/>
      <c r="CM1040" s="83"/>
      <c r="CN1040" s="83"/>
      <c r="CO1040" s="83"/>
      <c r="CP1040" s="83"/>
      <c r="CQ1040" s="83"/>
      <c r="CR1040" s="83"/>
      <c r="CS1040" s="83"/>
      <c r="CT1040" s="83"/>
      <c r="CU1040" s="83"/>
      <c r="CV1040" s="83"/>
      <c r="CW1040" s="83"/>
    </row>
    <row r="1041" spans="1:101" x14ac:dyDescent="0.2">
      <c r="A1041" s="83" t="s">
        <v>2075</v>
      </c>
      <c r="B1041" s="86">
        <v>40970.631944444445</v>
      </c>
      <c r="C1041" s="86">
        <v>40970.881944444445</v>
      </c>
      <c r="D1041" s="83" t="s">
        <v>864</v>
      </c>
      <c r="E1041" s="83" t="s">
        <v>865</v>
      </c>
      <c r="F1041" s="83"/>
      <c r="G1041" s="83">
        <v>50</v>
      </c>
      <c r="H1041" s="83"/>
      <c r="I1041" s="83"/>
      <c r="J1041" s="83"/>
      <c r="K1041" s="83"/>
      <c r="L1041" s="83"/>
      <c r="M1041" s="83">
        <v>105</v>
      </c>
      <c r="N1041" s="83"/>
      <c r="O1041" s="83"/>
      <c r="P1041" s="83"/>
      <c r="Q1041" s="83">
        <v>1200</v>
      </c>
      <c r="R1041" s="83"/>
      <c r="S1041" s="83"/>
      <c r="T1041" s="83"/>
      <c r="U1041" s="83"/>
      <c r="V1041" s="83"/>
      <c r="W1041" s="83"/>
      <c r="X1041" s="83"/>
      <c r="Y1041" s="83"/>
      <c r="Z1041" s="83"/>
      <c r="AA1041" s="83"/>
      <c r="AB1041" s="83"/>
      <c r="AC1041" s="83"/>
      <c r="AD1041" s="83"/>
      <c r="AE1041" s="83"/>
      <c r="AF1041" s="83"/>
      <c r="AG1041" s="83"/>
      <c r="AH1041" s="83"/>
      <c r="AI1041" s="83"/>
      <c r="AJ1041" s="83"/>
      <c r="AK1041" s="83"/>
      <c r="AL1041" s="83"/>
      <c r="AM1041" s="83"/>
      <c r="AN1041" s="83"/>
      <c r="AO1041" s="83"/>
      <c r="AP1041" s="83"/>
      <c r="AQ1041" s="83"/>
      <c r="AR1041" s="83"/>
      <c r="AS1041" s="83"/>
      <c r="AT1041" s="83"/>
      <c r="AU1041" s="83"/>
      <c r="AV1041" s="83"/>
      <c r="AW1041" s="83"/>
      <c r="AX1041" s="83"/>
      <c r="AY1041" s="83"/>
      <c r="AZ1041" s="83"/>
      <c r="BA1041" s="83"/>
      <c r="BB1041" s="83"/>
      <c r="BC1041" s="83"/>
      <c r="BD1041" s="83"/>
      <c r="BE1041" s="83"/>
      <c r="BF1041" s="83"/>
      <c r="BG1041" s="83"/>
      <c r="BH1041" s="83"/>
      <c r="BI1041" s="83"/>
      <c r="BJ1041" s="83"/>
      <c r="BK1041" s="83"/>
      <c r="BL1041" s="83"/>
      <c r="BM1041" s="83"/>
      <c r="BN1041" s="83"/>
      <c r="BO1041" s="83"/>
      <c r="BP1041" s="83"/>
      <c r="BQ1041" s="83"/>
      <c r="BR1041" s="83"/>
      <c r="BS1041" s="83"/>
      <c r="BT1041" s="83"/>
      <c r="BU1041" s="83"/>
      <c r="BV1041" s="83"/>
      <c r="BW1041" s="83"/>
      <c r="BX1041" s="83"/>
      <c r="BY1041" s="83"/>
      <c r="BZ1041" s="83"/>
      <c r="CA1041" s="83"/>
      <c r="CB1041" s="83"/>
      <c r="CC1041" s="83"/>
      <c r="CD1041" s="83"/>
      <c r="CE1041" s="83"/>
      <c r="CF1041" s="83"/>
      <c r="CG1041" s="83"/>
      <c r="CH1041" s="83"/>
      <c r="CI1041" s="83"/>
      <c r="CJ1041" s="83"/>
      <c r="CK1041" s="83"/>
      <c r="CL1041" s="83"/>
      <c r="CM1041" s="83"/>
      <c r="CN1041" s="83"/>
      <c r="CO1041" s="83"/>
      <c r="CP1041" s="83"/>
      <c r="CQ1041" s="83"/>
      <c r="CR1041" s="83"/>
      <c r="CS1041" s="83"/>
      <c r="CT1041" s="83"/>
      <c r="CU1041" s="83"/>
      <c r="CV1041" s="83"/>
      <c r="CW1041" s="83"/>
    </row>
    <row r="1042" spans="1:101" x14ac:dyDescent="0.2">
      <c r="A1042" s="83" t="s">
        <v>2075</v>
      </c>
      <c r="B1042" s="86">
        <v>40970.650694444441</v>
      </c>
      <c r="C1042" s="86">
        <v>40970.774305555555</v>
      </c>
      <c r="D1042" s="83" t="s">
        <v>868</v>
      </c>
      <c r="E1042" s="83" t="s">
        <v>869</v>
      </c>
      <c r="F1042" s="83"/>
      <c r="G1042" s="83">
        <v>50</v>
      </c>
      <c r="H1042" s="83"/>
      <c r="I1042" s="83"/>
      <c r="J1042" s="83"/>
      <c r="K1042" s="83"/>
      <c r="L1042" s="83"/>
      <c r="M1042" s="83">
        <v>58.2</v>
      </c>
      <c r="N1042" s="83"/>
      <c r="O1042" s="83"/>
      <c r="P1042" s="83"/>
      <c r="Q1042" s="83">
        <v>807</v>
      </c>
      <c r="R1042" s="83"/>
      <c r="S1042" s="83"/>
      <c r="T1042" s="83"/>
      <c r="U1042" s="83"/>
      <c r="V1042" s="83"/>
      <c r="W1042" s="83"/>
      <c r="X1042" s="83"/>
      <c r="Y1042" s="83"/>
      <c r="Z1042" s="83"/>
      <c r="AA1042" s="83"/>
      <c r="AB1042" s="83"/>
      <c r="AC1042" s="83"/>
      <c r="AD1042" s="83"/>
      <c r="AE1042" s="83"/>
      <c r="AF1042" s="83"/>
      <c r="AG1042" s="83"/>
      <c r="AH1042" s="83"/>
      <c r="AI1042" s="83"/>
      <c r="AJ1042" s="83"/>
      <c r="AK1042" s="83"/>
      <c r="AL1042" s="83"/>
      <c r="AM1042" s="83"/>
      <c r="AN1042" s="83"/>
      <c r="AO1042" s="83"/>
      <c r="AP1042" s="83"/>
      <c r="AQ1042" s="83"/>
      <c r="AR1042" s="83"/>
      <c r="AS1042" s="83"/>
      <c r="AT1042" s="83"/>
      <c r="AU1042" s="83"/>
      <c r="AV1042" s="83"/>
      <c r="AW1042" s="83"/>
      <c r="AX1042" s="83"/>
      <c r="AY1042" s="83"/>
      <c r="AZ1042" s="83"/>
      <c r="BA1042" s="83"/>
      <c r="BB1042" s="83"/>
      <c r="BC1042" s="83"/>
      <c r="BD1042" s="83"/>
      <c r="BE1042" s="83"/>
      <c r="BF1042" s="83"/>
      <c r="BG1042" s="83"/>
      <c r="BH1042" s="83"/>
      <c r="BI1042" s="83"/>
      <c r="BJ1042" s="83"/>
      <c r="BK1042" s="83"/>
      <c r="BL1042" s="83"/>
      <c r="BM1042" s="83"/>
      <c r="BN1042" s="83"/>
      <c r="BO1042" s="83"/>
      <c r="BP1042" s="83"/>
      <c r="BQ1042" s="83"/>
      <c r="BR1042" s="83"/>
      <c r="BS1042" s="83"/>
      <c r="BT1042" s="83"/>
      <c r="BU1042" s="83"/>
      <c r="BV1042" s="83"/>
      <c r="BW1042" s="83"/>
      <c r="BX1042" s="83"/>
      <c r="BY1042" s="83"/>
      <c r="BZ1042" s="83"/>
      <c r="CA1042" s="83"/>
      <c r="CB1042" s="83"/>
      <c r="CC1042" s="83"/>
      <c r="CD1042" s="83"/>
      <c r="CE1042" s="83"/>
      <c r="CF1042" s="83"/>
      <c r="CG1042" s="83"/>
      <c r="CH1042" s="83"/>
      <c r="CI1042" s="83"/>
      <c r="CJ1042" s="83"/>
      <c r="CK1042" s="83"/>
      <c r="CL1042" s="83"/>
      <c r="CM1042" s="83"/>
      <c r="CN1042" s="83"/>
      <c r="CO1042" s="83"/>
      <c r="CP1042" s="83"/>
      <c r="CQ1042" s="83"/>
      <c r="CR1042" s="83"/>
      <c r="CS1042" s="83"/>
      <c r="CT1042" s="83"/>
      <c r="CU1042" s="83"/>
      <c r="CV1042" s="83"/>
      <c r="CW1042" s="83"/>
    </row>
    <row r="1043" spans="1:101" x14ac:dyDescent="0.2">
      <c r="A1043" s="83" t="s">
        <v>2075</v>
      </c>
      <c r="B1043" s="86">
        <v>40970.809027777781</v>
      </c>
      <c r="C1043" s="86">
        <v>40971.381944444445</v>
      </c>
      <c r="D1043" s="83" t="s">
        <v>870</v>
      </c>
      <c r="E1043" s="83" t="s">
        <v>871</v>
      </c>
      <c r="F1043" s="83"/>
      <c r="G1043" s="83">
        <v>50</v>
      </c>
      <c r="H1043" s="83"/>
      <c r="I1043" s="83"/>
      <c r="J1043" s="83"/>
      <c r="K1043" s="83"/>
      <c r="L1043" s="83"/>
      <c r="M1043" s="83">
        <v>223</v>
      </c>
      <c r="N1043" s="83"/>
      <c r="O1043" s="83"/>
      <c r="P1043" s="83"/>
      <c r="Q1043" s="83">
        <v>1370</v>
      </c>
      <c r="R1043" s="83"/>
      <c r="S1043" s="83"/>
      <c r="T1043" s="83"/>
      <c r="U1043" s="83"/>
      <c r="V1043" s="83"/>
      <c r="W1043" s="83"/>
      <c r="X1043" s="83"/>
      <c r="Y1043" s="83"/>
      <c r="Z1043" s="83"/>
      <c r="AA1043" s="83"/>
      <c r="AB1043" s="83"/>
      <c r="AC1043" s="83"/>
      <c r="AD1043" s="83"/>
      <c r="AE1043" s="83"/>
      <c r="AF1043" s="83"/>
      <c r="AG1043" s="83"/>
      <c r="AH1043" s="83"/>
      <c r="AI1043" s="83"/>
      <c r="AJ1043" s="83"/>
      <c r="AK1043" s="83"/>
      <c r="AL1043" s="83"/>
      <c r="AM1043" s="83"/>
      <c r="AN1043" s="83"/>
      <c r="AO1043" s="83"/>
      <c r="AP1043" s="83"/>
      <c r="AQ1043" s="83"/>
      <c r="AR1043" s="83"/>
      <c r="AS1043" s="83"/>
      <c r="AT1043" s="83"/>
      <c r="AU1043" s="83"/>
      <c r="AV1043" s="83"/>
      <c r="AW1043" s="83"/>
      <c r="AX1043" s="83"/>
      <c r="AY1043" s="83"/>
      <c r="AZ1043" s="83"/>
      <c r="BA1043" s="83"/>
      <c r="BB1043" s="83"/>
      <c r="BC1043" s="83"/>
      <c r="BD1043" s="83"/>
      <c r="BE1043" s="83"/>
      <c r="BF1043" s="83"/>
      <c r="BG1043" s="83"/>
      <c r="BH1043" s="83"/>
      <c r="BI1043" s="83"/>
      <c r="BJ1043" s="83"/>
      <c r="BK1043" s="83"/>
      <c r="BL1043" s="83"/>
      <c r="BM1043" s="83"/>
      <c r="BN1043" s="83"/>
      <c r="BO1043" s="83"/>
      <c r="BP1043" s="83"/>
      <c r="BQ1043" s="83"/>
      <c r="BR1043" s="83"/>
      <c r="BS1043" s="83"/>
      <c r="BT1043" s="83"/>
      <c r="BU1043" s="83"/>
      <c r="BV1043" s="83"/>
      <c r="BW1043" s="83"/>
      <c r="BX1043" s="83"/>
      <c r="BY1043" s="83"/>
      <c r="BZ1043" s="83"/>
      <c r="CA1043" s="83"/>
      <c r="CB1043" s="83"/>
      <c r="CC1043" s="83"/>
      <c r="CD1043" s="83"/>
      <c r="CE1043" s="83"/>
      <c r="CF1043" s="83"/>
      <c r="CG1043" s="83"/>
      <c r="CH1043" s="83"/>
      <c r="CI1043" s="83"/>
      <c r="CJ1043" s="83"/>
      <c r="CK1043" s="83"/>
      <c r="CL1043" s="83"/>
      <c r="CM1043" s="83"/>
      <c r="CN1043" s="83"/>
      <c r="CO1043" s="83"/>
      <c r="CP1043" s="83"/>
      <c r="CQ1043" s="83"/>
      <c r="CR1043" s="83"/>
      <c r="CS1043" s="83"/>
      <c r="CT1043" s="83"/>
      <c r="CU1043" s="83"/>
      <c r="CV1043" s="83"/>
      <c r="CW1043" s="83"/>
    </row>
    <row r="1044" spans="1:101" x14ac:dyDescent="0.2">
      <c r="A1044" s="83" t="s">
        <v>2075</v>
      </c>
      <c r="B1044" s="86">
        <v>40970.920138888891</v>
      </c>
      <c r="C1044" s="86">
        <v>40971.173611111109</v>
      </c>
      <c r="D1044" s="83" t="s">
        <v>872</v>
      </c>
      <c r="E1044" s="83" t="s">
        <v>873</v>
      </c>
      <c r="F1044" s="83"/>
      <c r="G1044" s="83">
        <v>50</v>
      </c>
      <c r="H1044" s="83"/>
      <c r="I1044" s="83"/>
      <c r="J1044" s="83"/>
      <c r="K1044" s="83"/>
      <c r="L1044" s="83"/>
      <c r="M1044" s="83">
        <v>107</v>
      </c>
      <c r="N1044" s="83"/>
      <c r="O1044" s="83"/>
      <c r="P1044" s="83"/>
      <c r="Q1044" s="83">
        <v>1800</v>
      </c>
      <c r="R1044" s="83"/>
      <c r="S1044" s="83"/>
      <c r="T1044" s="83"/>
      <c r="U1044" s="83"/>
      <c r="V1044" s="83"/>
      <c r="W1044" s="83"/>
      <c r="X1044" s="83"/>
      <c r="Y1044" s="83"/>
      <c r="Z1044" s="83"/>
      <c r="AA1044" s="83"/>
      <c r="AB1044" s="83"/>
      <c r="AC1044" s="83"/>
      <c r="AD1044" s="83"/>
      <c r="AE1044" s="83"/>
      <c r="AF1044" s="83"/>
      <c r="AG1044" s="83"/>
      <c r="AH1044" s="83"/>
      <c r="AI1044" s="83"/>
      <c r="AJ1044" s="83"/>
      <c r="AK1044" s="83"/>
      <c r="AL1044" s="83"/>
      <c r="AM1044" s="83"/>
      <c r="AN1044" s="83"/>
      <c r="AO1044" s="83"/>
      <c r="AP1044" s="83"/>
      <c r="AQ1044" s="83"/>
      <c r="AR1044" s="83"/>
      <c r="AS1044" s="83"/>
      <c r="AT1044" s="83"/>
      <c r="AU1044" s="83"/>
      <c r="AV1044" s="83"/>
      <c r="AW1044" s="83"/>
      <c r="AX1044" s="83"/>
      <c r="AY1044" s="83"/>
      <c r="AZ1044" s="83"/>
      <c r="BA1044" s="83"/>
      <c r="BB1044" s="83"/>
      <c r="BC1044" s="83"/>
      <c r="BD1044" s="83"/>
      <c r="BE1044" s="83"/>
      <c r="BF1044" s="83"/>
      <c r="BG1044" s="83"/>
      <c r="BH1044" s="83"/>
      <c r="BI1044" s="83"/>
      <c r="BJ1044" s="83"/>
      <c r="BK1044" s="83"/>
      <c r="BL1044" s="83"/>
      <c r="BM1044" s="83"/>
      <c r="BN1044" s="83"/>
      <c r="BO1044" s="83"/>
      <c r="BP1044" s="83"/>
      <c r="BQ1044" s="83"/>
      <c r="BR1044" s="83"/>
      <c r="BS1044" s="83"/>
      <c r="BT1044" s="83"/>
      <c r="BU1044" s="83"/>
      <c r="BV1044" s="83"/>
      <c r="BW1044" s="83"/>
      <c r="BX1044" s="83"/>
      <c r="BY1044" s="83"/>
      <c r="BZ1044" s="83"/>
      <c r="CA1044" s="83"/>
      <c r="CB1044" s="83"/>
      <c r="CC1044" s="83"/>
      <c r="CD1044" s="83"/>
      <c r="CE1044" s="83"/>
      <c r="CF1044" s="83"/>
      <c r="CG1044" s="83"/>
      <c r="CH1044" s="83"/>
      <c r="CI1044" s="83"/>
      <c r="CJ1044" s="83"/>
      <c r="CK1044" s="83"/>
      <c r="CL1044" s="83"/>
      <c r="CM1044" s="83"/>
      <c r="CN1044" s="83"/>
      <c r="CO1044" s="83"/>
      <c r="CP1044" s="83"/>
      <c r="CQ1044" s="83"/>
      <c r="CR1044" s="83"/>
      <c r="CS1044" s="83"/>
      <c r="CT1044" s="83"/>
      <c r="CU1044" s="83"/>
      <c r="CV1044" s="83"/>
      <c r="CW1044" s="83"/>
    </row>
    <row r="1045" spans="1:101" x14ac:dyDescent="0.2">
      <c r="A1045" s="83" t="s">
        <v>2075</v>
      </c>
      <c r="B1045" s="86">
        <v>40971.229166666664</v>
      </c>
      <c r="C1045" s="86">
        <v>40971.659722222219</v>
      </c>
      <c r="D1045" s="83" t="s">
        <v>874</v>
      </c>
      <c r="E1045" s="83" t="s">
        <v>875</v>
      </c>
      <c r="F1045" s="83"/>
      <c r="G1045" s="83">
        <v>50</v>
      </c>
      <c r="H1045" s="83"/>
      <c r="I1045" s="83"/>
      <c r="J1045" s="83"/>
      <c r="K1045" s="83"/>
      <c r="L1045" s="83"/>
      <c r="M1045" s="83">
        <v>217</v>
      </c>
      <c r="N1045" s="83"/>
      <c r="O1045" s="83"/>
      <c r="P1045" s="83"/>
      <c r="Q1045" s="83">
        <v>1210</v>
      </c>
      <c r="R1045" s="83"/>
      <c r="S1045" s="83"/>
      <c r="T1045" s="83"/>
      <c r="U1045" s="83"/>
      <c r="V1045" s="83"/>
      <c r="W1045" s="83"/>
      <c r="X1045" s="83"/>
      <c r="Y1045" s="83"/>
      <c r="Z1045" s="83"/>
      <c r="AA1045" s="83"/>
      <c r="AB1045" s="83"/>
      <c r="AC1045" s="83"/>
      <c r="AD1045" s="83"/>
      <c r="AE1045" s="83"/>
      <c r="AF1045" s="83"/>
      <c r="AG1045" s="83"/>
      <c r="AH1045" s="83"/>
      <c r="AI1045" s="83"/>
      <c r="AJ1045" s="83"/>
      <c r="AK1045" s="83"/>
      <c r="AL1045" s="83"/>
      <c r="AM1045" s="83"/>
      <c r="AN1045" s="83"/>
      <c r="AO1045" s="83"/>
      <c r="AP1045" s="83"/>
      <c r="AQ1045" s="83"/>
      <c r="AR1045" s="83"/>
      <c r="AS1045" s="83"/>
      <c r="AT1045" s="83"/>
      <c r="AU1045" s="83"/>
      <c r="AV1045" s="83"/>
      <c r="AW1045" s="83"/>
      <c r="AX1045" s="83"/>
      <c r="AY1045" s="83"/>
      <c r="AZ1045" s="83"/>
      <c r="BA1045" s="83"/>
      <c r="BB1045" s="83"/>
      <c r="BC1045" s="83"/>
      <c r="BD1045" s="83"/>
      <c r="BE1045" s="83"/>
      <c r="BF1045" s="83"/>
      <c r="BG1045" s="83"/>
      <c r="BH1045" s="83"/>
      <c r="BI1045" s="83"/>
      <c r="BJ1045" s="83"/>
      <c r="BK1045" s="83"/>
      <c r="BL1045" s="83"/>
      <c r="BM1045" s="83"/>
      <c r="BN1045" s="83"/>
      <c r="BO1045" s="83"/>
      <c r="BP1045" s="83"/>
      <c r="BQ1045" s="83"/>
      <c r="BR1045" s="83"/>
      <c r="BS1045" s="83"/>
      <c r="BT1045" s="83"/>
      <c r="BU1045" s="83"/>
      <c r="BV1045" s="83"/>
      <c r="BW1045" s="83"/>
      <c r="BX1045" s="83"/>
      <c r="BY1045" s="83"/>
      <c r="BZ1045" s="83"/>
      <c r="CA1045" s="83"/>
      <c r="CB1045" s="83"/>
      <c r="CC1045" s="83"/>
      <c r="CD1045" s="83"/>
      <c r="CE1045" s="83"/>
      <c r="CF1045" s="83"/>
      <c r="CG1045" s="83"/>
      <c r="CH1045" s="83"/>
      <c r="CI1045" s="83"/>
      <c r="CJ1045" s="83"/>
      <c r="CK1045" s="83"/>
      <c r="CL1045" s="83"/>
      <c r="CM1045" s="83"/>
      <c r="CN1045" s="83"/>
      <c r="CO1045" s="83"/>
      <c r="CP1045" s="83"/>
      <c r="CQ1045" s="83"/>
      <c r="CR1045" s="83"/>
      <c r="CS1045" s="83"/>
      <c r="CT1045" s="83"/>
      <c r="CU1045" s="83"/>
      <c r="CV1045" s="83"/>
      <c r="CW1045" s="83"/>
    </row>
    <row r="1046" spans="1:101" x14ac:dyDescent="0.2">
      <c r="A1046" s="83" t="s">
        <v>2075</v>
      </c>
      <c r="B1046" s="86">
        <v>40971.40902777778</v>
      </c>
      <c r="C1046" s="86">
        <v>40971.638888888891</v>
      </c>
      <c r="D1046" s="83" t="s">
        <v>876</v>
      </c>
      <c r="E1046" s="83" t="s">
        <v>877</v>
      </c>
      <c r="F1046" s="83"/>
      <c r="G1046" s="83">
        <v>50</v>
      </c>
      <c r="H1046" s="83"/>
      <c r="I1046" s="83"/>
      <c r="J1046" s="83"/>
      <c r="K1046" s="83"/>
      <c r="L1046" s="83"/>
      <c r="M1046" s="83">
        <v>132</v>
      </c>
      <c r="N1046" s="83"/>
      <c r="O1046" s="83"/>
      <c r="P1046" s="83"/>
      <c r="Q1046" s="83">
        <v>1430</v>
      </c>
      <c r="R1046" s="83"/>
      <c r="S1046" s="83"/>
      <c r="T1046" s="83"/>
      <c r="U1046" s="83"/>
      <c r="V1046" s="83"/>
      <c r="W1046" s="83"/>
      <c r="X1046" s="83"/>
      <c r="Y1046" s="83"/>
      <c r="Z1046" s="83"/>
      <c r="AA1046" s="83"/>
      <c r="AB1046" s="83"/>
      <c r="AC1046" s="83"/>
      <c r="AD1046" s="83"/>
      <c r="AE1046" s="83"/>
      <c r="AF1046" s="83"/>
      <c r="AG1046" s="83"/>
      <c r="AH1046" s="83"/>
      <c r="AI1046" s="83"/>
      <c r="AJ1046" s="83"/>
      <c r="AK1046" s="83"/>
      <c r="AL1046" s="83"/>
      <c r="AM1046" s="83"/>
      <c r="AN1046" s="83"/>
      <c r="AO1046" s="83"/>
      <c r="AP1046" s="83"/>
      <c r="AQ1046" s="83"/>
      <c r="AR1046" s="83"/>
      <c r="AS1046" s="83"/>
      <c r="AT1046" s="83"/>
      <c r="AU1046" s="83"/>
      <c r="AV1046" s="83"/>
      <c r="AW1046" s="83"/>
      <c r="AX1046" s="83"/>
      <c r="AY1046" s="83"/>
      <c r="AZ1046" s="83"/>
      <c r="BA1046" s="83"/>
      <c r="BB1046" s="83"/>
      <c r="BC1046" s="83"/>
      <c r="BD1046" s="83"/>
      <c r="BE1046" s="83"/>
      <c r="BF1046" s="83"/>
      <c r="BG1046" s="83"/>
      <c r="BH1046" s="83"/>
      <c r="BI1046" s="83"/>
      <c r="BJ1046" s="83"/>
      <c r="BK1046" s="83"/>
      <c r="BL1046" s="83"/>
      <c r="BM1046" s="83"/>
      <c r="BN1046" s="83"/>
      <c r="BO1046" s="83"/>
      <c r="BP1046" s="83"/>
      <c r="BQ1046" s="83"/>
      <c r="BR1046" s="83"/>
      <c r="BS1046" s="83"/>
      <c r="BT1046" s="83"/>
      <c r="BU1046" s="83"/>
      <c r="BV1046" s="83"/>
      <c r="BW1046" s="83"/>
      <c r="BX1046" s="83"/>
      <c r="BY1046" s="83"/>
      <c r="BZ1046" s="83"/>
      <c r="CA1046" s="83"/>
      <c r="CB1046" s="83"/>
      <c r="CC1046" s="83"/>
      <c r="CD1046" s="83"/>
      <c r="CE1046" s="83"/>
      <c r="CF1046" s="83"/>
      <c r="CG1046" s="83"/>
      <c r="CH1046" s="83"/>
      <c r="CI1046" s="83"/>
      <c r="CJ1046" s="83"/>
      <c r="CK1046" s="83"/>
      <c r="CL1046" s="83"/>
      <c r="CM1046" s="83"/>
      <c r="CN1046" s="83"/>
      <c r="CO1046" s="83"/>
      <c r="CP1046" s="83"/>
      <c r="CQ1046" s="83"/>
      <c r="CR1046" s="83"/>
      <c r="CS1046" s="83"/>
      <c r="CT1046" s="83"/>
      <c r="CU1046" s="83"/>
      <c r="CV1046" s="83"/>
      <c r="CW1046" s="83"/>
    </row>
    <row r="1047" spans="1:101" x14ac:dyDescent="0.2">
      <c r="A1047" s="83" t="s">
        <v>2075</v>
      </c>
      <c r="B1047" s="86">
        <v>40971.65902777778</v>
      </c>
      <c r="C1047" s="86">
        <v>40972.540972222225</v>
      </c>
      <c r="D1047" s="83" t="s">
        <v>878</v>
      </c>
      <c r="E1047" s="83" t="s">
        <v>879</v>
      </c>
      <c r="F1047" s="83"/>
      <c r="G1047" s="83">
        <v>50</v>
      </c>
      <c r="H1047" s="83"/>
      <c r="I1047" s="83"/>
      <c r="J1047" s="83"/>
      <c r="K1047" s="83"/>
      <c r="L1047" s="83"/>
      <c r="M1047" s="83">
        <v>293</v>
      </c>
      <c r="N1047" s="83"/>
      <c r="O1047" s="83"/>
      <c r="P1047" s="83"/>
      <c r="Q1047" s="83">
        <v>715</v>
      </c>
      <c r="R1047" s="83"/>
      <c r="S1047" s="83"/>
      <c r="T1047" s="83"/>
      <c r="U1047" s="83"/>
      <c r="V1047" s="83"/>
      <c r="W1047" s="83"/>
      <c r="X1047" s="83"/>
      <c r="Y1047" s="83"/>
      <c r="Z1047" s="83"/>
      <c r="AA1047" s="83"/>
      <c r="AB1047" s="83"/>
      <c r="AC1047" s="83"/>
      <c r="AD1047" s="83"/>
      <c r="AE1047" s="83"/>
      <c r="AF1047" s="83"/>
      <c r="AG1047" s="83"/>
      <c r="AH1047" s="83"/>
      <c r="AI1047" s="83"/>
      <c r="AJ1047" s="83"/>
      <c r="AK1047" s="83"/>
      <c r="AL1047" s="83"/>
      <c r="AM1047" s="83"/>
      <c r="AN1047" s="83"/>
      <c r="AO1047" s="83"/>
      <c r="AP1047" s="83"/>
      <c r="AQ1047" s="83"/>
      <c r="AR1047" s="83"/>
      <c r="AS1047" s="83"/>
      <c r="AT1047" s="83"/>
      <c r="AU1047" s="83"/>
      <c r="AV1047" s="83"/>
      <c r="AW1047" s="83"/>
      <c r="AX1047" s="83"/>
      <c r="AY1047" s="83"/>
      <c r="AZ1047" s="83"/>
      <c r="BA1047" s="83"/>
      <c r="BB1047" s="83"/>
      <c r="BC1047" s="83"/>
      <c r="BD1047" s="83"/>
      <c r="BE1047" s="83"/>
      <c r="BF1047" s="83"/>
      <c r="BG1047" s="83"/>
      <c r="BH1047" s="83"/>
      <c r="BI1047" s="83"/>
      <c r="BJ1047" s="83"/>
      <c r="BK1047" s="83"/>
      <c r="BL1047" s="83"/>
      <c r="BM1047" s="83"/>
      <c r="BN1047" s="83"/>
      <c r="BO1047" s="83"/>
      <c r="BP1047" s="83"/>
      <c r="BQ1047" s="83"/>
      <c r="BR1047" s="83"/>
      <c r="BS1047" s="83"/>
      <c r="BT1047" s="83"/>
      <c r="BU1047" s="83"/>
      <c r="BV1047" s="83"/>
      <c r="BW1047" s="83"/>
      <c r="BX1047" s="83"/>
      <c r="BY1047" s="83"/>
      <c r="BZ1047" s="83"/>
      <c r="CA1047" s="83"/>
      <c r="CB1047" s="83"/>
      <c r="CC1047" s="83"/>
      <c r="CD1047" s="83"/>
      <c r="CE1047" s="83"/>
      <c r="CF1047" s="83"/>
      <c r="CG1047" s="83"/>
      <c r="CH1047" s="83"/>
      <c r="CI1047" s="83"/>
      <c r="CJ1047" s="83"/>
      <c r="CK1047" s="83"/>
      <c r="CL1047" s="83"/>
      <c r="CM1047" s="83"/>
      <c r="CN1047" s="83"/>
      <c r="CO1047" s="83"/>
      <c r="CP1047" s="83"/>
      <c r="CQ1047" s="83"/>
      <c r="CR1047" s="83"/>
      <c r="CS1047" s="83"/>
      <c r="CT1047" s="83"/>
      <c r="CU1047" s="83"/>
      <c r="CV1047" s="83"/>
      <c r="CW1047" s="83"/>
    </row>
    <row r="1048" spans="1:101" x14ac:dyDescent="0.2">
      <c r="A1048" s="83" t="s">
        <v>2075</v>
      </c>
      <c r="B1048" s="86">
        <v>40971.697916666664</v>
      </c>
      <c r="C1048" s="86">
        <v>40972.277777777781</v>
      </c>
      <c r="D1048" s="83" t="s">
        <v>880</v>
      </c>
      <c r="E1048" s="83" t="s">
        <v>881</v>
      </c>
      <c r="F1048" s="83"/>
      <c r="G1048" s="83">
        <v>50</v>
      </c>
      <c r="H1048" s="83"/>
      <c r="I1048" s="83"/>
      <c r="J1048" s="83"/>
      <c r="K1048" s="83"/>
      <c r="L1048" s="83"/>
      <c r="M1048" s="83">
        <v>212</v>
      </c>
      <c r="N1048" s="83"/>
      <c r="O1048" s="83"/>
      <c r="P1048" s="83"/>
      <c r="Q1048" s="83">
        <v>640</v>
      </c>
      <c r="R1048" s="83"/>
      <c r="S1048" s="83"/>
      <c r="T1048" s="83"/>
      <c r="U1048" s="83"/>
      <c r="V1048" s="83"/>
      <c r="W1048" s="83"/>
      <c r="X1048" s="83"/>
      <c r="Y1048" s="83"/>
      <c r="Z1048" s="83"/>
      <c r="AA1048" s="83"/>
      <c r="AB1048" s="83"/>
      <c r="AC1048" s="83"/>
      <c r="AD1048" s="83"/>
      <c r="AE1048" s="83"/>
      <c r="AF1048" s="83"/>
      <c r="AG1048" s="83"/>
      <c r="AH1048" s="83"/>
      <c r="AI1048" s="83"/>
      <c r="AJ1048" s="83"/>
      <c r="AK1048" s="83"/>
      <c r="AL1048" s="83"/>
      <c r="AM1048" s="83"/>
      <c r="AN1048" s="83"/>
      <c r="AO1048" s="83"/>
      <c r="AP1048" s="83"/>
      <c r="AQ1048" s="83"/>
      <c r="AR1048" s="83"/>
      <c r="AS1048" s="83"/>
      <c r="AT1048" s="83"/>
      <c r="AU1048" s="83"/>
      <c r="AV1048" s="83"/>
      <c r="AW1048" s="83"/>
      <c r="AX1048" s="83"/>
      <c r="AY1048" s="83"/>
      <c r="AZ1048" s="83"/>
      <c r="BA1048" s="83"/>
      <c r="BB1048" s="83"/>
      <c r="BC1048" s="83"/>
      <c r="BD1048" s="83"/>
      <c r="BE1048" s="83"/>
      <c r="BF1048" s="83"/>
      <c r="BG1048" s="83"/>
      <c r="BH1048" s="83"/>
      <c r="BI1048" s="83"/>
      <c r="BJ1048" s="83"/>
      <c r="BK1048" s="83"/>
      <c r="BL1048" s="83"/>
      <c r="BM1048" s="83"/>
      <c r="BN1048" s="83"/>
      <c r="BO1048" s="83"/>
      <c r="BP1048" s="83"/>
      <c r="BQ1048" s="83"/>
      <c r="BR1048" s="83"/>
      <c r="BS1048" s="83"/>
      <c r="BT1048" s="83"/>
      <c r="BU1048" s="83"/>
      <c r="BV1048" s="83"/>
      <c r="BW1048" s="83"/>
      <c r="BX1048" s="83"/>
      <c r="BY1048" s="83"/>
      <c r="BZ1048" s="83"/>
      <c r="CA1048" s="83"/>
      <c r="CB1048" s="83"/>
      <c r="CC1048" s="83"/>
      <c r="CD1048" s="83"/>
      <c r="CE1048" s="83"/>
      <c r="CF1048" s="83"/>
      <c r="CG1048" s="83"/>
      <c r="CH1048" s="83"/>
      <c r="CI1048" s="83"/>
      <c r="CJ1048" s="83"/>
      <c r="CK1048" s="83"/>
      <c r="CL1048" s="83"/>
      <c r="CM1048" s="83"/>
      <c r="CN1048" s="83"/>
      <c r="CO1048" s="83"/>
      <c r="CP1048" s="83"/>
      <c r="CQ1048" s="83"/>
      <c r="CR1048" s="83"/>
      <c r="CS1048" s="83"/>
      <c r="CT1048" s="83"/>
      <c r="CU1048" s="83"/>
      <c r="CV1048" s="83"/>
      <c r="CW1048" s="83"/>
    </row>
    <row r="1049" spans="1:101" x14ac:dyDescent="0.2">
      <c r="A1049" s="83" t="s">
        <v>2075</v>
      </c>
      <c r="B1049" s="86">
        <v>40972.74722222222</v>
      </c>
      <c r="C1049" s="86">
        <v>40973.536805555559</v>
      </c>
      <c r="D1049" s="83" t="s">
        <v>882</v>
      </c>
      <c r="E1049" s="83" t="s">
        <v>883</v>
      </c>
      <c r="F1049" s="83"/>
      <c r="G1049" s="83">
        <v>50</v>
      </c>
      <c r="H1049" s="83"/>
      <c r="I1049" s="83"/>
      <c r="J1049" s="83"/>
      <c r="K1049" s="83"/>
      <c r="L1049" s="83"/>
      <c r="M1049" s="83">
        <v>140</v>
      </c>
      <c r="N1049" s="83"/>
      <c r="O1049" s="83"/>
      <c r="P1049" s="83"/>
      <c r="Q1049" s="83">
        <v>560</v>
      </c>
      <c r="R1049" s="83"/>
      <c r="S1049" s="83"/>
      <c r="T1049" s="83"/>
      <c r="U1049" s="83"/>
      <c r="V1049" s="83"/>
      <c r="W1049" s="83"/>
      <c r="X1049" s="83"/>
      <c r="Y1049" s="83"/>
      <c r="Z1049" s="83"/>
      <c r="AA1049" s="83"/>
      <c r="AB1049" s="83"/>
      <c r="AC1049" s="83"/>
      <c r="AD1049" s="83"/>
      <c r="AE1049" s="83"/>
      <c r="AF1049" s="83"/>
      <c r="AG1049" s="83"/>
      <c r="AH1049" s="83"/>
      <c r="AI1049" s="83"/>
      <c r="AJ1049" s="83"/>
      <c r="AK1049" s="83"/>
      <c r="AL1049" s="83"/>
      <c r="AM1049" s="83"/>
      <c r="AN1049" s="83"/>
      <c r="AO1049" s="83"/>
      <c r="AP1049" s="83"/>
      <c r="AQ1049" s="83"/>
      <c r="AR1049" s="83"/>
      <c r="AS1049" s="83"/>
      <c r="AT1049" s="83"/>
      <c r="AU1049" s="83"/>
      <c r="AV1049" s="83"/>
      <c r="AW1049" s="83"/>
      <c r="AX1049" s="83"/>
      <c r="AY1049" s="83"/>
      <c r="AZ1049" s="83"/>
      <c r="BA1049" s="83"/>
      <c r="BB1049" s="83"/>
      <c r="BC1049" s="83"/>
      <c r="BD1049" s="83"/>
      <c r="BE1049" s="83"/>
      <c r="BF1049" s="83"/>
      <c r="BG1049" s="83"/>
      <c r="BH1049" s="83"/>
      <c r="BI1049" s="83"/>
      <c r="BJ1049" s="83"/>
      <c r="BK1049" s="83"/>
      <c r="BL1049" s="83"/>
      <c r="BM1049" s="83"/>
      <c r="BN1049" s="83"/>
      <c r="BO1049" s="83"/>
      <c r="BP1049" s="83"/>
      <c r="BQ1049" s="83"/>
      <c r="BR1049" s="83"/>
      <c r="BS1049" s="83"/>
      <c r="BT1049" s="83"/>
      <c r="BU1049" s="83"/>
      <c r="BV1049" s="83"/>
      <c r="BW1049" s="83"/>
      <c r="BX1049" s="83"/>
      <c r="BY1049" s="83"/>
      <c r="BZ1049" s="83"/>
      <c r="CA1049" s="83"/>
      <c r="CB1049" s="83"/>
      <c r="CC1049" s="83"/>
      <c r="CD1049" s="83"/>
      <c r="CE1049" s="83"/>
      <c r="CF1049" s="83"/>
      <c r="CG1049" s="83"/>
      <c r="CH1049" s="83"/>
      <c r="CI1049" s="83"/>
      <c r="CJ1049" s="83"/>
      <c r="CK1049" s="83"/>
      <c r="CL1049" s="83"/>
      <c r="CM1049" s="83"/>
      <c r="CN1049" s="83"/>
      <c r="CO1049" s="83"/>
      <c r="CP1049" s="83"/>
      <c r="CQ1049" s="83"/>
      <c r="CR1049" s="83"/>
      <c r="CS1049" s="83"/>
      <c r="CT1049" s="83"/>
      <c r="CU1049" s="83"/>
      <c r="CV1049" s="83"/>
      <c r="CW1049" s="83"/>
    </row>
    <row r="1050" spans="1:101" x14ac:dyDescent="0.2">
      <c r="A1050" s="83" t="s">
        <v>2075</v>
      </c>
      <c r="B1050" s="86">
        <v>40973.824305555558</v>
      </c>
      <c r="C1050" s="86">
        <v>40974.895138888889</v>
      </c>
      <c r="D1050" s="83" t="s">
        <v>884</v>
      </c>
      <c r="E1050" s="83" t="s">
        <v>885</v>
      </c>
      <c r="F1050" s="83"/>
      <c r="G1050" s="83">
        <v>50</v>
      </c>
      <c r="H1050" s="83"/>
      <c r="I1050" s="83"/>
      <c r="J1050" s="83"/>
      <c r="K1050" s="83"/>
      <c r="L1050" s="83"/>
      <c r="M1050" s="83">
        <v>2593</v>
      </c>
      <c r="N1050" s="83"/>
      <c r="O1050" s="83"/>
      <c r="P1050" s="83"/>
      <c r="Q1050" s="83">
        <v>202</v>
      </c>
      <c r="R1050" s="83"/>
      <c r="S1050" s="83"/>
      <c r="T1050" s="83"/>
      <c r="U1050" s="83"/>
      <c r="V1050" s="83"/>
      <c r="W1050" s="83"/>
      <c r="X1050" s="83"/>
      <c r="Y1050" s="83"/>
      <c r="Z1050" s="83"/>
      <c r="AA1050" s="83"/>
      <c r="AB1050" s="83"/>
      <c r="AC1050" s="83"/>
      <c r="AD1050" s="83"/>
      <c r="AE1050" s="83"/>
      <c r="AF1050" s="83"/>
      <c r="AG1050" s="83"/>
      <c r="AH1050" s="83"/>
      <c r="AI1050" s="83"/>
      <c r="AJ1050" s="83"/>
      <c r="AK1050" s="83"/>
      <c r="AL1050" s="83"/>
      <c r="AM1050" s="83"/>
      <c r="AN1050" s="83"/>
      <c r="AO1050" s="83"/>
      <c r="AP1050" s="83"/>
      <c r="AQ1050" s="83"/>
      <c r="AR1050" s="83"/>
      <c r="AS1050" s="83"/>
      <c r="AT1050" s="83"/>
      <c r="AU1050" s="83"/>
      <c r="AV1050" s="83"/>
      <c r="AW1050" s="83"/>
      <c r="AX1050" s="83"/>
      <c r="AY1050" s="83"/>
      <c r="AZ1050" s="83"/>
      <c r="BA1050" s="83"/>
      <c r="BB1050" s="83"/>
      <c r="BC1050" s="83"/>
      <c r="BD1050" s="83"/>
      <c r="BE1050" s="83"/>
      <c r="BF1050" s="83"/>
      <c r="BG1050" s="83"/>
      <c r="BH1050" s="83"/>
      <c r="BI1050" s="83"/>
      <c r="BJ1050" s="83"/>
      <c r="BK1050" s="83"/>
      <c r="BL1050" s="83"/>
      <c r="BM1050" s="83"/>
      <c r="BN1050" s="83"/>
      <c r="BO1050" s="83"/>
      <c r="BP1050" s="83"/>
      <c r="BQ1050" s="83"/>
      <c r="BR1050" s="83"/>
      <c r="BS1050" s="83"/>
      <c r="BT1050" s="83"/>
      <c r="BU1050" s="83"/>
      <c r="BV1050" s="83"/>
      <c r="BW1050" s="83"/>
      <c r="BX1050" s="83"/>
      <c r="BY1050" s="83"/>
      <c r="BZ1050" s="83"/>
      <c r="CA1050" s="83"/>
      <c r="CB1050" s="83"/>
      <c r="CC1050" s="83"/>
      <c r="CD1050" s="83"/>
      <c r="CE1050" s="83"/>
      <c r="CF1050" s="83"/>
      <c r="CG1050" s="83"/>
      <c r="CH1050" s="83"/>
      <c r="CI1050" s="83"/>
      <c r="CJ1050" s="83"/>
      <c r="CK1050" s="83"/>
      <c r="CL1050" s="83"/>
      <c r="CM1050" s="83"/>
      <c r="CN1050" s="83"/>
      <c r="CO1050" s="83"/>
      <c r="CP1050" s="83"/>
      <c r="CQ1050" s="83"/>
      <c r="CR1050" s="83"/>
      <c r="CS1050" s="83"/>
      <c r="CT1050" s="83"/>
      <c r="CU1050" s="83"/>
      <c r="CV1050" s="83"/>
      <c r="CW1050" s="83"/>
    </row>
    <row r="1051" spans="1:101" x14ac:dyDescent="0.2">
      <c r="A1051" s="83" t="s">
        <v>2075</v>
      </c>
      <c r="B1051" s="86">
        <v>40975.393055555556</v>
      </c>
      <c r="C1051" s="86">
        <v>40979.618055555555</v>
      </c>
      <c r="D1051" s="83" t="s">
        <v>886</v>
      </c>
      <c r="E1051" s="83" t="s">
        <v>887</v>
      </c>
      <c r="F1051" s="83"/>
      <c r="G1051" s="83">
        <v>50</v>
      </c>
      <c r="H1051" s="83"/>
      <c r="I1051" s="83"/>
      <c r="J1051" s="83"/>
      <c r="K1051" s="83"/>
      <c r="L1051" s="83"/>
      <c r="M1051" s="83">
        <v>1804</v>
      </c>
      <c r="N1051" s="83"/>
      <c r="O1051" s="83"/>
      <c r="P1051" s="83"/>
      <c r="Q1051" s="83">
        <v>249</v>
      </c>
      <c r="R1051" s="83"/>
      <c r="S1051" s="83"/>
      <c r="T1051" s="83"/>
      <c r="U1051" s="83"/>
      <c r="V1051" s="83"/>
      <c r="W1051" s="83"/>
      <c r="X1051" s="83"/>
      <c r="Y1051" s="83"/>
      <c r="Z1051" s="83"/>
      <c r="AA1051" s="83"/>
      <c r="AB1051" s="83"/>
      <c r="AC1051" s="83"/>
      <c r="AD1051" s="83"/>
      <c r="AE1051" s="83"/>
      <c r="AF1051" s="83"/>
      <c r="AG1051" s="83"/>
      <c r="AH1051" s="83"/>
      <c r="AI1051" s="83"/>
      <c r="AJ1051" s="83"/>
      <c r="AK1051" s="83"/>
      <c r="AL1051" s="83"/>
      <c r="AM1051" s="83"/>
      <c r="AN1051" s="83"/>
      <c r="AO1051" s="83"/>
      <c r="AP1051" s="83"/>
      <c r="AQ1051" s="83"/>
      <c r="AR1051" s="83"/>
      <c r="AS1051" s="83"/>
      <c r="AT1051" s="83"/>
      <c r="AU1051" s="83"/>
      <c r="AV1051" s="83"/>
      <c r="AW1051" s="83"/>
      <c r="AX1051" s="83"/>
      <c r="AY1051" s="83"/>
      <c r="AZ1051" s="83"/>
      <c r="BA1051" s="83"/>
      <c r="BB1051" s="83"/>
      <c r="BC1051" s="83"/>
      <c r="BD1051" s="83"/>
      <c r="BE1051" s="83"/>
      <c r="BF1051" s="83"/>
      <c r="BG1051" s="83"/>
      <c r="BH1051" s="83"/>
      <c r="BI1051" s="83"/>
      <c r="BJ1051" s="83"/>
      <c r="BK1051" s="83"/>
      <c r="BL1051" s="83"/>
      <c r="BM1051" s="83"/>
      <c r="BN1051" s="83"/>
      <c r="BO1051" s="83"/>
      <c r="BP1051" s="83"/>
      <c r="BQ1051" s="83"/>
      <c r="BR1051" s="83"/>
      <c r="BS1051" s="83"/>
      <c r="BT1051" s="83"/>
      <c r="BU1051" s="83"/>
      <c r="BV1051" s="83"/>
      <c r="BW1051" s="83"/>
      <c r="BX1051" s="83"/>
      <c r="BY1051" s="83"/>
      <c r="BZ1051" s="83"/>
      <c r="CA1051" s="83"/>
      <c r="CB1051" s="83"/>
      <c r="CC1051" s="83"/>
      <c r="CD1051" s="83"/>
      <c r="CE1051" s="83"/>
      <c r="CF1051" s="83"/>
      <c r="CG1051" s="83"/>
      <c r="CH1051" s="83"/>
      <c r="CI1051" s="83"/>
      <c r="CJ1051" s="83"/>
      <c r="CK1051" s="83"/>
      <c r="CL1051" s="83"/>
      <c r="CM1051" s="83"/>
      <c r="CN1051" s="83"/>
      <c r="CO1051" s="83"/>
      <c r="CP1051" s="83"/>
      <c r="CQ1051" s="83"/>
      <c r="CR1051" s="83"/>
      <c r="CS1051" s="83"/>
      <c r="CT1051" s="83"/>
      <c r="CU1051" s="83"/>
      <c r="CV1051" s="83"/>
      <c r="CW1051" s="83"/>
    </row>
    <row r="1052" spans="1:101" x14ac:dyDescent="0.2">
      <c r="A1052" s="83" t="s">
        <v>2075</v>
      </c>
      <c r="B1052" s="86">
        <v>40979.8125</v>
      </c>
      <c r="C1052" s="86">
        <v>40982.302777777775</v>
      </c>
      <c r="D1052" s="83" t="s">
        <v>888</v>
      </c>
      <c r="E1052" s="83" t="s">
        <v>889</v>
      </c>
      <c r="F1052" s="83"/>
      <c r="G1052" s="83">
        <v>50</v>
      </c>
      <c r="H1052" s="83"/>
      <c r="I1052" s="83"/>
      <c r="J1052" s="83"/>
      <c r="K1052" s="83"/>
      <c r="L1052" s="83"/>
      <c r="M1052" s="83">
        <v>2730</v>
      </c>
      <c r="N1052" s="83"/>
      <c r="O1052" s="83"/>
      <c r="P1052" s="83"/>
      <c r="Q1052" s="83">
        <v>131</v>
      </c>
      <c r="R1052" s="83"/>
      <c r="S1052" s="83"/>
      <c r="T1052" s="83"/>
      <c r="U1052" s="83"/>
      <c r="V1052" s="83"/>
      <c r="W1052" s="83"/>
      <c r="X1052" s="83"/>
      <c r="Y1052" s="83"/>
      <c r="Z1052" s="83"/>
      <c r="AA1052" s="83"/>
      <c r="AB1052" s="83"/>
      <c r="AC1052" s="83"/>
      <c r="AD1052" s="83"/>
      <c r="AE1052" s="83"/>
      <c r="AF1052" s="83"/>
      <c r="AG1052" s="83"/>
      <c r="AH1052" s="83"/>
      <c r="AI1052" s="83"/>
      <c r="AJ1052" s="83"/>
      <c r="AK1052" s="83"/>
      <c r="AL1052" s="83"/>
      <c r="AM1052" s="83"/>
      <c r="AN1052" s="83"/>
      <c r="AO1052" s="83"/>
      <c r="AP1052" s="83"/>
      <c r="AQ1052" s="83"/>
      <c r="AR1052" s="83"/>
      <c r="AS1052" s="83"/>
      <c r="AT1052" s="83"/>
      <c r="AU1052" s="83"/>
      <c r="AV1052" s="83"/>
      <c r="AW1052" s="83"/>
      <c r="AX1052" s="83"/>
      <c r="AY1052" s="83"/>
      <c r="AZ1052" s="83"/>
      <c r="BA1052" s="83"/>
      <c r="BB1052" s="83"/>
      <c r="BC1052" s="83"/>
      <c r="BD1052" s="83"/>
      <c r="BE1052" s="83"/>
      <c r="BF1052" s="83"/>
      <c r="BG1052" s="83"/>
      <c r="BH1052" s="83"/>
      <c r="BI1052" s="83"/>
      <c r="BJ1052" s="83"/>
      <c r="BK1052" s="83"/>
      <c r="BL1052" s="83"/>
      <c r="BM1052" s="83"/>
      <c r="BN1052" s="83"/>
      <c r="BO1052" s="83"/>
      <c r="BP1052" s="83"/>
      <c r="BQ1052" s="83"/>
      <c r="BR1052" s="83"/>
      <c r="BS1052" s="83"/>
      <c r="BT1052" s="83"/>
      <c r="BU1052" s="83"/>
      <c r="BV1052" s="83"/>
      <c r="BW1052" s="83"/>
      <c r="BX1052" s="83"/>
      <c r="BY1052" s="83"/>
      <c r="BZ1052" s="83"/>
      <c r="CA1052" s="83"/>
      <c r="CB1052" s="83"/>
      <c r="CC1052" s="83"/>
      <c r="CD1052" s="83"/>
      <c r="CE1052" s="83"/>
      <c r="CF1052" s="83"/>
      <c r="CG1052" s="83"/>
      <c r="CH1052" s="83"/>
      <c r="CI1052" s="83"/>
      <c r="CJ1052" s="83"/>
      <c r="CK1052" s="83"/>
      <c r="CL1052" s="83"/>
      <c r="CM1052" s="83"/>
      <c r="CN1052" s="83"/>
      <c r="CO1052" s="83"/>
      <c r="CP1052" s="83"/>
      <c r="CQ1052" s="83"/>
      <c r="CR1052" s="83"/>
      <c r="CS1052" s="83"/>
      <c r="CT1052" s="83"/>
      <c r="CU1052" s="83"/>
      <c r="CV1052" s="83"/>
      <c r="CW1052" s="83"/>
    </row>
    <row r="1053" spans="1:101" x14ac:dyDescent="0.2">
      <c r="A1053" s="83" t="s">
        <v>2075</v>
      </c>
      <c r="B1053" s="86">
        <v>40982.723611111112</v>
      </c>
      <c r="C1053" s="86">
        <v>40993.396527777775</v>
      </c>
      <c r="D1053" s="83" t="s">
        <v>890</v>
      </c>
      <c r="E1053" s="83" t="s">
        <v>891</v>
      </c>
      <c r="F1053" s="83"/>
      <c r="G1053" s="83">
        <v>50</v>
      </c>
      <c r="H1053" s="83"/>
      <c r="I1053" s="83"/>
      <c r="J1053" s="83"/>
      <c r="K1053" s="83"/>
      <c r="L1053" s="83"/>
      <c r="M1053" s="83">
        <v>2959</v>
      </c>
      <c r="N1053" s="83"/>
      <c r="O1053" s="83"/>
      <c r="P1053" s="83"/>
      <c r="Q1053" s="83">
        <v>123</v>
      </c>
      <c r="R1053" s="83"/>
      <c r="S1053" s="83"/>
      <c r="T1053" s="83"/>
      <c r="U1053" s="83"/>
      <c r="V1053" s="83"/>
      <c r="W1053" s="83"/>
      <c r="X1053" s="83"/>
      <c r="Y1053" s="83"/>
      <c r="Z1053" s="83"/>
      <c r="AA1053" s="83"/>
      <c r="AB1053" s="83"/>
      <c r="AC1053" s="83"/>
      <c r="AD1053" s="83"/>
      <c r="AE1053" s="83"/>
      <c r="AF1053" s="83"/>
      <c r="AG1053" s="83"/>
      <c r="AH1053" s="83"/>
      <c r="AI1053" s="83"/>
      <c r="AJ1053" s="83"/>
      <c r="AK1053" s="83"/>
      <c r="AL1053" s="83"/>
      <c r="AM1053" s="83"/>
      <c r="AN1053" s="83"/>
      <c r="AO1053" s="83"/>
      <c r="AP1053" s="83"/>
      <c r="AQ1053" s="83"/>
      <c r="AR1053" s="83"/>
      <c r="AS1053" s="83"/>
      <c r="AT1053" s="83"/>
      <c r="AU1053" s="83"/>
      <c r="AV1053" s="83"/>
      <c r="AW1053" s="83"/>
      <c r="AX1053" s="83"/>
      <c r="AY1053" s="83"/>
      <c r="AZ1053" s="83"/>
      <c r="BA1053" s="83"/>
      <c r="BB1053" s="83"/>
      <c r="BC1053" s="83"/>
      <c r="BD1053" s="83"/>
      <c r="BE1053" s="83"/>
      <c r="BF1053" s="83"/>
      <c r="BG1053" s="83"/>
      <c r="BH1053" s="83"/>
      <c r="BI1053" s="83"/>
      <c r="BJ1053" s="83"/>
      <c r="BK1053" s="83"/>
      <c r="BL1053" s="83"/>
      <c r="BM1053" s="83"/>
      <c r="BN1053" s="83"/>
      <c r="BO1053" s="83"/>
      <c r="BP1053" s="83"/>
      <c r="BQ1053" s="83"/>
      <c r="BR1053" s="83"/>
      <c r="BS1053" s="83"/>
      <c r="BT1053" s="83"/>
      <c r="BU1053" s="83"/>
      <c r="BV1053" s="83"/>
      <c r="BW1053" s="83"/>
      <c r="BX1053" s="83"/>
      <c r="BY1053" s="83"/>
      <c r="BZ1053" s="83"/>
      <c r="CA1053" s="83"/>
      <c r="CB1053" s="83"/>
      <c r="CC1053" s="83"/>
      <c r="CD1053" s="83"/>
      <c r="CE1053" s="83"/>
      <c r="CF1053" s="83"/>
      <c r="CG1053" s="83"/>
      <c r="CH1053" s="83"/>
      <c r="CI1053" s="83"/>
      <c r="CJ1053" s="83"/>
      <c r="CK1053" s="83"/>
      <c r="CL1053" s="83"/>
      <c r="CM1053" s="83"/>
      <c r="CN1053" s="83"/>
      <c r="CO1053" s="83"/>
      <c r="CP1053" s="83"/>
      <c r="CQ1053" s="83"/>
      <c r="CR1053" s="83"/>
      <c r="CS1053" s="83"/>
      <c r="CT1053" s="83"/>
      <c r="CU1053" s="83"/>
      <c r="CV1053" s="83"/>
      <c r="CW1053" s="83"/>
    </row>
    <row r="1054" spans="1:101" x14ac:dyDescent="0.2">
      <c r="A1054" s="83" t="s">
        <v>2075</v>
      </c>
      <c r="B1054" s="86">
        <v>40993.706250000003</v>
      </c>
      <c r="C1054" s="86">
        <v>41004.199999999997</v>
      </c>
      <c r="D1054" s="83" t="s">
        <v>892</v>
      </c>
      <c r="E1054" s="83" t="s">
        <v>893</v>
      </c>
      <c r="F1054" s="83"/>
      <c r="G1054" s="83">
        <v>50</v>
      </c>
      <c r="H1054" s="83"/>
      <c r="I1054" s="83"/>
      <c r="J1054" s="83"/>
      <c r="K1054" s="83"/>
      <c r="L1054" s="83"/>
      <c r="M1054" s="83">
        <v>1369</v>
      </c>
      <c r="N1054" s="83"/>
      <c r="O1054" s="83"/>
      <c r="P1054" s="83"/>
      <c r="Q1054" s="83">
        <v>125</v>
      </c>
      <c r="R1054" s="83"/>
      <c r="S1054" s="83"/>
      <c r="T1054" s="83"/>
      <c r="U1054" s="83"/>
      <c r="V1054" s="83"/>
      <c r="W1054" s="83"/>
      <c r="X1054" s="83"/>
      <c r="Y1054" s="83"/>
      <c r="Z1054" s="83"/>
      <c r="AA1054" s="83"/>
      <c r="AB1054" s="83"/>
      <c r="AC1054" s="83"/>
      <c r="AD1054" s="83"/>
      <c r="AE1054" s="83"/>
      <c r="AF1054" s="83"/>
      <c r="AG1054" s="83"/>
      <c r="AH1054" s="83"/>
      <c r="AI1054" s="83"/>
      <c r="AJ1054" s="83"/>
      <c r="AK1054" s="83"/>
      <c r="AL1054" s="83"/>
      <c r="AM1054" s="83"/>
      <c r="AN1054" s="83"/>
      <c r="AO1054" s="83"/>
      <c r="AP1054" s="83"/>
      <c r="AQ1054" s="83"/>
      <c r="AR1054" s="83"/>
      <c r="AS1054" s="83"/>
      <c r="AT1054" s="83"/>
      <c r="AU1054" s="83"/>
      <c r="AV1054" s="83"/>
      <c r="AW1054" s="83"/>
      <c r="AX1054" s="83"/>
      <c r="AY1054" s="83"/>
      <c r="AZ1054" s="83"/>
      <c r="BA1054" s="83"/>
      <c r="BB1054" s="83"/>
      <c r="BC1054" s="83"/>
      <c r="BD1054" s="83"/>
      <c r="BE1054" s="83"/>
      <c r="BF1054" s="83"/>
      <c r="BG1054" s="83"/>
      <c r="BH1054" s="83"/>
      <c r="BI1054" s="83"/>
      <c r="BJ1054" s="83"/>
      <c r="BK1054" s="83"/>
      <c r="BL1054" s="83"/>
      <c r="BM1054" s="83"/>
      <c r="BN1054" s="83"/>
      <c r="BO1054" s="83"/>
      <c r="BP1054" s="83"/>
      <c r="BQ1054" s="83"/>
      <c r="BR1054" s="83"/>
      <c r="BS1054" s="83"/>
      <c r="BT1054" s="83"/>
      <c r="BU1054" s="83"/>
      <c r="BV1054" s="83"/>
      <c r="BW1054" s="83"/>
      <c r="BX1054" s="83"/>
      <c r="BY1054" s="83"/>
      <c r="BZ1054" s="83"/>
      <c r="CA1054" s="83"/>
      <c r="CB1054" s="83"/>
      <c r="CC1054" s="83"/>
      <c r="CD1054" s="83"/>
      <c r="CE1054" s="83"/>
      <c r="CF1054" s="83"/>
      <c r="CG1054" s="83"/>
      <c r="CH1054" s="83"/>
      <c r="CI1054" s="83"/>
      <c r="CJ1054" s="83"/>
      <c r="CK1054" s="83"/>
      <c r="CL1054" s="83"/>
      <c r="CM1054" s="83"/>
      <c r="CN1054" s="83"/>
      <c r="CO1054" s="83"/>
      <c r="CP1054" s="83"/>
      <c r="CQ1054" s="83"/>
      <c r="CR1054" s="83"/>
      <c r="CS1054" s="83"/>
      <c r="CT1054" s="83"/>
      <c r="CU1054" s="83"/>
      <c r="CV1054" s="83"/>
      <c r="CW1054" s="83"/>
    </row>
    <row r="1055" spans="1:101" x14ac:dyDescent="0.2">
      <c r="A1055" s="83" t="s">
        <v>2075</v>
      </c>
      <c r="B1055" s="86">
        <v>41004.538888888892</v>
      </c>
      <c r="C1055" s="86">
        <v>41013.834027777775</v>
      </c>
      <c r="D1055" s="83" t="s">
        <v>3169</v>
      </c>
      <c r="E1055" s="83" t="s">
        <v>3170</v>
      </c>
      <c r="F1055" s="83"/>
      <c r="G1055" s="83">
        <v>50</v>
      </c>
      <c r="H1055" s="83"/>
      <c r="I1055" s="83"/>
      <c r="J1055" s="83"/>
      <c r="K1055" s="83"/>
      <c r="L1055" s="83"/>
      <c r="M1055" s="83">
        <v>540</v>
      </c>
      <c r="N1055" s="83"/>
      <c r="O1055" s="83"/>
      <c r="P1055" s="83"/>
      <c r="Q1055" s="83">
        <v>112</v>
      </c>
      <c r="R1055" s="83"/>
      <c r="S1055" s="83"/>
      <c r="T1055" s="83"/>
      <c r="U1055" s="83"/>
      <c r="V1055" s="83"/>
      <c r="W1055" s="83"/>
      <c r="X1055" s="83"/>
      <c r="Y1055" s="83"/>
      <c r="Z1055" s="83"/>
      <c r="AA1055" s="83"/>
      <c r="AB1055" s="83"/>
      <c r="AC1055" s="83"/>
      <c r="AD1055" s="83"/>
      <c r="AE1055" s="83"/>
      <c r="AF1055" s="83"/>
      <c r="AG1055" s="83"/>
      <c r="AH1055" s="83"/>
      <c r="AI1055" s="83"/>
      <c r="AJ1055" s="83"/>
      <c r="AK1055" s="83"/>
      <c r="AL1055" s="83"/>
      <c r="AM1055" s="83"/>
      <c r="AN1055" s="83"/>
      <c r="AO1055" s="83"/>
      <c r="AP1055" s="83"/>
      <c r="AQ1055" s="83"/>
      <c r="AR1055" s="83"/>
      <c r="AS1055" s="83"/>
      <c r="AT1055" s="83"/>
      <c r="AU1055" s="83"/>
      <c r="AV1055" s="83"/>
      <c r="AW1055" s="83"/>
      <c r="AX1055" s="83"/>
      <c r="AY1055" s="83"/>
      <c r="AZ1055" s="83"/>
      <c r="BA1055" s="83"/>
      <c r="BB1055" s="83"/>
      <c r="BC1055" s="83"/>
      <c r="BD1055" s="83"/>
      <c r="BE1055" s="83"/>
      <c r="BF1055" s="83"/>
      <c r="BG1055" s="83"/>
      <c r="BH1055" s="83"/>
      <c r="BI1055" s="83"/>
      <c r="BJ1055" s="83"/>
      <c r="BK1055" s="83"/>
      <c r="BL1055" s="83"/>
      <c r="BM1055" s="83"/>
      <c r="BN1055" s="83"/>
      <c r="BO1055" s="83"/>
      <c r="BP1055" s="83"/>
      <c r="BQ1055" s="83"/>
      <c r="BR1055" s="83"/>
      <c r="BS1055" s="83"/>
      <c r="BT1055" s="83"/>
      <c r="BU1055" s="83"/>
      <c r="BV1055" s="83"/>
      <c r="BW1055" s="83"/>
      <c r="BX1055" s="83"/>
      <c r="BY1055" s="83"/>
      <c r="BZ1055" s="83"/>
      <c r="CA1055" s="83"/>
      <c r="CB1055" s="83"/>
      <c r="CC1055" s="83"/>
      <c r="CD1055" s="83"/>
      <c r="CE1055" s="83"/>
      <c r="CF1055" s="83"/>
      <c r="CG1055" s="83"/>
      <c r="CH1055" s="83"/>
      <c r="CI1055" s="83"/>
      <c r="CJ1055" s="83"/>
      <c r="CK1055" s="83"/>
      <c r="CL1055" s="83"/>
      <c r="CM1055" s="83"/>
      <c r="CN1055" s="83"/>
      <c r="CO1055" s="83"/>
      <c r="CP1055" s="83"/>
      <c r="CQ1055" s="83"/>
      <c r="CR1055" s="83"/>
      <c r="CS1055" s="83"/>
      <c r="CT1055" s="83"/>
      <c r="CU1055" s="83"/>
      <c r="CV1055" s="83"/>
      <c r="CW1055" s="83"/>
    </row>
    <row r="1056" spans="1:101" x14ac:dyDescent="0.2">
      <c r="A1056" s="83" t="s">
        <v>2075</v>
      </c>
      <c r="B1056" s="86">
        <v>41014.086111111108</v>
      </c>
      <c r="C1056" s="86">
        <v>41017.458333333336</v>
      </c>
      <c r="D1056" s="83" t="s">
        <v>3171</v>
      </c>
      <c r="E1056" s="83" t="s">
        <v>3172</v>
      </c>
      <c r="F1056" s="83"/>
      <c r="G1056" s="83">
        <v>50</v>
      </c>
      <c r="H1056" s="83"/>
      <c r="I1056" s="83"/>
      <c r="J1056" s="83"/>
      <c r="K1056" s="83"/>
      <c r="L1056" s="83"/>
      <c r="M1056" s="83">
        <v>1662</v>
      </c>
      <c r="N1056" s="83"/>
      <c r="O1056" s="83"/>
      <c r="P1056" s="83"/>
      <c r="Q1056" s="83">
        <v>86.2</v>
      </c>
      <c r="R1056" s="83"/>
      <c r="S1056" s="83"/>
      <c r="T1056" s="83"/>
      <c r="U1056" s="83"/>
      <c r="V1056" s="83"/>
      <c r="W1056" s="83"/>
      <c r="X1056" s="83"/>
      <c r="Y1056" s="83"/>
      <c r="Z1056" s="83"/>
      <c r="AA1056" s="83"/>
      <c r="AB1056" s="83"/>
      <c r="AC1056" s="83"/>
      <c r="AD1056" s="83"/>
      <c r="AE1056" s="83"/>
      <c r="AF1056" s="83"/>
      <c r="AG1056" s="83"/>
      <c r="AH1056" s="83"/>
      <c r="AI1056" s="83"/>
      <c r="AJ1056" s="83"/>
      <c r="AK1056" s="83"/>
      <c r="AL1056" s="83"/>
      <c r="AM1056" s="83"/>
      <c r="AN1056" s="83"/>
      <c r="AO1056" s="83"/>
      <c r="AP1056" s="83"/>
      <c r="AQ1056" s="83"/>
      <c r="AR1056" s="83"/>
      <c r="AS1056" s="83"/>
      <c r="AT1056" s="83"/>
      <c r="AU1056" s="83"/>
      <c r="AV1056" s="83"/>
      <c r="AW1056" s="83"/>
      <c r="AX1056" s="83"/>
      <c r="AY1056" s="83"/>
      <c r="AZ1056" s="83"/>
      <c r="BA1056" s="83"/>
      <c r="BB1056" s="83"/>
      <c r="BC1056" s="83"/>
      <c r="BD1056" s="83"/>
      <c r="BE1056" s="83"/>
      <c r="BF1056" s="83"/>
      <c r="BG1056" s="83"/>
      <c r="BH1056" s="83"/>
      <c r="BI1056" s="83"/>
      <c r="BJ1056" s="83"/>
      <c r="BK1056" s="83"/>
      <c r="BL1056" s="83"/>
      <c r="BM1056" s="83"/>
      <c r="BN1056" s="83"/>
      <c r="BO1056" s="83"/>
      <c r="BP1056" s="83"/>
      <c r="BQ1056" s="83"/>
      <c r="BR1056" s="83"/>
      <c r="BS1056" s="83"/>
      <c r="BT1056" s="83"/>
      <c r="BU1056" s="83"/>
      <c r="BV1056" s="83"/>
      <c r="BW1056" s="83"/>
      <c r="BX1056" s="83"/>
      <c r="BY1056" s="83"/>
      <c r="BZ1056" s="83"/>
      <c r="CA1056" s="83"/>
      <c r="CB1056" s="83"/>
      <c r="CC1056" s="83"/>
      <c r="CD1056" s="83"/>
      <c r="CE1056" s="83"/>
      <c r="CF1056" s="83"/>
      <c r="CG1056" s="83"/>
      <c r="CH1056" s="83"/>
      <c r="CI1056" s="83"/>
      <c r="CJ1056" s="83"/>
      <c r="CK1056" s="83"/>
      <c r="CL1056" s="83"/>
      <c r="CM1056" s="83"/>
      <c r="CN1056" s="83"/>
      <c r="CO1056" s="83"/>
      <c r="CP1056" s="83"/>
      <c r="CQ1056" s="83"/>
      <c r="CR1056" s="83"/>
      <c r="CS1056" s="83"/>
      <c r="CT1056" s="83"/>
      <c r="CU1056" s="83"/>
      <c r="CV1056" s="83"/>
      <c r="CW1056" s="83"/>
    </row>
    <row r="1057" spans="1:101" x14ac:dyDescent="0.2">
      <c r="A1057" s="83" t="s">
        <v>2075</v>
      </c>
      <c r="B1057" s="86">
        <v>41017.743750000001</v>
      </c>
      <c r="C1057" s="86">
        <v>41021.56527777778</v>
      </c>
      <c r="D1057" s="83" t="s">
        <v>3173</v>
      </c>
      <c r="E1057" s="83" t="s">
        <v>3174</v>
      </c>
      <c r="F1057" s="83"/>
      <c r="G1057" s="83">
        <v>50</v>
      </c>
      <c r="H1057" s="83"/>
      <c r="I1057" s="83"/>
      <c r="J1057" s="83"/>
      <c r="K1057" s="83"/>
      <c r="L1057" s="83"/>
      <c r="M1057" s="83">
        <v>1924</v>
      </c>
      <c r="N1057" s="83"/>
      <c r="O1057" s="83"/>
      <c r="P1057" s="83"/>
      <c r="Q1057" s="83">
        <v>45.8</v>
      </c>
      <c r="R1057" s="83"/>
      <c r="S1057" s="83"/>
      <c r="T1057" s="83"/>
      <c r="U1057" s="83"/>
      <c r="V1057" s="83"/>
      <c r="W1057" s="83"/>
      <c r="X1057" s="83"/>
      <c r="Y1057" s="83"/>
      <c r="Z1057" s="83"/>
      <c r="AA1057" s="83"/>
      <c r="AB1057" s="83"/>
      <c r="AC1057" s="83"/>
      <c r="AD1057" s="83"/>
      <c r="AE1057" s="83"/>
      <c r="AF1057" s="83"/>
      <c r="AG1057" s="83"/>
      <c r="AH1057" s="83"/>
      <c r="AI1057" s="83"/>
      <c r="AJ1057" s="83"/>
      <c r="AK1057" s="83"/>
      <c r="AL1057" s="83"/>
      <c r="AM1057" s="83"/>
      <c r="AN1057" s="83"/>
      <c r="AO1057" s="83"/>
      <c r="AP1057" s="83"/>
      <c r="AQ1057" s="83"/>
      <c r="AR1057" s="83"/>
      <c r="AS1057" s="83"/>
      <c r="AT1057" s="83"/>
      <c r="AU1057" s="83"/>
      <c r="AV1057" s="83"/>
      <c r="AW1057" s="83"/>
      <c r="AX1057" s="83"/>
      <c r="AY1057" s="83"/>
      <c r="AZ1057" s="83"/>
      <c r="BA1057" s="83"/>
      <c r="BB1057" s="83"/>
      <c r="BC1057" s="83"/>
      <c r="BD1057" s="83"/>
      <c r="BE1057" s="83"/>
      <c r="BF1057" s="83"/>
      <c r="BG1057" s="83"/>
      <c r="BH1057" s="83"/>
      <c r="BI1057" s="83"/>
      <c r="BJ1057" s="83"/>
      <c r="BK1057" s="83"/>
      <c r="BL1057" s="83"/>
      <c r="BM1057" s="83"/>
      <c r="BN1057" s="83"/>
      <c r="BO1057" s="83"/>
      <c r="BP1057" s="83"/>
      <c r="BQ1057" s="83"/>
      <c r="BR1057" s="83"/>
      <c r="BS1057" s="83"/>
      <c r="BT1057" s="83"/>
      <c r="BU1057" s="83"/>
      <c r="BV1057" s="83"/>
      <c r="BW1057" s="83"/>
      <c r="BX1057" s="83"/>
      <c r="BY1057" s="83"/>
      <c r="BZ1057" s="83"/>
      <c r="CA1057" s="83"/>
      <c r="CB1057" s="83"/>
      <c r="CC1057" s="83"/>
      <c r="CD1057" s="83"/>
      <c r="CE1057" s="83"/>
      <c r="CF1057" s="83"/>
      <c r="CG1057" s="83"/>
      <c r="CH1057" s="83"/>
      <c r="CI1057" s="83"/>
      <c r="CJ1057" s="83"/>
      <c r="CK1057" s="83"/>
      <c r="CL1057" s="83"/>
      <c r="CM1057" s="83"/>
      <c r="CN1057" s="83"/>
      <c r="CO1057" s="83"/>
      <c r="CP1057" s="83"/>
      <c r="CQ1057" s="83"/>
      <c r="CR1057" s="83"/>
      <c r="CS1057" s="83"/>
      <c r="CT1057" s="83"/>
      <c r="CU1057" s="83"/>
      <c r="CV1057" s="83"/>
      <c r="CW1057" s="83"/>
    </row>
    <row r="1058" spans="1:101" x14ac:dyDescent="0.2">
      <c r="A1058" s="83" t="s">
        <v>2075</v>
      </c>
      <c r="B1058" s="86">
        <v>41022.02847222222</v>
      </c>
      <c r="C1058" s="86">
        <v>41023.584027777775</v>
      </c>
      <c r="D1058" s="83" t="s">
        <v>3175</v>
      </c>
      <c r="E1058" s="83" t="s">
        <v>3176</v>
      </c>
      <c r="F1058" s="83"/>
      <c r="G1058" s="83">
        <v>50</v>
      </c>
      <c r="H1058" s="83"/>
      <c r="I1058" s="83"/>
      <c r="J1058" s="83"/>
      <c r="K1058" s="83"/>
      <c r="L1058" s="83"/>
      <c r="M1058" s="83">
        <v>133</v>
      </c>
      <c r="N1058" s="83"/>
      <c r="O1058" s="83"/>
      <c r="P1058" s="83"/>
      <c r="Q1058" s="83">
        <v>68.5</v>
      </c>
      <c r="R1058" s="83"/>
      <c r="S1058" s="83"/>
      <c r="T1058" s="83"/>
      <c r="U1058" s="83"/>
      <c r="V1058" s="83"/>
      <c r="W1058" s="83"/>
      <c r="X1058" s="83"/>
      <c r="Y1058" s="83"/>
      <c r="Z1058" s="83"/>
      <c r="AA1058" s="83"/>
      <c r="AB1058" s="83"/>
      <c r="AC1058" s="83"/>
      <c r="AD1058" s="83"/>
      <c r="AE1058" s="83"/>
      <c r="AF1058" s="83"/>
      <c r="AG1058" s="83"/>
      <c r="AH1058" s="83"/>
      <c r="AI1058" s="83"/>
      <c r="AJ1058" s="83"/>
      <c r="AK1058" s="83"/>
      <c r="AL1058" s="83"/>
      <c r="AM1058" s="83"/>
      <c r="AN1058" s="83"/>
      <c r="AO1058" s="83"/>
      <c r="AP1058" s="83"/>
      <c r="AQ1058" s="83"/>
      <c r="AR1058" s="83"/>
      <c r="AS1058" s="83"/>
      <c r="AT1058" s="83"/>
      <c r="AU1058" s="83"/>
      <c r="AV1058" s="83"/>
      <c r="AW1058" s="83"/>
      <c r="AX1058" s="83"/>
      <c r="AY1058" s="83"/>
      <c r="AZ1058" s="83"/>
      <c r="BA1058" s="83"/>
      <c r="BB1058" s="83"/>
      <c r="BC1058" s="83"/>
      <c r="BD1058" s="83"/>
      <c r="BE1058" s="83"/>
      <c r="BF1058" s="83"/>
      <c r="BG1058" s="83"/>
      <c r="BH1058" s="83"/>
      <c r="BI1058" s="83"/>
      <c r="BJ1058" s="83"/>
      <c r="BK1058" s="83"/>
      <c r="BL1058" s="83"/>
      <c r="BM1058" s="83"/>
      <c r="BN1058" s="83"/>
      <c r="BO1058" s="83"/>
      <c r="BP1058" s="83"/>
      <c r="BQ1058" s="83"/>
      <c r="BR1058" s="83"/>
      <c r="BS1058" s="83"/>
      <c r="BT1058" s="83"/>
      <c r="BU1058" s="83"/>
      <c r="BV1058" s="83"/>
      <c r="BW1058" s="83"/>
      <c r="BX1058" s="83"/>
      <c r="BY1058" s="83"/>
      <c r="BZ1058" s="83"/>
      <c r="CA1058" s="83"/>
      <c r="CB1058" s="83"/>
      <c r="CC1058" s="83"/>
      <c r="CD1058" s="83"/>
      <c r="CE1058" s="83"/>
      <c r="CF1058" s="83"/>
      <c r="CG1058" s="83"/>
      <c r="CH1058" s="83"/>
      <c r="CI1058" s="83"/>
      <c r="CJ1058" s="83"/>
      <c r="CK1058" s="83"/>
      <c r="CL1058" s="83"/>
      <c r="CM1058" s="83"/>
      <c r="CN1058" s="83"/>
      <c r="CO1058" s="83"/>
      <c r="CP1058" s="83"/>
      <c r="CQ1058" s="83"/>
      <c r="CR1058" s="83"/>
      <c r="CS1058" s="83"/>
      <c r="CT1058" s="83"/>
      <c r="CU1058" s="83"/>
      <c r="CV1058" s="83"/>
      <c r="CW1058" s="83"/>
    </row>
    <row r="1059" spans="1:101" x14ac:dyDescent="0.2">
      <c r="A1059" s="83" t="s">
        <v>2075</v>
      </c>
      <c r="B1059" s="86">
        <v>41024.150694444441</v>
      </c>
      <c r="C1059" s="86">
        <v>41035.56527777778</v>
      </c>
      <c r="D1059" s="83" t="s">
        <v>3177</v>
      </c>
      <c r="E1059" s="83" t="s">
        <v>3178</v>
      </c>
      <c r="F1059" s="83"/>
      <c r="G1059" s="83">
        <v>50</v>
      </c>
      <c r="H1059" s="83"/>
      <c r="I1059" s="83"/>
      <c r="J1059" s="83"/>
      <c r="K1059" s="83"/>
      <c r="L1059" s="83"/>
      <c r="M1059" s="83">
        <v>1850</v>
      </c>
      <c r="N1059" s="83"/>
      <c r="O1059" s="83"/>
      <c r="P1059" s="83"/>
      <c r="Q1059" s="83">
        <v>84.8</v>
      </c>
      <c r="R1059" s="83"/>
      <c r="S1059" s="83"/>
      <c r="T1059" s="83"/>
      <c r="U1059" s="83"/>
      <c r="V1059" s="83"/>
      <c r="W1059" s="83"/>
      <c r="X1059" s="83"/>
      <c r="Y1059" s="83"/>
      <c r="Z1059" s="83"/>
      <c r="AA1059" s="83"/>
      <c r="AB1059" s="83"/>
      <c r="AC1059" s="83"/>
      <c r="AD1059" s="83"/>
      <c r="AE1059" s="83"/>
      <c r="AF1059" s="83"/>
      <c r="AG1059" s="83"/>
      <c r="AH1059" s="83"/>
      <c r="AI1059" s="83"/>
      <c r="AJ1059" s="83"/>
      <c r="AK1059" s="83"/>
      <c r="AL1059" s="83"/>
      <c r="AM1059" s="83"/>
      <c r="AN1059" s="83"/>
      <c r="AO1059" s="83"/>
      <c r="AP1059" s="83"/>
      <c r="AQ1059" s="83"/>
      <c r="AR1059" s="83"/>
      <c r="AS1059" s="83"/>
      <c r="AT1059" s="83"/>
      <c r="AU1059" s="83"/>
      <c r="AV1059" s="83"/>
      <c r="AW1059" s="83"/>
      <c r="AX1059" s="83"/>
      <c r="AY1059" s="83"/>
      <c r="AZ1059" s="83"/>
      <c r="BA1059" s="83"/>
      <c r="BB1059" s="83"/>
      <c r="BC1059" s="83"/>
      <c r="BD1059" s="83"/>
      <c r="BE1059" s="83"/>
      <c r="BF1059" s="83"/>
      <c r="BG1059" s="83"/>
      <c r="BH1059" s="83"/>
      <c r="BI1059" s="83"/>
      <c r="BJ1059" s="83"/>
      <c r="BK1059" s="83"/>
      <c r="BL1059" s="83"/>
      <c r="BM1059" s="83"/>
      <c r="BN1059" s="83"/>
      <c r="BO1059" s="83"/>
      <c r="BP1059" s="83"/>
      <c r="BQ1059" s="83"/>
      <c r="BR1059" s="83"/>
      <c r="BS1059" s="83"/>
      <c r="BT1059" s="83"/>
      <c r="BU1059" s="83"/>
      <c r="BV1059" s="83"/>
      <c r="BW1059" s="83"/>
      <c r="BX1059" s="83"/>
      <c r="BY1059" s="83"/>
      <c r="BZ1059" s="83"/>
      <c r="CA1059" s="83"/>
      <c r="CB1059" s="83"/>
      <c r="CC1059" s="83"/>
      <c r="CD1059" s="83"/>
      <c r="CE1059" s="83"/>
      <c r="CF1059" s="83"/>
      <c r="CG1059" s="83"/>
      <c r="CH1059" s="83"/>
      <c r="CI1059" s="83"/>
      <c r="CJ1059" s="83"/>
      <c r="CK1059" s="83"/>
      <c r="CL1059" s="83"/>
      <c r="CM1059" s="83"/>
      <c r="CN1059" s="83"/>
      <c r="CO1059" s="83"/>
      <c r="CP1059" s="83"/>
      <c r="CQ1059" s="83"/>
      <c r="CR1059" s="83"/>
      <c r="CS1059" s="83"/>
      <c r="CT1059" s="83"/>
      <c r="CU1059" s="83"/>
      <c r="CV1059" s="83"/>
      <c r="CW1059" s="83"/>
    </row>
    <row r="1060" spans="1:101" x14ac:dyDescent="0.2">
      <c r="A1060" s="83" t="s">
        <v>2075</v>
      </c>
      <c r="B1060" s="86">
        <v>41035.730555555558</v>
      </c>
      <c r="C1060" s="86">
        <v>41036.469444444447</v>
      </c>
      <c r="D1060" s="83" t="s">
        <v>3179</v>
      </c>
      <c r="E1060" s="83" t="s">
        <v>3180</v>
      </c>
      <c r="F1060" s="83"/>
      <c r="G1060" s="83">
        <v>50</v>
      </c>
      <c r="H1060" s="83"/>
      <c r="I1060" s="83"/>
      <c r="J1060" s="83"/>
      <c r="K1060" s="83"/>
      <c r="L1060" s="83"/>
      <c r="M1060" s="83">
        <v>7348</v>
      </c>
      <c r="N1060" s="83"/>
      <c r="O1060" s="83"/>
      <c r="P1060" s="83"/>
      <c r="Q1060" s="83">
        <v>47</v>
      </c>
      <c r="R1060" s="83"/>
      <c r="S1060" s="83"/>
      <c r="T1060" s="83"/>
      <c r="U1060" s="83"/>
      <c r="V1060" s="83"/>
      <c r="W1060" s="83"/>
      <c r="X1060" s="83"/>
      <c r="Y1060" s="83"/>
      <c r="Z1060" s="83"/>
      <c r="AA1060" s="83"/>
      <c r="AB1060" s="83"/>
      <c r="AC1060" s="83"/>
      <c r="AD1060" s="83"/>
      <c r="AE1060" s="83"/>
      <c r="AF1060" s="83"/>
      <c r="AG1060" s="83"/>
      <c r="AH1060" s="83"/>
      <c r="AI1060" s="83"/>
      <c r="AJ1060" s="83"/>
      <c r="AK1060" s="83"/>
      <c r="AL1060" s="83"/>
      <c r="AM1060" s="83"/>
      <c r="AN1060" s="83"/>
      <c r="AO1060" s="83"/>
      <c r="AP1060" s="83"/>
      <c r="AQ1060" s="83"/>
      <c r="AR1060" s="83"/>
      <c r="AS1060" s="83"/>
      <c r="AT1060" s="83"/>
      <c r="AU1060" s="83"/>
      <c r="AV1060" s="83"/>
      <c r="AW1060" s="83"/>
      <c r="AX1060" s="83"/>
      <c r="AY1060" s="83"/>
      <c r="AZ1060" s="83"/>
      <c r="BA1060" s="83"/>
      <c r="BB1060" s="83"/>
      <c r="BC1060" s="83"/>
      <c r="BD1060" s="83"/>
      <c r="BE1060" s="83"/>
      <c r="BF1060" s="83"/>
      <c r="BG1060" s="83"/>
      <c r="BH1060" s="83"/>
      <c r="BI1060" s="83"/>
      <c r="BJ1060" s="83"/>
      <c r="BK1060" s="83"/>
      <c r="BL1060" s="83"/>
      <c r="BM1060" s="83"/>
      <c r="BN1060" s="83"/>
      <c r="BO1060" s="83"/>
      <c r="BP1060" s="83"/>
      <c r="BQ1060" s="83"/>
      <c r="BR1060" s="83"/>
      <c r="BS1060" s="83"/>
      <c r="BT1060" s="83"/>
      <c r="BU1060" s="83"/>
      <c r="BV1060" s="83"/>
      <c r="BW1060" s="83"/>
      <c r="BX1060" s="83"/>
      <c r="BY1060" s="83"/>
      <c r="BZ1060" s="83"/>
      <c r="CA1060" s="83"/>
      <c r="CB1060" s="83"/>
      <c r="CC1060" s="83"/>
      <c r="CD1060" s="83"/>
      <c r="CE1060" s="83"/>
      <c r="CF1060" s="83"/>
      <c r="CG1060" s="83"/>
      <c r="CH1060" s="83"/>
      <c r="CI1060" s="83"/>
      <c r="CJ1060" s="83"/>
      <c r="CK1060" s="83"/>
      <c r="CL1060" s="83"/>
      <c r="CM1060" s="83"/>
      <c r="CN1060" s="83"/>
      <c r="CO1060" s="83"/>
      <c r="CP1060" s="83"/>
      <c r="CQ1060" s="83"/>
      <c r="CR1060" s="83"/>
      <c r="CS1060" s="83"/>
      <c r="CT1060" s="83"/>
      <c r="CU1060" s="83"/>
      <c r="CV1060" s="83"/>
      <c r="CW1060" s="83"/>
    </row>
    <row r="1061" spans="1:101" x14ac:dyDescent="0.2">
      <c r="A1061" s="83" t="s">
        <v>2075</v>
      </c>
      <c r="B1061" s="86">
        <v>41087.4375</v>
      </c>
      <c r="C1061" s="83"/>
      <c r="D1061" s="83" t="s">
        <v>3069</v>
      </c>
      <c r="E1061" s="83" t="s">
        <v>3070</v>
      </c>
      <c r="F1061" s="83"/>
      <c r="G1061" s="83">
        <v>70</v>
      </c>
      <c r="H1061" s="83"/>
      <c r="I1061" s="83"/>
      <c r="J1061" s="83"/>
      <c r="K1061" s="83">
        <v>0.19</v>
      </c>
      <c r="L1061" s="83"/>
      <c r="M1061" s="83"/>
      <c r="N1061" s="83"/>
      <c r="O1061" s="83">
        <v>24.8</v>
      </c>
      <c r="P1061" s="83"/>
      <c r="Q1061" s="83">
        <v>57.2</v>
      </c>
      <c r="R1061" s="83"/>
      <c r="S1061" s="83"/>
      <c r="T1061" s="83"/>
      <c r="U1061" s="83">
        <v>1.02</v>
      </c>
      <c r="V1061" s="83"/>
      <c r="W1061" s="83"/>
      <c r="X1061" s="83"/>
      <c r="Y1061" s="83"/>
      <c r="Z1061" s="83"/>
      <c r="AA1061" s="83"/>
      <c r="AB1061" s="83"/>
      <c r="AC1061" s="83">
        <v>1210</v>
      </c>
      <c r="AD1061" s="83" t="s">
        <v>1784</v>
      </c>
      <c r="AE1061" s="83">
        <v>20</v>
      </c>
      <c r="AF1061" s="83" t="s">
        <v>1784</v>
      </c>
      <c r="AG1061" s="83">
        <v>20</v>
      </c>
      <c r="AH1061" s="83"/>
      <c r="AI1061" s="83"/>
      <c r="AJ1061" s="83"/>
      <c r="AK1061" s="83"/>
      <c r="AL1061" s="83"/>
      <c r="AM1061" s="83">
        <v>8.1</v>
      </c>
      <c r="AN1061" s="83"/>
      <c r="AO1061" s="83">
        <v>398</v>
      </c>
      <c r="AP1061" s="83"/>
      <c r="AQ1061" s="83"/>
      <c r="AR1061" s="83"/>
      <c r="AS1061" s="83"/>
      <c r="AT1061" s="83"/>
      <c r="AU1061" s="83"/>
      <c r="AV1061" s="83"/>
      <c r="AW1061" s="83"/>
      <c r="AX1061" s="83"/>
      <c r="AY1061" s="83"/>
      <c r="AZ1061" s="83"/>
      <c r="BA1061" s="83">
        <v>11</v>
      </c>
      <c r="BB1061" s="83"/>
      <c r="BC1061" s="83"/>
      <c r="BD1061" s="83"/>
      <c r="BE1061" s="83"/>
      <c r="BF1061" s="83"/>
      <c r="BG1061" s="83"/>
      <c r="BH1061" s="83"/>
      <c r="BI1061" s="83"/>
      <c r="BJ1061" s="83"/>
      <c r="BK1061" s="83"/>
      <c r="BL1061" s="83"/>
      <c r="BM1061" s="83"/>
      <c r="BN1061" s="83"/>
      <c r="BO1061" s="83"/>
      <c r="BP1061" s="83"/>
      <c r="BQ1061" s="83"/>
      <c r="BR1061" s="83"/>
      <c r="BS1061" s="83"/>
      <c r="BT1061" s="83"/>
      <c r="BU1061" s="83"/>
      <c r="BV1061" s="83"/>
      <c r="BW1061" s="83"/>
      <c r="BX1061" s="83" t="s">
        <v>1784</v>
      </c>
      <c r="BY1061" s="83">
        <v>1.9</v>
      </c>
      <c r="BZ1061" s="83"/>
      <c r="CA1061" s="83"/>
      <c r="CB1061" s="83"/>
      <c r="CC1061" s="83"/>
      <c r="CD1061" s="83" t="s">
        <v>1784</v>
      </c>
      <c r="CE1061" s="83">
        <v>20</v>
      </c>
      <c r="CF1061" s="83"/>
      <c r="CG1061" s="83"/>
      <c r="CH1061" s="83"/>
      <c r="CI1061" s="83"/>
      <c r="CJ1061" s="83"/>
      <c r="CK1061" s="83"/>
      <c r="CL1061" s="83"/>
      <c r="CM1061" s="83"/>
      <c r="CN1061" s="83"/>
      <c r="CO1061" s="83"/>
      <c r="CP1061" s="83"/>
      <c r="CQ1061" s="83"/>
      <c r="CR1061" s="83"/>
      <c r="CS1061" s="83"/>
      <c r="CT1061" s="83"/>
      <c r="CU1061" s="83"/>
      <c r="CV1061" s="83"/>
      <c r="CW1061" s="83"/>
    </row>
    <row r="1062" spans="1:101" x14ac:dyDescent="0.2">
      <c r="A1062" s="83" t="s">
        <v>2075</v>
      </c>
      <c r="B1062" s="86">
        <v>41108.868055555555</v>
      </c>
      <c r="C1062" s="86">
        <v>41109.128472222219</v>
      </c>
      <c r="D1062" s="83" t="s">
        <v>3071</v>
      </c>
      <c r="E1062" s="83" t="s">
        <v>3072</v>
      </c>
      <c r="F1062" s="83"/>
      <c r="G1062" s="83">
        <v>50</v>
      </c>
      <c r="H1062" s="83"/>
      <c r="I1062" s="83"/>
      <c r="J1062" s="83"/>
      <c r="K1062" s="83"/>
      <c r="L1062" s="83"/>
      <c r="M1062" s="83">
        <v>426</v>
      </c>
      <c r="N1062" s="83"/>
      <c r="O1062" s="83">
        <v>10.5</v>
      </c>
      <c r="P1062" s="83"/>
      <c r="Q1062" s="83">
        <v>63</v>
      </c>
      <c r="R1062" s="83"/>
      <c r="S1062" s="83">
        <v>0.02</v>
      </c>
      <c r="T1062" s="83"/>
      <c r="U1062" s="83">
        <v>1.42</v>
      </c>
      <c r="V1062" s="83"/>
      <c r="W1062" s="83">
        <v>17</v>
      </c>
      <c r="X1062" s="83"/>
      <c r="Y1062" s="83">
        <v>19</v>
      </c>
      <c r="Z1062" s="83"/>
      <c r="AA1062" s="83">
        <v>23.8</v>
      </c>
      <c r="AB1062" s="83"/>
      <c r="AC1062" s="83">
        <v>276</v>
      </c>
      <c r="AD1062" s="83" t="s">
        <v>1784</v>
      </c>
      <c r="AE1062" s="83">
        <v>20</v>
      </c>
      <c r="AF1062" s="83" t="s">
        <v>1784</v>
      </c>
      <c r="AG1062" s="83">
        <v>20</v>
      </c>
      <c r="AH1062" s="83" t="s">
        <v>1784</v>
      </c>
      <c r="AI1062" s="83">
        <v>5</v>
      </c>
      <c r="AJ1062" s="83" t="s">
        <v>1784</v>
      </c>
      <c r="AK1062" s="83">
        <v>2.5</v>
      </c>
      <c r="AL1062" s="83"/>
      <c r="AM1062" s="83">
        <v>7.49</v>
      </c>
      <c r="AN1062" s="83"/>
      <c r="AO1062" s="83">
        <v>77.7</v>
      </c>
      <c r="AP1062" s="83"/>
      <c r="AQ1062" s="83">
        <v>2</v>
      </c>
      <c r="AR1062" s="83"/>
      <c r="AS1062" s="83"/>
      <c r="AT1062" s="83"/>
      <c r="AU1062" s="83"/>
      <c r="AV1062" s="83"/>
      <c r="AW1062" s="83"/>
      <c r="AX1062" s="83"/>
      <c r="AY1062" s="83"/>
      <c r="AZ1062" s="83"/>
      <c r="BA1062" s="83">
        <v>115</v>
      </c>
      <c r="BB1062" s="83"/>
      <c r="BC1062" s="83"/>
      <c r="BD1062" s="83"/>
      <c r="BE1062" s="83"/>
      <c r="BF1062" s="83"/>
      <c r="BG1062" s="83"/>
      <c r="BH1062" s="83"/>
      <c r="BI1062" s="83"/>
      <c r="BJ1062" s="83"/>
      <c r="BK1062" s="83"/>
      <c r="BL1062" s="83"/>
      <c r="BM1062" s="83"/>
      <c r="BN1062" s="83"/>
      <c r="BO1062" s="83"/>
      <c r="BP1062" s="83"/>
      <c r="BQ1062" s="83"/>
      <c r="BR1062" s="83"/>
      <c r="BS1062" s="83"/>
      <c r="BT1062" s="83"/>
      <c r="BU1062" s="83"/>
      <c r="BV1062" s="83"/>
      <c r="BW1062" s="83"/>
      <c r="BX1062" s="83"/>
      <c r="BY1062" s="83"/>
      <c r="BZ1062" s="83"/>
      <c r="CA1062" s="83">
        <v>13</v>
      </c>
      <c r="CB1062" s="83"/>
      <c r="CC1062" s="83">
        <v>0.88</v>
      </c>
      <c r="CD1062" s="83" t="s">
        <v>1784</v>
      </c>
      <c r="CE1062" s="83">
        <v>20</v>
      </c>
      <c r="CF1062" s="83"/>
      <c r="CG1062" s="83"/>
      <c r="CH1062" s="83"/>
      <c r="CI1062" s="83"/>
      <c r="CJ1062" s="83"/>
      <c r="CK1062" s="83"/>
      <c r="CL1062" s="83"/>
      <c r="CM1062" s="83"/>
      <c r="CN1062" s="83"/>
      <c r="CO1062" s="83"/>
      <c r="CP1062" s="83"/>
      <c r="CQ1062" s="83"/>
      <c r="CR1062" s="83"/>
      <c r="CS1062" s="83"/>
      <c r="CT1062" s="83"/>
      <c r="CU1062" s="83"/>
      <c r="CV1062" s="83"/>
      <c r="CW1062" s="83"/>
    </row>
    <row r="1063" spans="1:101" x14ac:dyDescent="0.2">
      <c r="A1063" s="83" t="s">
        <v>2075</v>
      </c>
      <c r="B1063" s="86">
        <v>41109.458333333336</v>
      </c>
      <c r="C1063" s="83"/>
      <c r="D1063" s="83" t="s">
        <v>3073</v>
      </c>
      <c r="E1063" s="83" t="s">
        <v>3074</v>
      </c>
      <c r="F1063" s="83"/>
      <c r="G1063" s="83">
        <v>70</v>
      </c>
      <c r="H1063" s="83"/>
      <c r="I1063" s="83"/>
      <c r="J1063" s="83"/>
      <c r="K1063" s="83">
        <v>3</v>
      </c>
      <c r="L1063" s="83"/>
      <c r="M1063" s="83"/>
      <c r="N1063" s="83"/>
      <c r="O1063" s="83"/>
      <c r="P1063" s="83"/>
      <c r="Q1063" s="83"/>
      <c r="R1063" s="83"/>
      <c r="S1063" s="83"/>
      <c r="T1063" s="83"/>
      <c r="U1063" s="83"/>
      <c r="V1063" s="83"/>
      <c r="W1063" s="83"/>
      <c r="X1063" s="83"/>
      <c r="Y1063" s="83"/>
      <c r="Z1063" s="83"/>
      <c r="AA1063" s="83"/>
      <c r="AB1063" s="83"/>
      <c r="AC1063" s="83"/>
      <c r="AD1063" s="83"/>
      <c r="AE1063" s="83"/>
      <c r="AF1063" s="83"/>
      <c r="AG1063" s="83"/>
      <c r="AH1063" s="83"/>
      <c r="AI1063" s="83"/>
      <c r="AJ1063" s="83"/>
      <c r="AK1063" s="83"/>
      <c r="AL1063" s="83"/>
      <c r="AM1063" s="83"/>
      <c r="AN1063" s="83"/>
      <c r="AO1063" s="83"/>
      <c r="AP1063" s="83"/>
      <c r="AQ1063" s="83"/>
      <c r="AR1063" s="83"/>
      <c r="AS1063" s="83"/>
      <c r="AT1063" s="83"/>
      <c r="AU1063" s="83"/>
      <c r="AV1063" s="83"/>
      <c r="AW1063" s="83"/>
      <c r="AX1063" s="83"/>
      <c r="AY1063" s="83"/>
      <c r="AZ1063" s="83"/>
      <c r="BA1063" s="83"/>
      <c r="BB1063" s="83"/>
      <c r="BC1063" s="83"/>
      <c r="BD1063" s="83"/>
      <c r="BE1063" s="83"/>
      <c r="BF1063" s="83"/>
      <c r="BG1063" s="83"/>
      <c r="BH1063" s="83"/>
      <c r="BI1063" s="83"/>
      <c r="BJ1063" s="83"/>
      <c r="BK1063" s="83"/>
      <c r="BL1063" s="83"/>
      <c r="BM1063" s="83"/>
      <c r="BN1063" s="83"/>
      <c r="BO1063" s="83"/>
      <c r="BP1063" s="83"/>
      <c r="BQ1063" s="83"/>
      <c r="BR1063" s="83"/>
      <c r="BS1063" s="83"/>
      <c r="BT1063" s="83"/>
      <c r="BU1063" s="83"/>
      <c r="BV1063" s="83"/>
      <c r="BW1063" s="83"/>
      <c r="BX1063" s="83" t="s">
        <v>1784</v>
      </c>
      <c r="BY1063" s="83">
        <v>1.9</v>
      </c>
      <c r="BZ1063" s="83"/>
      <c r="CA1063" s="83"/>
      <c r="CB1063" s="83"/>
      <c r="CC1063" s="83"/>
      <c r="CD1063" s="83"/>
      <c r="CE1063" s="83"/>
      <c r="CF1063" s="83"/>
      <c r="CG1063" s="83"/>
      <c r="CH1063" s="83"/>
      <c r="CI1063" s="83"/>
      <c r="CJ1063" s="83"/>
      <c r="CK1063" s="83"/>
      <c r="CL1063" s="83"/>
      <c r="CM1063" s="83"/>
      <c r="CN1063" s="83"/>
      <c r="CO1063" s="83"/>
      <c r="CP1063" s="83"/>
      <c r="CQ1063" s="83"/>
      <c r="CR1063" s="83"/>
      <c r="CS1063" s="83"/>
      <c r="CT1063" s="83"/>
      <c r="CU1063" s="83"/>
      <c r="CV1063" s="83"/>
      <c r="CW1063" s="83"/>
    </row>
    <row r="1064" spans="1:101" s="110" customFormat="1" x14ac:dyDescent="0.2">
      <c r="A1064" s="110" t="s">
        <v>2075</v>
      </c>
      <c r="B1064" s="109">
        <v>41185.548611111109</v>
      </c>
      <c r="C1064" s="109"/>
      <c r="D1064" s="110" t="s">
        <v>3075</v>
      </c>
      <c r="P1064" s="110" t="s">
        <v>1784</v>
      </c>
      <c r="Q1064" s="110">
        <v>8.5</v>
      </c>
    </row>
    <row r="1065" spans="1:101" s="110" customFormat="1" x14ac:dyDescent="0.2">
      <c r="A1065" s="110" t="s">
        <v>2075</v>
      </c>
      <c r="B1065" s="109">
        <v>41237.256944444445</v>
      </c>
      <c r="C1065" s="109">
        <v>41246.806944444441</v>
      </c>
      <c r="D1065" s="110" t="s">
        <v>3181</v>
      </c>
      <c r="E1065" s="110" t="s">
        <v>3182</v>
      </c>
      <c r="G1065" s="110">
        <v>50</v>
      </c>
      <c r="Q1065" s="110">
        <v>123</v>
      </c>
    </row>
    <row r="1066" spans="1:101" s="110" customFormat="1" x14ac:dyDescent="0.2">
      <c r="A1066" s="110" t="s">
        <v>2075</v>
      </c>
      <c r="B1066" s="109">
        <v>41246.817361111112</v>
      </c>
      <c r="C1066" s="109">
        <v>41248.120138888888</v>
      </c>
      <c r="D1066" s="110" t="s">
        <v>3183</v>
      </c>
      <c r="E1066" s="110" t="s">
        <v>3184</v>
      </c>
      <c r="G1066" s="110">
        <v>50</v>
      </c>
      <c r="Q1066" s="110">
        <v>49.7</v>
      </c>
    </row>
    <row r="1067" spans="1:101" s="110" customFormat="1" x14ac:dyDescent="0.2">
      <c r="A1067" s="110" t="s">
        <v>2075</v>
      </c>
      <c r="B1067" s="109">
        <v>41248.364583333336</v>
      </c>
      <c r="C1067" s="109">
        <v>41251.121527777781</v>
      </c>
      <c r="D1067" s="110" t="s">
        <v>3185</v>
      </c>
      <c r="E1067" s="110" t="s">
        <v>3186</v>
      </c>
      <c r="G1067" s="110">
        <v>50</v>
      </c>
      <c r="Q1067" s="110">
        <v>43.7</v>
      </c>
    </row>
    <row r="1068" spans="1:101" s="110" customFormat="1" x14ac:dyDescent="0.2">
      <c r="A1068" s="110" t="s">
        <v>2075</v>
      </c>
      <c r="B1068" s="109">
        <v>41251.215277777781</v>
      </c>
      <c r="C1068" s="109">
        <v>41251.90625</v>
      </c>
      <c r="D1068" s="110" t="s">
        <v>3187</v>
      </c>
      <c r="E1068" s="110" t="s">
        <v>3188</v>
      </c>
      <c r="G1068" s="110">
        <v>50</v>
      </c>
      <c r="Q1068" s="110">
        <v>217</v>
      </c>
    </row>
    <row r="1069" spans="1:101" s="110" customFormat="1" x14ac:dyDescent="0.2">
      <c r="A1069" s="110" t="s">
        <v>2075</v>
      </c>
      <c r="B1069" s="109">
        <v>41252.052083333336</v>
      </c>
      <c r="C1069" s="109">
        <v>41253.722222222219</v>
      </c>
      <c r="D1069" s="110" t="s">
        <v>3189</v>
      </c>
      <c r="E1069" s="110" t="s">
        <v>3190</v>
      </c>
      <c r="G1069" s="110">
        <v>50</v>
      </c>
      <c r="Q1069" s="110">
        <v>53.9</v>
      </c>
    </row>
    <row r="1070" spans="1:101" s="110" customFormat="1" x14ac:dyDescent="0.2">
      <c r="A1070" s="110" t="s">
        <v>2075</v>
      </c>
      <c r="B1070" s="109">
        <v>41253.940972222219</v>
      </c>
      <c r="C1070" s="109">
        <v>41254.826388888891</v>
      </c>
      <c r="D1070" s="110" t="s">
        <v>3191</v>
      </c>
      <c r="E1070" s="110" t="s">
        <v>3192</v>
      </c>
      <c r="G1070" s="110">
        <v>50</v>
      </c>
      <c r="Q1070" s="110">
        <v>112</v>
      </c>
    </row>
    <row r="1071" spans="1:101" s="110" customFormat="1" x14ac:dyDescent="0.2">
      <c r="A1071" s="110" t="s">
        <v>2075</v>
      </c>
      <c r="B1071" s="109">
        <v>41255.201388888891</v>
      </c>
      <c r="C1071" s="109">
        <v>41257.996527777781</v>
      </c>
      <c r="D1071" s="110" t="s">
        <v>3193</v>
      </c>
      <c r="E1071" s="110" t="s">
        <v>3194</v>
      </c>
      <c r="G1071" s="110">
        <v>50</v>
      </c>
      <c r="Q1071" s="110">
        <v>99.7</v>
      </c>
    </row>
    <row r="1072" spans="1:101" s="110" customFormat="1" x14ac:dyDescent="0.2">
      <c r="A1072" s="110" t="s">
        <v>2075</v>
      </c>
      <c r="B1072" s="109">
        <v>41258.381944444445</v>
      </c>
      <c r="C1072" s="109">
        <v>41258.645833333336</v>
      </c>
      <c r="D1072" s="110" t="s">
        <v>3195</v>
      </c>
      <c r="E1072" s="110" t="s">
        <v>3196</v>
      </c>
      <c r="G1072" s="110">
        <v>50</v>
      </c>
      <c r="Q1072" s="110">
        <v>126</v>
      </c>
    </row>
    <row r="1073" spans="1:83" s="110" customFormat="1" x14ac:dyDescent="0.2">
      <c r="A1073" s="110" t="s">
        <v>2075</v>
      </c>
      <c r="B1073" s="109">
        <v>41258.670138888891</v>
      </c>
      <c r="C1073" s="109">
        <v>41261.420138888891</v>
      </c>
      <c r="D1073" s="110" t="s">
        <v>3197</v>
      </c>
      <c r="E1073" s="110" t="s">
        <v>3198</v>
      </c>
      <c r="G1073" s="110">
        <v>50</v>
      </c>
      <c r="Q1073" s="110">
        <v>68.099999999999994</v>
      </c>
    </row>
    <row r="1074" spans="1:83" s="110" customFormat="1" x14ac:dyDescent="0.2">
      <c r="A1074" s="110" t="s">
        <v>2075</v>
      </c>
      <c r="B1074" s="109">
        <v>41261.652777777781</v>
      </c>
      <c r="C1074" s="109">
        <v>41262.020833333336</v>
      </c>
      <c r="D1074" s="110" t="s">
        <v>3199</v>
      </c>
      <c r="E1074" s="110" t="s">
        <v>3200</v>
      </c>
      <c r="G1074" s="110">
        <v>50</v>
      </c>
      <c r="Q1074" s="110">
        <v>547</v>
      </c>
    </row>
    <row r="1075" spans="1:83" s="110" customFormat="1" x14ac:dyDescent="0.2">
      <c r="A1075" s="110" t="s">
        <v>2075</v>
      </c>
      <c r="B1075" s="109">
        <v>41262.236111111109</v>
      </c>
      <c r="C1075" s="109">
        <v>41263.03125</v>
      </c>
      <c r="D1075" s="110" t="s">
        <v>3201</v>
      </c>
      <c r="E1075" s="110" t="s">
        <v>3202</v>
      </c>
      <c r="G1075" s="110">
        <v>50</v>
      </c>
      <c r="Q1075" s="110">
        <v>295</v>
      </c>
    </row>
    <row r="1076" spans="1:83" s="110" customFormat="1" x14ac:dyDescent="0.2">
      <c r="A1076" s="110" t="s">
        <v>2075</v>
      </c>
      <c r="B1076" s="109">
        <v>41263.065972222219</v>
      </c>
      <c r="C1076" s="109">
        <v>41263.572916666664</v>
      </c>
      <c r="D1076" s="110" t="s">
        <v>3203</v>
      </c>
      <c r="E1076" s="110" t="s">
        <v>3204</v>
      </c>
      <c r="G1076" s="110">
        <v>50</v>
      </c>
      <c r="Q1076" s="110">
        <v>39.200000000000003</v>
      </c>
    </row>
    <row r="1077" spans="1:83" s="110" customFormat="1" x14ac:dyDescent="0.2">
      <c r="A1077" s="110" t="s">
        <v>2075</v>
      </c>
      <c r="B1077" s="109">
        <v>41263.621527777781</v>
      </c>
      <c r="C1077" s="109">
        <v>41263.743055555555</v>
      </c>
      <c r="D1077" s="110" t="s">
        <v>3205</v>
      </c>
      <c r="E1077" s="110" t="s">
        <v>3206</v>
      </c>
      <c r="G1077" s="110">
        <v>50</v>
      </c>
      <c r="Q1077" s="110">
        <v>43.7</v>
      </c>
    </row>
    <row r="1078" spans="1:83" s="110" customFormat="1" x14ac:dyDescent="0.2">
      <c r="A1078" s="110" t="s">
        <v>2075</v>
      </c>
      <c r="B1078" s="109">
        <v>41263.701388888891</v>
      </c>
      <c r="C1078" s="109">
        <v>41264.465277777781</v>
      </c>
      <c r="D1078" s="110" t="s">
        <v>3076</v>
      </c>
      <c r="E1078" s="110" t="s">
        <v>3077</v>
      </c>
      <c r="G1078" s="110">
        <v>50</v>
      </c>
      <c r="Q1078" s="110">
        <v>325</v>
      </c>
      <c r="S1078" s="110">
        <v>0.16400000000000001</v>
      </c>
      <c r="U1078" s="110">
        <v>0.93</v>
      </c>
      <c r="W1078" s="110">
        <v>59.5</v>
      </c>
      <c r="Y1078" s="110">
        <v>155</v>
      </c>
      <c r="AA1078" s="110">
        <v>237</v>
      </c>
      <c r="AC1078" s="110">
        <v>1130</v>
      </c>
      <c r="AD1078" s="110" t="s">
        <v>1784</v>
      </c>
      <c r="AE1078" s="110">
        <v>20</v>
      </c>
      <c r="AG1078" s="110">
        <v>120</v>
      </c>
      <c r="AI1078" s="110">
        <v>140</v>
      </c>
      <c r="AJ1078" s="110" t="s">
        <v>1784</v>
      </c>
      <c r="AK1078" s="110">
        <v>2.5</v>
      </c>
      <c r="AM1078" s="110">
        <v>7.58</v>
      </c>
      <c r="AO1078" s="110">
        <v>157</v>
      </c>
      <c r="AQ1078" s="110">
        <v>100</v>
      </c>
      <c r="BA1078" s="110">
        <v>18</v>
      </c>
      <c r="CC1078" s="110">
        <v>0.43</v>
      </c>
      <c r="CD1078" s="110" t="s">
        <v>1784</v>
      </c>
      <c r="CE1078" s="110">
        <v>20</v>
      </c>
    </row>
    <row r="1079" spans="1:83" s="110" customFormat="1" x14ac:dyDescent="0.2">
      <c r="A1079" s="110" t="s">
        <v>2075</v>
      </c>
      <c r="B1079" s="109">
        <v>41263.770833333336</v>
      </c>
      <c r="C1079" s="109">
        <v>41264.003472222219</v>
      </c>
      <c r="D1079" s="110" t="s">
        <v>3207</v>
      </c>
      <c r="E1079" s="110" t="s">
        <v>3208</v>
      </c>
      <c r="G1079" s="110">
        <v>50</v>
      </c>
      <c r="Q1079" s="110">
        <v>303</v>
      </c>
    </row>
    <row r="1080" spans="1:83" s="110" customFormat="1" x14ac:dyDescent="0.2">
      <c r="A1080" s="110" t="s">
        <v>2075</v>
      </c>
      <c r="B1080" s="109">
        <v>41264.069444444445</v>
      </c>
      <c r="C1080" s="109">
        <v>41264.3125</v>
      </c>
      <c r="D1080" s="110" t="s">
        <v>3209</v>
      </c>
      <c r="E1080" s="110" t="s">
        <v>3210</v>
      </c>
      <c r="G1080" s="110">
        <v>50</v>
      </c>
      <c r="Q1080" s="110">
        <v>424</v>
      </c>
    </row>
    <row r="1081" spans="1:83" s="110" customFormat="1" x14ac:dyDescent="0.2">
      <c r="A1081" s="110" t="s">
        <v>2075</v>
      </c>
      <c r="B1081" s="109">
        <v>41264.371527777781</v>
      </c>
      <c r="C1081" s="109">
        <v>41264.684027777781</v>
      </c>
      <c r="D1081" s="110" t="s">
        <v>3211</v>
      </c>
      <c r="E1081" s="110" t="s">
        <v>3212</v>
      </c>
      <c r="G1081" s="110">
        <v>50</v>
      </c>
      <c r="Q1081" s="110">
        <v>492</v>
      </c>
    </row>
    <row r="1082" spans="1:83" s="110" customFormat="1" x14ac:dyDescent="0.2">
      <c r="A1082" s="110" t="s">
        <v>2075</v>
      </c>
      <c r="B1082" s="109">
        <v>41264.625</v>
      </c>
      <c r="C1082" s="109"/>
      <c r="D1082" s="110" t="s">
        <v>3078</v>
      </c>
      <c r="E1082" s="110" t="s">
        <v>3079</v>
      </c>
      <c r="G1082" s="110">
        <v>70</v>
      </c>
      <c r="BX1082" s="110" t="s">
        <v>1784</v>
      </c>
      <c r="BY1082" s="110">
        <v>1.9</v>
      </c>
    </row>
    <row r="1083" spans="1:83" s="110" customFormat="1" x14ac:dyDescent="0.2">
      <c r="A1083" s="110" t="s">
        <v>2075</v>
      </c>
      <c r="B1083" s="109">
        <v>41264.885416666664</v>
      </c>
      <c r="C1083" s="109">
        <v>41271.371527777781</v>
      </c>
      <c r="D1083" s="110" t="s">
        <v>3213</v>
      </c>
      <c r="E1083" s="110" t="s">
        <v>3212</v>
      </c>
      <c r="G1083" s="110">
        <v>50</v>
      </c>
      <c r="Q1083" s="110">
        <v>150</v>
      </c>
    </row>
    <row r="1084" spans="1:83" s="110" customFormat="1" x14ac:dyDescent="0.2">
      <c r="A1084" s="110" t="s">
        <v>2075</v>
      </c>
      <c r="B1084" s="109">
        <v>41270.536111111112</v>
      </c>
      <c r="C1084" s="109"/>
      <c r="D1084" s="110" t="s">
        <v>3080</v>
      </c>
      <c r="G1084" s="110">
        <v>50</v>
      </c>
      <c r="N1084" s="110" t="s">
        <v>1934</v>
      </c>
      <c r="O1084" s="110">
        <v>23</v>
      </c>
    </row>
    <row r="1085" spans="1:83" s="110" customFormat="1" x14ac:dyDescent="0.2">
      <c r="A1085" s="110" t="s">
        <v>2075</v>
      </c>
      <c r="B1085" s="109">
        <v>41271.503472222219</v>
      </c>
      <c r="C1085" s="109">
        <v>41272.878472222219</v>
      </c>
      <c r="D1085" s="110" t="s">
        <v>3214</v>
      </c>
      <c r="E1085" s="110" t="s">
        <v>3215</v>
      </c>
      <c r="G1085" s="110">
        <v>50</v>
      </c>
      <c r="Q1085" s="110">
        <v>238</v>
      </c>
    </row>
    <row r="1086" spans="1:83" s="110" customFormat="1" x14ac:dyDescent="0.2">
      <c r="A1086" s="110" t="s">
        <v>2075</v>
      </c>
      <c r="B1086" s="109">
        <v>41273.149305555555</v>
      </c>
      <c r="C1086" s="109">
        <v>41279.232638888891</v>
      </c>
      <c r="D1086" s="110" t="s">
        <v>3216</v>
      </c>
      <c r="E1086" s="110" t="s">
        <v>3217</v>
      </c>
      <c r="G1086" s="110">
        <v>50</v>
      </c>
      <c r="Q1086" s="110">
        <v>299</v>
      </c>
    </row>
    <row r="1087" spans="1:83" s="110" customFormat="1" x14ac:dyDescent="0.2">
      <c r="A1087" s="110" t="s">
        <v>2075</v>
      </c>
      <c r="B1087" s="109">
        <v>41279.4375</v>
      </c>
      <c r="C1087" s="109">
        <v>41280.892361111109</v>
      </c>
      <c r="D1087" s="110" t="s">
        <v>3218</v>
      </c>
      <c r="E1087" s="110" t="s">
        <v>3219</v>
      </c>
      <c r="G1087" s="110">
        <v>50</v>
      </c>
      <c r="Q1087" s="110">
        <v>1330</v>
      </c>
    </row>
    <row r="1088" spans="1:83" s="110" customFormat="1" x14ac:dyDescent="0.2">
      <c r="A1088" s="110" t="s">
        <v>2075</v>
      </c>
      <c r="B1088" s="109">
        <v>41281.059027777781</v>
      </c>
      <c r="C1088" s="109">
        <v>41284.524305555555</v>
      </c>
      <c r="D1088" s="110" t="s">
        <v>3220</v>
      </c>
      <c r="E1088" s="110" t="s">
        <v>3221</v>
      </c>
      <c r="G1088" s="110">
        <v>50</v>
      </c>
      <c r="Q1088" s="110">
        <v>556</v>
      </c>
    </row>
    <row r="1089" spans="1:83" s="110" customFormat="1" x14ac:dyDescent="0.2">
      <c r="A1089" s="110" t="s">
        <v>2075</v>
      </c>
      <c r="B1089" s="109">
        <v>41284.822916666664</v>
      </c>
      <c r="C1089" s="109">
        <v>41284.96875</v>
      </c>
      <c r="D1089" s="110" t="s">
        <v>3222</v>
      </c>
      <c r="E1089" s="110" t="s">
        <v>3223</v>
      </c>
      <c r="G1089" s="110">
        <v>50</v>
      </c>
      <c r="Q1089" s="110">
        <v>623</v>
      </c>
    </row>
    <row r="1090" spans="1:83" s="110" customFormat="1" x14ac:dyDescent="0.2">
      <c r="A1090" s="110" t="s">
        <v>2075</v>
      </c>
      <c r="B1090" s="109">
        <v>41284.979166666664</v>
      </c>
      <c r="C1090" s="109">
        <v>41285.131944444445</v>
      </c>
      <c r="D1090" s="110" t="s">
        <v>3224</v>
      </c>
      <c r="E1090" s="110" t="s">
        <v>3225</v>
      </c>
      <c r="G1090" s="110">
        <v>50</v>
      </c>
      <c r="Q1090" s="110">
        <v>198</v>
      </c>
    </row>
    <row r="1091" spans="1:83" s="110" customFormat="1" x14ac:dyDescent="0.2">
      <c r="A1091" s="110" t="s">
        <v>2075</v>
      </c>
      <c r="B1091" s="109">
        <v>41285.1875</v>
      </c>
      <c r="C1091" s="109">
        <v>41286.642361111109</v>
      </c>
      <c r="D1091" s="110" t="s">
        <v>3226</v>
      </c>
      <c r="E1091" s="110" t="s">
        <v>3227</v>
      </c>
      <c r="G1091" s="110">
        <v>50</v>
      </c>
      <c r="Q1091" s="110">
        <v>202</v>
      </c>
    </row>
    <row r="1092" spans="1:83" s="110" customFormat="1" x14ac:dyDescent="0.2">
      <c r="A1092" s="110" t="s">
        <v>2075</v>
      </c>
      <c r="B1092" s="109">
        <v>41286.746527777781</v>
      </c>
      <c r="C1092" s="109">
        <v>41287.069444444445</v>
      </c>
      <c r="D1092" s="110" t="s">
        <v>3228</v>
      </c>
      <c r="E1092" s="110" t="s">
        <v>3229</v>
      </c>
      <c r="G1092" s="110">
        <v>50</v>
      </c>
      <c r="Q1092" s="110">
        <v>256</v>
      </c>
    </row>
    <row r="1093" spans="1:83" s="110" customFormat="1" x14ac:dyDescent="0.2">
      <c r="A1093" s="110" t="s">
        <v>2075</v>
      </c>
      <c r="B1093" s="109">
        <v>41286.947916666664</v>
      </c>
      <c r="C1093" s="109">
        <v>41287.451388888891</v>
      </c>
      <c r="D1093" s="110" t="s">
        <v>3081</v>
      </c>
      <c r="E1093" s="110" t="s">
        <v>3082</v>
      </c>
      <c r="G1093" s="110">
        <v>50</v>
      </c>
      <c r="O1093" s="110">
        <v>407</v>
      </c>
      <c r="Q1093" s="110">
        <v>640</v>
      </c>
      <c r="S1093" s="110">
        <v>0.123</v>
      </c>
      <c r="U1093" s="110">
        <v>0.62</v>
      </c>
      <c r="W1093" s="110">
        <v>92.7</v>
      </c>
      <c r="Y1093" s="110">
        <v>1140</v>
      </c>
      <c r="AA1093" s="110">
        <v>1720</v>
      </c>
      <c r="AC1093" s="110">
        <v>5910</v>
      </c>
      <c r="AD1093" s="110" t="s">
        <v>1784</v>
      </c>
      <c r="AE1093" s="110">
        <v>20</v>
      </c>
      <c r="AG1093" s="110">
        <v>310</v>
      </c>
      <c r="AI1093" s="110">
        <v>170</v>
      </c>
      <c r="AJ1093" s="110" t="s">
        <v>1784</v>
      </c>
      <c r="AK1093" s="110">
        <v>2.5</v>
      </c>
      <c r="AM1093" s="110">
        <v>7.74</v>
      </c>
      <c r="AO1093" s="110">
        <v>361</v>
      </c>
      <c r="AQ1093" s="110">
        <v>57</v>
      </c>
      <c r="BA1093" s="110">
        <v>13</v>
      </c>
      <c r="CC1093" s="110">
        <v>0.43</v>
      </c>
      <c r="CD1093" s="110" t="s">
        <v>1784</v>
      </c>
      <c r="CE1093" s="110">
        <v>20</v>
      </c>
    </row>
    <row r="1094" spans="1:83" s="110" customFormat="1" x14ac:dyDescent="0.2">
      <c r="A1094" s="110" t="s">
        <v>2075</v>
      </c>
      <c r="B1094" s="109">
        <v>41287.125</v>
      </c>
      <c r="C1094" s="109">
        <v>41287.284722222219</v>
      </c>
      <c r="D1094" s="110" t="s">
        <v>3230</v>
      </c>
      <c r="E1094" s="110" t="s">
        <v>3231</v>
      </c>
      <c r="G1094" s="110">
        <v>50</v>
      </c>
      <c r="Q1094" s="110">
        <v>289</v>
      </c>
    </row>
    <row r="1095" spans="1:83" s="110" customFormat="1" x14ac:dyDescent="0.2">
      <c r="A1095" s="110" t="s">
        <v>2075</v>
      </c>
      <c r="B1095" s="109">
        <v>41287.347222222219</v>
      </c>
      <c r="C1095" s="109">
        <v>41287.729166666664</v>
      </c>
      <c r="D1095" s="110" t="s">
        <v>3232</v>
      </c>
      <c r="E1095" s="110" t="s">
        <v>3233</v>
      </c>
      <c r="G1095" s="110">
        <v>50</v>
      </c>
      <c r="Q1095" s="110">
        <v>5280</v>
      </c>
    </row>
    <row r="1096" spans="1:83" s="110" customFormat="1" x14ac:dyDescent="0.2">
      <c r="A1096" s="110" t="s">
        <v>2075</v>
      </c>
      <c r="B1096" s="109">
        <v>41287.708333333336</v>
      </c>
      <c r="C1096" s="109"/>
      <c r="D1096" s="110" t="s">
        <v>3083</v>
      </c>
      <c r="E1096" s="110" t="s">
        <v>3084</v>
      </c>
      <c r="G1096" s="110">
        <v>70</v>
      </c>
      <c r="BX1096" s="110" t="s">
        <v>1784</v>
      </c>
      <c r="BY1096" s="110">
        <v>1.9</v>
      </c>
    </row>
    <row r="1097" spans="1:83" s="110" customFormat="1" x14ac:dyDescent="0.2">
      <c r="A1097" s="110" t="s">
        <v>2075</v>
      </c>
      <c r="B1097" s="109">
        <v>41287.871527777781</v>
      </c>
      <c r="C1097" s="109">
        <v>41295.270833333336</v>
      </c>
      <c r="D1097" s="110" t="s">
        <v>3234</v>
      </c>
      <c r="E1097" s="110" t="s">
        <v>3235</v>
      </c>
      <c r="G1097" s="110">
        <v>50</v>
      </c>
      <c r="Q1097" s="110">
        <v>1260</v>
      </c>
    </row>
    <row r="1098" spans="1:83" s="110" customFormat="1" x14ac:dyDescent="0.2">
      <c r="A1098" s="110" t="s">
        <v>2075</v>
      </c>
      <c r="B1098" s="109">
        <v>41295.576388888891</v>
      </c>
      <c r="C1098" s="109">
        <v>41298.65625</v>
      </c>
      <c r="D1098" s="110" t="s">
        <v>3236</v>
      </c>
      <c r="E1098" s="110" t="s">
        <v>3237</v>
      </c>
      <c r="G1098" s="110">
        <v>50</v>
      </c>
      <c r="Q1098" s="110">
        <v>263</v>
      </c>
    </row>
    <row r="1099" spans="1:83" s="110" customFormat="1" x14ac:dyDescent="0.2">
      <c r="A1099" s="110" t="s">
        <v>2075</v>
      </c>
      <c r="B1099" s="109">
        <v>41298.909722222219</v>
      </c>
      <c r="C1099" s="109">
        <v>41301.309027777781</v>
      </c>
      <c r="D1099" s="110" t="s">
        <v>3238</v>
      </c>
      <c r="E1099" s="110" t="s">
        <v>3239</v>
      </c>
      <c r="G1099" s="110">
        <v>50</v>
      </c>
      <c r="Q1099" s="110">
        <v>285</v>
      </c>
    </row>
    <row r="1100" spans="1:83" s="110" customFormat="1" x14ac:dyDescent="0.2">
      <c r="A1100" s="110" t="s">
        <v>2075</v>
      </c>
      <c r="B1100" s="109">
        <v>41301.510416666664</v>
      </c>
      <c r="C1100" s="109">
        <v>41301.774305555555</v>
      </c>
      <c r="D1100" s="110" t="s">
        <v>3240</v>
      </c>
      <c r="E1100" s="110" t="s">
        <v>3241</v>
      </c>
      <c r="G1100" s="110">
        <v>50</v>
      </c>
      <c r="Q1100" s="110">
        <v>549</v>
      </c>
    </row>
    <row r="1101" spans="1:83" s="110" customFormat="1" x14ac:dyDescent="0.2">
      <c r="A1101" s="110" t="s">
        <v>2075</v>
      </c>
      <c r="B1101" s="109">
        <v>41301.520833333336</v>
      </c>
      <c r="C1101" s="109">
        <v>41302.236111111109</v>
      </c>
      <c r="D1101" s="110" t="s">
        <v>3085</v>
      </c>
      <c r="E1101" s="110" t="s">
        <v>3086</v>
      </c>
      <c r="G1101" s="110">
        <v>50</v>
      </c>
      <c r="O1101" s="110">
        <v>966</v>
      </c>
      <c r="Q1101" s="110">
        <v>1830</v>
      </c>
      <c r="S1101" s="110">
        <v>0.44</v>
      </c>
      <c r="U1101" s="110">
        <v>1.47</v>
      </c>
      <c r="W1101" s="110">
        <v>132</v>
      </c>
      <c r="Y1101" s="110">
        <v>11800</v>
      </c>
      <c r="AA1101" s="110">
        <v>19700</v>
      </c>
      <c r="AC1101" s="110">
        <v>45500</v>
      </c>
      <c r="AD1101" s="110" t="s">
        <v>1784</v>
      </c>
      <c r="AE1101" s="110">
        <v>20</v>
      </c>
      <c r="AG1101" s="110">
        <v>500</v>
      </c>
      <c r="AH1101" s="110" t="s">
        <v>1784</v>
      </c>
      <c r="AI1101" s="110">
        <v>5</v>
      </c>
      <c r="AK1101" s="110">
        <v>220</v>
      </c>
      <c r="AM1101" s="110">
        <v>6.88</v>
      </c>
      <c r="AO1101" s="110">
        <v>327</v>
      </c>
      <c r="AQ1101" s="110">
        <v>50</v>
      </c>
      <c r="BA1101" s="110">
        <v>24</v>
      </c>
      <c r="BS1101" s="110">
        <v>335</v>
      </c>
      <c r="CA1101" s="110">
        <v>53</v>
      </c>
      <c r="CC1101" s="110">
        <v>0.95</v>
      </c>
      <c r="CD1101" s="110" t="s">
        <v>1784</v>
      </c>
      <c r="CE1101" s="110">
        <v>20</v>
      </c>
    </row>
    <row r="1102" spans="1:83" s="110" customFormat="1" x14ac:dyDescent="0.2">
      <c r="A1102" s="110" t="s">
        <v>2075</v>
      </c>
      <c r="B1102" s="109">
        <v>41301.822916666664</v>
      </c>
      <c r="C1102" s="109">
        <v>41302.020833333336</v>
      </c>
      <c r="D1102" s="110" t="s">
        <v>3242</v>
      </c>
      <c r="E1102" s="110" t="s">
        <v>3243</v>
      </c>
      <c r="G1102" s="110">
        <v>50</v>
      </c>
      <c r="Q1102" s="110">
        <v>4910</v>
      </c>
    </row>
    <row r="1103" spans="1:83" s="110" customFormat="1" x14ac:dyDescent="0.2">
      <c r="A1103" s="110" t="s">
        <v>2075</v>
      </c>
      <c r="B1103" s="109">
        <v>41302.086805555555</v>
      </c>
      <c r="C1103" s="109">
        <v>41302.204861111109</v>
      </c>
      <c r="D1103" s="110" t="s">
        <v>3244</v>
      </c>
      <c r="E1103" s="110" t="s">
        <v>3245</v>
      </c>
      <c r="G1103" s="110">
        <v>50</v>
      </c>
      <c r="Q1103" s="110">
        <v>3210</v>
      </c>
    </row>
    <row r="1104" spans="1:83" s="110" customFormat="1" x14ac:dyDescent="0.2">
      <c r="A1104" s="110" t="s">
        <v>2075</v>
      </c>
      <c r="B1104" s="109">
        <v>41302.229166666664</v>
      </c>
      <c r="C1104" s="109">
        <v>41302.934027777781</v>
      </c>
      <c r="D1104" s="110" t="s">
        <v>3246</v>
      </c>
      <c r="E1104" s="110" t="s">
        <v>3247</v>
      </c>
      <c r="G1104" s="110">
        <v>50</v>
      </c>
      <c r="Q1104" s="110">
        <v>2870</v>
      </c>
    </row>
    <row r="1105" spans="1:83" s="110" customFormat="1" x14ac:dyDescent="0.2">
      <c r="A1105" s="110" t="s">
        <v>2075</v>
      </c>
      <c r="B1105" s="109">
        <v>41303.048611111109</v>
      </c>
      <c r="C1105" s="109">
        <v>41303.21875</v>
      </c>
      <c r="D1105" s="110" t="s">
        <v>3248</v>
      </c>
      <c r="E1105" s="110" t="s">
        <v>3249</v>
      </c>
      <c r="G1105" s="110">
        <v>50</v>
      </c>
      <c r="Q1105" s="110">
        <v>281</v>
      </c>
    </row>
    <row r="1106" spans="1:83" s="110" customFormat="1" x14ac:dyDescent="0.2">
      <c r="A1106" s="110" t="s">
        <v>2075</v>
      </c>
      <c r="B1106" s="109">
        <v>41303.329861111109</v>
      </c>
      <c r="C1106" s="109">
        <v>41304.677083333336</v>
      </c>
      <c r="D1106" s="110" t="s">
        <v>3250</v>
      </c>
      <c r="E1106" s="110" t="s">
        <v>3251</v>
      </c>
      <c r="G1106" s="110">
        <v>50</v>
      </c>
      <c r="Q1106" s="110">
        <v>124</v>
      </c>
    </row>
    <row r="1107" spans="1:83" s="110" customFormat="1" x14ac:dyDescent="0.2">
      <c r="A1107" s="110" t="s">
        <v>2075</v>
      </c>
      <c r="B1107" s="109">
        <v>41304.472222222219</v>
      </c>
      <c r="C1107" s="109">
        <v>41304.885416666664</v>
      </c>
      <c r="D1107" s="110" t="s">
        <v>3087</v>
      </c>
      <c r="E1107" s="110" t="s">
        <v>3088</v>
      </c>
      <c r="G1107" s="110">
        <v>50</v>
      </c>
      <c r="Q1107" s="110">
        <v>350</v>
      </c>
      <c r="AD1107" s="110" t="s">
        <v>1784</v>
      </c>
      <c r="AE1107" s="110">
        <v>20</v>
      </c>
      <c r="AG1107" s="110">
        <v>90</v>
      </c>
      <c r="AI1107" s="110">
        <v>97</v>
      </c>
      <c r="AJ1107" s="110" t="s">
        <v>1784</v>
      </c>
      <c r="AK1107" s="110">
        <v>2.5</v>
      </c>
      <c r="CD1107" s="110" t="s">
        <v>1784</v>
      </c>
      <c r="CE1107" s="110">
        <v>20</v>
      </c>
    </row>
    <row r="1108" spans="1:83" s="110" customFormat="1" x14ac:dyDescent="0.2">
      <c r="A1108" s="110" t="s">
        <v>2075</v>
      </c>
      <c r="B1108" s="109">
        <v>41304.711805555555</v>
      </c>
      <c r="C1108" s="109">
        <v>41306.465277777781</v>
      </c>
      <c r="D1108" s="110" t="s">
        <v>3252</v>
      </c>
      <c r="E1108" s="110" t="s">
        <v>3253</v>
      </c>
      <c r="G1108" s="110">
        <v>50</v>
      </c>
      <c r="Q1108" s="110">
        <v>184</v>
      </c>
    </row>
    <row r="1109" spans="1:83" s="110" customFormat="1" x14ac:dyDescent="0.2">
      <c r="A1109" s="110" t="s">
        <v>2075</v>
      </c>
      <c r="B1109" s="109">
        <v>41306.763888888891</v>
      </c>
      <c r="C1109" s="109">
        <v>41312.315972222219</v>
      </c>
      <c r="D1109" s="110" t="s">
        <v>3254</v>
      </c>
      <c r="E1109" s="110" t="s">
        <v>3255</v>
      </c>
      <c r="G1109" s="110">
        <v>50</v>
      </c>
      <c r="Q1109" s="110">
        <v>669</v>
      </c>
    </row>
    <row r="1110" spans="1:83" s="110" customFormat="1" x14ac:dyDescent="0.2">
      <c r="A1110" s="110" t="s">
        <v>2075</v>
      </c>
      <c r="B1110" s="109">
        <v>41312.315972222219</v>
      </c>
      <c r="C1110" s="109">
        <v>41313.364583333336</v>
      </c>
      <c r="D1110" s="110" t="s">
        <v>3089</v>
      </c>
      <c r="E1110" s="110" t="s">
        <v>3090</v>
      </c>
      <c r="G1110" s="110">
        <v>50</v>
      </c>
      <c r="Q1110" s="110">
        <v>4010</v>
      </c>
      <c r="S1110" s="110">
        <v>0.19</v>
      </c>
      <c r="U1110" s="110">
        <v>1.6800000000000002</v>
      </c>
      <c r="W1110" s="110">
        <v>56.2</v>
      </c>
      <c r="Y1110" s="110">
        <v>5110</v>
      </c>
      <c r="AA1110" s="110">
        <v>8040</v>
      </c>
      <c r="AC1110" s="110">
        <v>21500</v>
      </c>
      <c r="AD1110" s="110" t="s">
        <v>1784</v>
      </c>
      <c r="AE1110" s="110">
        <v>20</v>
      </c>
      <c r="AG1110" s="110">
        <v>2700</v>
      </c>
      <c r="AI1110" s="110">
        <v>39</v>
      </c>
      <c r="AJ1110" s="110" t="s">
        <v>1784</v>
      </c>
      <c r="AK1110" s="110">
        <v>2.5</v>
      </c>
      <c r="AM1110" s="110">
        <v>6.95</v>
      </c>
      <c r="AO1110" s="110">
        <v>302</v>
      </c>
      <c r="AQ1110" s="110">
        <v>22</v>
      </c>
      <c r="BA1110" s="110">
        <v>25</v>
      </c>
      <c r="CA1110" s="110">
        <v>22</v>
      </c>
      <c r="CC1110" s="110">
        <v>0.76</v>
      </c>
      <c r="CD1110" s="110" t="s">
        <v>1784</v>
      </c>
      <c r="CE1110" s="110">
        <v>20</v>
      </c>
    </row>
    <row r="1111" spans="1:83" s="110" customFormat="1" x14ac:dyDescent="0.2">
      <c r="A1111" s="110" t="s">
        <v>2075</v>
      </c>
      <c r="B1111" s="109">
        <v>41312.451388888891</v>
      </c>
      <c r="C1111" s="109">
        <v>41312.6875</v>
      </c>
      <c r="D1111" s="110" t="s">
        <v>3256</v>
      </c>
      <c r="E1111" s="110" t="s">
        <v>3257</v>
      </c>
      <c r="G1111" s="110">
        <v>50</v>
      </c>
      <c r="Q1111" s="110">
        <v>4300</v>
      </c>
    </row>
    <row r="1112" spans="1:83" s="110" customFormat="1" x14ac:dyDescent="0.2">
      <c r="A1112" s="110" t="s">
        <v>2075</v>
      </c>
      <c r="B1112" s="109">
        <v>41312.784722222219</v>
      </c>
      <c r="C1112" s="109">
        <v>41314.576388888891</v>
      </c>
      <c r="D1112" s="110" t="s">
        <v>3258</v>
      </c>
      <c r="E1112" s="110" t="s">
        <v>3259</v>
      </c>
      <c r="G1112" s="110">
        <v>50</v>
      </c>
      <c r="Q1112" s="110">
        <v>4650</v>
      </c>
    </row>
    <row r="1113" spans="1:83" s="110" customFormat="1" x14ac:dyDescent="0.2">
      <c r="A1113" s="110" t="s">
        <v>2075</v>
      </c>
      <c r="B1113" s="109">
        <v>41315.315972222219</v>
      </c>
      <c r="C1113" s="109">
        <v>41315.559027777781</v>
      </c>
      <c r="D1113" s="110" t="s">
        <v>3260</v>
      </c>
      <c r="E1113" s="110" t="s">
        <v>3261</v>
      </c>
      <c r="G1113" s="110">
        <v>50</v>
      </c>
      <c r="Q1113" s="110">
        <v>2940</v>
      </c>
    </row>
    <row r="1114" spans="1:83" s="110" customFormat="1" x14ac:dyDescent="0.2">
      <c r="A1114" s="110" t="s">
        <v>2075</v>
      </c>
      <c r="B1114" s="109">
        <v>41315.59375</v>
      </c>
      <c r="C1114" s="109">
        <v>41316.625</v>
      </c>
      <c r="D1114" s="110" t="s">
        <v>3262</v>
      </c>
      <c r="E1114" s="110" t="s">
        <v>3263</v>
      </c>
      <c r="G1114" s="110">
        <v>50</v>
      </c>
      <c r="Q1114" s="110">
        <v>677</v>
      </c>
    </row>
    <row r="1115" spans="1:83" s="110" customFormat="1" x14ac:dyDescent="0.2">
      <c r="A1115" s="110" t="s">
        <v>2075</v>
      </c>
      <c r="B1115" s="109">
        <v>41316.736111111109</v>
      </c>
      <c r="C1115" s="109">
        <v>41318.256944444445</v>
      </c>
      <c r="D1115" s="110" t="s">
        <v>3264</v>
      </c>
      <c r="E1115" s="110" t="s">
        <v>3265</v>
      </c>
      <c r="G1115" s="110">
        <v>50</v>
      </c>
      <c r="Q1115" s="110">
        <v>661</v>
      </c>
    </row>
    <row r="1116" spans="1:83" s="110" customFormat="1" x14ac:dyDescent="0.2">
      <c r="A1116" s="110" t="s">
        <v>2075</v>
      </c>
      <c r="B1116" s="109">
        <v>41318.625</v>
      </c>
      <c r="C1116" s="109">
        <v>41319.96875</v>
      </c>
      <c r="D1116" s="110" t="s">
        <v>3266</v>
      </c>
      <c r="E1116" s="110" t="s">
        <v>3267</v>
      </c>
      <c r="G1116" s="110">
        <v>50</v>
      </c>
      <c r="Q1116" s="110">
        <v>580</v>
      </c>
    </row>
    <row r="1117" spans="1:83" s="110" customFormat="1" x14ac:dyDescent="0.2">
      <c r="A1117" s="110" t="s">
        <v>2075</v>
      </c>
      <c r="B1117" s="109">
        <v>41320.295138888891</v>
      </c>
      <c r="C1117" s="109">
        <v>41323.659722222219</v>
      </c>
      <c r="D1117" s="110" t="s">
        <v>3268</v>
      </c>
      <c r="E1117" s="110" t="s">
        <v>3269</v>
      </c>
      <c r="G1117" s="110">
        <v>50</v>
      </c>
      <c r="Q1117" s="110">
        <v>496</v>
      </c>
    </row>
    <row r="1118" spans="1:83" s="110" customFormat="1" x14ac:dyDescent="0.2">
      <c r="A1118" s="110" t="s">
        <v>2075</v>
      </c>
      <c r="B1118" s="109">
        <v>41323.739583333336</v>
      </c>
      <c r="C1118" s="109">
        <v>41324.9375</v>
      </c>
      <c r="D1118" s="110" t="s">
        <v>3270</v>
      </c>
      <c r="E1118" s="110" t="s">
        <v>3271</v>
      </c>
      <c r="G1118" s="110">
        <v>50</v>
      </c>
      <c r="Q1118" s="110">
        <v>148</v>
      </c>
    </row>
    <row r="1119" spans="1:83" s="110" customFormat="1" x14ac:dyDescent="0.2">
      <c r="A1119" s="110" t="s">
        <v>2075</v>
      </c>
      <c r="B1119" s="109">
        <v>41325.229166666664</v>
      </c>
      <c r="C1119" s="109">
        <v>41328.802083333336</v>
      </c>
      <c r="D1119" s="110" t="s">
        <v>3272</v>
      </c>
      <c r="E1119" s="110" t="s">
        <v>3273</v>
      </c>
      <c r="G1119" s="110">
        <v>50</v>
      </c>
      <c r="Q1119" s="110">
        <v>1510</v>
      </c>
    </row>
    <row r="1120" spans="1:83" s="110" customFormat="1" x14ac:dyDescent="0.2">
      <c r="A1120" s="110" t="s">
        <v>2075</v>
      </c>
      <c r="B1120" s="109">
        <v>41329.204861111109</v>
      </c>
      <c r="C1120" s="109">
        <v>41331.600694444445</v>
      </c>
      <c r="D1120" s="110" t="s">
        <v>3274</v>
      </c>
      <c r="E1120" s="110" t="s">
        <v>3275</v>
      </c>
      <c r="G1120" s="110">
        <v>50</v>
      </c>
      <c r="Q1120" s="110">
        <v>1050</v>
      </c>
    </row>
    <row r="1121" spans="1:83" s="110" customFormat="1" x14ac:dyDescent="0.2">
      <c r="A1121" s="110" t="s">
        <v>2075</v>
      </c>
      <c r="B1121" s="109">
        <v>41331.684027777781</v>
      </c>
      <c r="C1121" s="109">
        <v>41332.510416666664</v>
      </c>
      <c r="D1121" s="110" t="s">
        <v>3276</v>
      </c>
      <c r="E1121" s="110" t="s">
        <v>3277</v>
      </c>
      <c r="G1121" s="110">
        <v>50</v>
      </c>
      <c r="Q1121" s="110">
        <v>5670</v>
      </c>
    </row>
    <row r="1122" spans="1:83" s="110" customFormat="1" x14ac:dyDescent="0.2">
      <c r="A1122" s="110" t="s">
        <v>2075</v>
      </c>
      <c r="B1122" s="109">
        <v>41332.565972222219</v>
      </c>
      <c r="C1122" s="109">
        <v>41334.409722222219</v>
      </c>
      <c r="D1122" s="110" t="s">
        <v>3278</v>
      </c>
      <c r="E1122" s="110" t="s">
        <v>3279</v>
      </c>
      <c r="G1122" s="110">
        <v>50</v>
      </c>
      <c r="Q1122" s="110">
        <v>3750</v>
      </c>
    </row>
    <row r="1123" spans="1:83" s="110" customFormat="1" x14ac:dyDescent="0.2">
      <c r="A1123" s="110" t="s">
        <v>2075</v>
      </c>
      <c r="B1123" s="109">
        <v>41334.795138888891</v>
      </c>
      <c r="C1123" s="109">
        <v>41338.347222222219</v>
      </c>
      <c r="D1123" s="110" t="s">
        <v>3280</v>
      </c>
      <c r="E1123" s="110" t="s">
        <v>3281</v>
      </c>
      <c r="G1123" s="110">
        <v>50</v>
      </c>
      <c r="Q1123" s="110">
        <v>1990</v>
      </c>
    </row>
    <row r="1124" spans="1:83" s="110" customFormat="1" x14ac:dyDescent="0.2">
      <c r="A1124" s="110" t="s">
        <v>2075</v>
      </c>
      <c r="B1124" s="109">
        <v>41338.371527777781</v>
      </c>
      <c r="C1124" s="109">
        <v>41339.041666666664</v>
      </c>
      <c r="D1124" s="110" t="s">
        <v>3282</v>
      </c>
      <c r="E1124" s="110" t="s">
        <v>3283</v>
      </c>
      <c r="G1124" s="110">
        <v>50</v>
      </c>
      <c r="Q1124" s="110">
        <v>1360</v>
      </c>
    </row>
    <row r="1125" spans="1:83" s="110" customFormat="1" x14ac:dyDescent="0.2">
      <c r="A1125" s="110" t="s">
        <v>2075</v>
      </c>
      <c r="B1125" s="109">
        <v>41339.128472222219</v>
      </c>
      <c r="C1125" s="109">
        <v>41342.548611111109</v>
      </c>
      <c r="D1125" s="110" t="s">
        <v>3284</v>
      </c>
      <c r="E1125" s="110" t="s">
        <v>3285</v>
      </c>
      <c r="G1125" s="110">
        <v>50</v>
      </c>
      <c r="Q1125" s="110">
        <v>1460</v>
      </c>
    </row>
    <row r="1126" spans="1:83" s="110" customFormat="1" x14ac:dyDescent="0.2">
      <c r="A1126" s="110" t="s">
        <v>2075</v>
      </c>
      <c r="B1126" s="109">
        <v>41342.402777777781</v>
      </c>
      <c r="C1126" s="109">
        <v>41344.260416666664</v>
      </c>
      <c r="D1126" s="110" t="s">
        <v>3091</v>
      </c>
      <c r="E1126" s="110" t="s">
        <v>3092</v>
      </c>
      <c r="G1126" s="110">
        <v>50</v>
      </c>
      <c r="Q1126" s="110">
        <v>316</v>
      </c>
      <c r="S1126" s="110">
        <v>0.126</v>
      </c>
      <c r="U1126" s="110">
        <v>1.6</v>
      </c>
      <c r="W1126" s="110">
        <v>92.1</v>
      </c>
      <c r="Y1126" s="110">
        <v>127</v>
      </c>
      <c r="AA1126" s="110">
        <v>178</v>
      </c>
      <c r="AC1126" s="110">
        <v>992</v>
      </c>
      <c r="AD1126" s="110" t="s">
        <v>1784</v>
      </c>
      <c r="AE1126" s="110">
        <v>20</v>
      </c>
      <c r="AG1126" s="110">
        <v>32</v>
      </c>
      <c r="AI1126" s="110">
        <v>170</v>
      </c>
      <c r="AJ1126" s="110" t="s">
        <v>1784</v>
      </c>
      <c r="AK1126" s="110">
        <v>2.5</v>
      </c>
      <c r="AM1126" s="110">
        <v>6.98</v>
      </c>
      <c r="AO1126" s="110">
        <v>163</v>
      </c>
      <c r="AQ1126" s="110">
        <v>14</v>
      </c>
      <c r="BA1126" s="110">
        <v>72</v>
      </c>
      <c r="CA1126" s="110">
        <v>12</v>
      </c>
      <c r="CB1126" s="110" t="s">
        <v>1784</v>
      </c>
      <c r="CC1126" s="110">
        <v>0.25</v>
      </c>
      <c r="CD1126" s="110" t="s">
        <v>1784</v>
      </c>
      <c r="CE1126" s="110">
        <v>20</v>
      </c>
    </row>
    <row r="1127" spans="1:83" s="110" customFormat="1" x14ac:dyDescent="0.2">
      <c r="A1127" s="110" t="s">
        <v>2075</v>
      </c>
      <c r="B1127" s="109">
        <v>41342.638888888891</v>
      </c>
      <c r="C1127" s="109">
        <v>41343.194444444445</v>
      </c>
      <c r="D1127" s="110" t="s">
        <v>3286</v>
      </c>
      <c r="E1127" s="110" t="s">
        <v>3287</v>
      </c>
      <c r="G1127" s="110">
        <v>50</v>
      </c>
      <c r="Q1127" s="110">
        <v>980</v>
      </c>
    </row>
    <row r="1128" spans="1:83" s="110" customFormat="1" x14ac:dyDescent="0.2">
      <c r="A1128" s="110" t="s">
        <v>2075</v>
      </c>
      <c r="B1128" s="109">
        <v>41343.256944444445</v>
      </c>
      <c r="C1128" s="109">
        <v>41344.4375</v>
      </c>
      <c r="D1128" s="110" t="s">
        <v>3288</v>
      </c>
      <c r="E1128" s="110" t="s">
        <v>3289</v>
      </c>
      <c r="G1128" s="110">
        <v>50</v>
      </c>
      <c r="Q1128" s="110">
        <v>227</v>
      </c>
    </row>
    <row r="1129" spans="1:83" s="110" customFormat="1" x14ac:dyDescent="0.2">
      <c r="A1129" s="110" t="s">
        <v>2075</v>
      </c>
      <c r="B1129" s="109">
        <v>41345.732638888891</v>
      </c>
      <c r="C1129" s="109">
        <v>41348.003472222219</v>
      </c>
      <c r="D1129" s="110" t="s">
        <v>3290</v>
      </c>
      <c r="E1129" s="110" t="s">
        <v>3291</v>
      </c>
      <c r="G1129" s="110">
        <v>50</v>
      </c>
      <c r="Q1129" s="110">
        <v>365</v>
      </c>
    </row>
    <row r="1130" spans="1:83" s="110" customFormat="1" x14ac:dyDescent="0.2">
      <c r="A1130" s="110" t="s">
        <v>2075</v>
      </c>
      <c r="B1130" s="109">
        <v>41348.295138888891</v>
      </c>
      <c r="C1130" s="109">
        <v>41351.395833333336</v>
      </c>
      <c r="D1130" s="110" t="s">
        <v>3292</v>
      </c>
      <c r="E1130" s="110" t="s">
        <v>3293</v>
      </c>
      <c r="G1130" s="110">
        <v>50</v>
      </c>
      <c r="Q1130" s="110">
        <v>524</v>
      </c>
    </row>
    <row r="1131" spans="1:83" s="110" customFormat="1" x14ac:dyDescent="0.2">
      <c r="A1131" s="110" t="s">
        <v>2075</v>
      </c>
      <c r="B1131" s="109">
        <v>41351.482638888891</v>
      </c>
      <c r="C1131" s="109">
        <v>41352.486111111109</v>
      </c>
      <c r="D1131" s="110" t="s">
        <v>3294</v>
      </c>
      <c r="E1131" s="110" t="s">
        <v>3295</v>
      </c>
      <c r="G1131" s="110">
        <v>50</v>
      </c>
      <c r="Q1131" s="110">
        <v>1400</v>
      </c>
    </row>
    <row r="1132" spans="1:83" s="110" customFormat="1" x14ac:dyDescent="0.2">
      <c r="A1132" s="110" t="s">
        <v>2075</v>
      </c>
      <c r="B1132" s="109">
        <v>41352.6875</v>
      </c>
      <c r="C1132" s="109">
        <v>41355.364583333336</v>
      </c>
      <c r="D1132" s="110" t="s">
        <v>3296</v>
      </c>
      <c r="E1132" s="110" t="s">
        <v>3297</v>
      </c>
      <c r="G1132" s="110">
        <v>50</v>
      </c>
      <c r="Q1132" s="110">
        <v>685</v>
      </c>
    </row>
    <row r="1133" spans="1:83" s="110" customFormat="1" x14ac:dyDescent="0.2">
      <c r="A1133" s="110" t="s">
        <v>2075</v>
      </c>
      <c r="B1133" s="109">
        <v>41355.635416666664</v>
      </c>
      <c r="C1133" s="109">
        <v>41358.006944444445</v>
      </c>
      <c r="D1133" s="110" t="s">
        <v>3298</v>
      </c>
      <c r="E1133" s="110" t="s">
        <v>3299</v>
      </c>
      <c r="G1133" s="110">
        <v>50</v>
      </c>
      <c r="Q1133" s="110">
        <v>144</v>
      </c>
    </row>
    <row r="1134" spans="1:83" s="110" customFormat="1" x14ac:dyDescent="0.2">
      <c r="A1134" s="110" t="s">
        <v>2075</v>
      </c>
      <c r="B1134" s="109">
        <v>41358.319444444445</v>
      </c>
      <c r="C1134" s="109">
        <v>41362.861111111109</v>
      </c>
      <c r="D1134" s="110" t="s">
        <v>3300</v>
      </c>
      <c r="E1134" s="110" t="s">
        <v>3301</v>
      </c>
      <c r="G1134" s="110">
        <v>50</v>
      </c>
      <c r="Q1134" s="110">
        <v>125</v>
      </c>
    </row>
    <row r="1135" spans="1:83" s="110" customFormat="1" x14ac:dyDescent="0.2">
      <c r="A1135" s="110" t="s">
        <v>2075</v>
      </c>
      <c r="B1135" s="109">
        <v>41363.333333333336</v>
      </c>
      <c r="C1135" s="109">
        <v>41366.447916666664</v>
      </c>
      <c r="D1135" s="110" t="s">
        <v>3302</v>
      </c>
      <c r="E1135" s="110" t="s">
        <v>3303</v>
      </c>
      <c r="G1135" s="110">
        <v>50</v>
      </c>
      <c r="Q1135" s="110">
        <v>132</v>
      </c>
    </row>
    <row r="1136" spans="1:83" s="110" customFormat="1" x14ac:dyDescent="0.2">
      <c r="A1136" s="110" t="s">
        <v>2075</v>
      </c>
      <c r="B1136" s="109">
        <v>41366.649305555555</v>
      </c>
      <c r="C1136" s="109">
        <v>41370.923611111109</v>
      </c>
      <c r="D1136" s="110" t="s">
        <v>3304</v>
      </c>
      <c r="E1136" s="110" t="s">
        <v>3305</v>
      </c>
      <c r="G1136" s="110">
        <v>50</v>
      </c>
      <c r="Q1136" s="110">
        <v>156</v>
      </c>
    </row>
    <row r="1137" spans="1:83" s="110" customFormat="1" x14ac:dyDescent="0.2">
      <c r="A1137" s="110" t="s">
        <v>2075</v>
      </c>
      <c r="B1137" s="109">
        <v>41371.270833333336</v>
      </c>
      <c r="C1137" s="109">
        <v>41373.40625</v>
      </c>
      <c r="D1137" s="110" t="s">
        <v>3306</v>
      </c>
      <c r="E1137" s="110" t="s">
        <v>3307</v>
      </c>
      <c r="G1137" s="110">
        <v>50</v>
      </c>
      <c r="Q1137" s="110">
        <v>121</v>
      </c>
    </row>
    <row r="1138" spans="1:83" s="110" customFormat="1" x14ac:dyDescent="0.2">
      <c r="A1138" s="110" t="s">
        <v>2075</v>
      </c>
      <c r="B1138" s="109">
        <v>41373.430555555555</v>
      </c>
      <c r="C1138" s="109">
        <v>41374.510416666664</v>
      </c>
      <c r="D1138" s="110" t="s">
        <v>3308</v>
      </c>
      <c r="E1138" s="110" t="s">
        <v>3309</v>
      </c>
      <c r="G1138" s="110">
        <v>50</v>
      </c>
      <c r="Q1138" s="110">
        <v>43.5</v>
      </c>
    </row>
    <row r="1139" spans="1:83" s="110" customFormat="1" x14ac:dyDescent="0.2">
      <c r="A1139" s="110" t="s">
        <v>2075</v>
      </c>
      <c r="B1139" s="109">
        <v>41374.902777777781</v>
      </c>
      <c r="C1139" s="109">
        <v>41378.097222222219</v>
      </c>
      <c r="D1139" s="110" t="s">
        <v>3310</v>
      </c>
      <c r="E1139" s="110" t="s">
        <v>3311</v>
      </c>
      <c r="G1139" s="110">
        <v>50</v>
      </c>
      <c r="Q1139" s="110">
        <v>51.4</v>
      </c>
    </row>
    <row r="1140" spans="1:83" s="110" customFormat="1" x14ac:dyDescent="0.2">
      <c r="A1140" s="110" t="s">
        <v>2075</v>
      </c>
      <c r="B1140" s="109">
        <v>41378.263888888891</v>
      </c>
      <c r="C1140" s="109">
        <v>41378.670138888891</v>
      </c>
      <c r="D1140" s="110" t="s">
        <v>3312</v>
      </c>
      <c r="E1140" s="110" t="s">
        <v>3313</v>
      </c>
      <c r="G1140" s="110">
        <v>50</v>
      </c>
      <c r="Q1140" s="110">
        <v>455</v>
      </c>
    </row>
    <row r="1141" spans="1:83" s="110" customFormat="1" x14ac:dyDescent="0.2">
      <c r="A1141" s="110" t="s">
        <v>2075</v>
      </c>
      <c r="B1141" s="109">
        <v>41378.28125</v>
      </c>
      <c r="C1141" s="109">
        <v>41378.506944444445</v>
      </c>
      <c r="D1141" s="110" t="s">
        <v>3093</v>
      </c>
      <c r="E1141" s="110" t="s">
        <v>3094</v>
      </c>
      <c r="G1141" s="110">
        <v>50</v>
      </c>
      <c r="O1141" s="110">
        <v>242</v>
      </c>
      <c r="Q1141" s="110">
        <v>449</v>
      </c>
      <c r="S1141" s="110">
        <v>0.06</v>
      </c>
      <c r="U1141" s="110">
        <v>1.69</v>
      </c>
      <c r="W1141" s="110">
        <v>38.5</v>
      </c>
      <c r="Y1141" s="110">
        <v>146</v>
      </c>
      <c r="AA1141" s="110">
        <v>225</v>
      </c>
      <c r="AC1141" s="110">
        <v>1390</v>
      </c>
      <c r="AD1141" s="110" t="s">
        <v>1784</v>
      </c>
      <c r="AE1141" s="110">
        <v>20</v>
      </c>
      <c r="AG1141" s="110">
        <v>88</v>
      </c>
      <c r="AI1141" s="110">
        <v>41</v>
      </c>
      <c r="AJ1141" s="110" t="s">
        <v>1784</v>
      </c>
      <c r="AK1141" s="110">
        <v>2.5</v>
      </c>
      <c r="AM1141" s="110">
        <v>7.64</v>
      </c>
      <c r="AO1141" s="110">
        <v>333</v>
      </c>
      <c r="AQ1141" s="110">
        <v>18</v>
      </c>
      <c r="BA1141" s="110">
        <v>372</v>
      </c>
      <c r="CA1141" s="110">
        <v>18</v>
      </c>
      <c r="CC1141" s="110">
        <v>0.61</v>
      </c>
      <c r="CD1141" s="110" t="s">
        <v>1784</v>
      </c>
      <c r="CE1141" s="110">
        <v>20</v>
      </c>
    </row>
    <row r="1142" spans="1:83" s="110" customFormat="1" x14ac:dyDescent="0.2">
      <c r="A1142" s="110" t="s">
        <v>2075</v>
      </c>
      <c r="B1142" s="109">
        <v>41378.729166666664</v>
      </c>
      <c r="C1142" s="109"/>
      <c r="D1142" s="110" t="s">
        <v>3095</v>
      </c>
      <c r="E1142" s="110" t="s">
        <v>3096</v>
      </c>
      <c r="G1142" s="110">
        <v>70</v>
      </c>
      <c r="BY1142" s="110">
        <v>2</v>
      </c>
    </row>
    <row r="1143" spans="1:83" s="110" customFormat="1" x14ac:dyDescent="0.2">
      <c r="A1143" s="110" t="s">
        <v>2075</v>
      </c>
      <c r="B1143" s="109">
        <v>41378.982638888891</v>
      </c>
      <c r="C1143" s="109">
        <v>41381.333333333336</v>
      </c>
      <c r="D1143" s="110" t="s">
        <v>3314</v>
      </c>
      <c r="E1143" s="110" t="s">
        <v>3315</v>
      </c>
      <c r="G1143" s="110">
        <v>50</v>
      </c>
    </row>
    <row r="1144" spans="1:83" s="110" customFormat="1" x14ac:dyDescent="0.2">
      <c r="A1144" s="110" t="s">
        <v>2075</v>
      </c>
      <c r="B1144" s="109">
        <v>41381.395833333336</v>
      </c>
      <c r="C1144" s="109">
        <v>41383.305555555555</v>
      </c>
      <c r="D1144" s="110" t="s">
        <v>3316</v>
      </c>
      <c r="E1144" s="110" t="s">
        <v>3317</v>
      </c>
      <c r="G1144" s="110">
        <v>50</v>
      </c>
    </row>
    <row r="1145" spans="1:83" s="110" customFormat="1" x14ac:dyDescent="0.2">
      <c r="A1145" s="110" t="s">
        <v>2075</v>
      </c>
      <c r="B1145" s="109">
        <v>41383.461805555555</v>
      </c>
      <c r="C1145" s="109">
        <v>41384.347222222219</v>
      </c>
      <c r="D1145" s="110" t="s">
        <v>3318</v>
      </c>
      <c r="E1145" s="110" t="s">
        <v>3319</v>
      </c>
      <c r="G1145" s="110">
        <v>50</v>
      </c>
    </row>
    <row r="1146" spans="1:83" s="110" customFormat="1" x14ac:dyDescent="0.2">
      <c r="A1146" s="110" t="s">
        <v>2075</v>
      </c>
      <c r="B1146" s="109">
        <v>41384.878472222219</v>
      </c>
      <c r="C1146" s="109">
        <v>41389.246527777781</v>
      </c>
      <c r="D1146" s="110" t="s">
        <v>3320</v>
      </c>
      <c r="E1146" s="110" t="s">
        <v>3321</v>
      </c>
      <c r="G1146" s="110">
        <v>50</v>
      </c>
    </row>
    <row r="1147" spans="1:83" s="110" customFormat="1" x14ac:dyDescent="0.2">
      <c r="A1147" s="110" t="s">
        <v>2075</v>
      </c>
      <c r="B1147" s="109">
        <v>41389.913194444445</v>
      </c>
      <c r="C1147" s="109">
        <v>41400.28125</v>
      </c>
      <c r="D1147" s="110" t="s">
        <v>3322</v>
      </c>
      <c r="E1147" s="110" t="s">
        <v>3323</v>
      </c>
      <c r="G1147" s="110">
        <v>50</v>
      </c>
      <c r="Q1147" s="110">
        <v>101</v>
      </c>
    </row>
    <row r="1148" spans="1:83" s="110" customFormat="1" x14ac:dyDescent="0.2">
      <c r="A1148" s="110" t="s">
        <v>2075</v>
      </c>
      <c r="B1148" s="109">
        <v>41401.0625</v>
      </c>
      <c r="C1148" s="109">
        <v>41402.927083333336</v>
      </c>
      <c r="D1148" s="110" t="s">
        <v>3324</v>
      </c>
      <c r="E1148" s="110" t="s">
        <v>3325</v>
      </c>
      <c r="G1148" s="110">
        <v>50</v>
      </c>
      <c r="Q1148" s="110">
        <v>130</v>
      </c>
    </row>
    <row r="1149" spans="1:83" s="110" customFormat="1" x14ac:dyDescent="0.2">
      <c r="A1149" s="110" t="s">
        <v>2075</v>
      </c>
      <c r="B1149" s="109">
        <v>41403.159722222219</v>
      </c>
      <c r="C1149" s="109">
        <v>41405.375</v>
      </c>
      <c r="D1149" s="110" t="s">
        <v>3326</v>
      </c>
      <c r="E1149" s="110" t="s">
        <v>3327</v>
      </c>
      <c r="G1149" s="110">
        <v>50</v>
      </c>
      <c r="Q1149" s="110">
        <v>117</v>
      </c>
    </row>
    <row r="1150" spans="1:83" s="110" customFormat="1" x14ac:dyDescent="0.2">
      <c r="A1150" s="110" t="s">
        <v>2075</v>
      </c>
      <c r="B1150" s="109">
        <v>41405.611111111109</v>
      </c>
      <c r="C1150" s="109">
        <v>41410.541666666664</v>
      </c>
      <c r="D1150" s="110" t="s">
        <v>3328</v>
      </c>
      <c r="E1150" s="110" t="s">
        <v>3329</v>
      </c>
      <c r="G1150" s="110">
        <v>50</v>
      </c>
      <c r="Q1150" s="110">
        <v>84.2</v>
      </c>
    </row>
    <row r="1151" spans="1:83" s="110" customFormat="1" x14ac:dyDescent="0.2">
      <c r="A1151" s="110" t="s">
        <v>2075</v>
      </c>
      <c r="B1151" s="109">
        <v>41411.145833333336</v>
      </c>
      <c r="C1151" s="109">
        <v>41418.284722222219</v>
      </c>
      <c r="D1151" s="110" t="s">
        <v>3330</v>
      </c>
      <c r="E1151" s="110" t="s">
        <v>3331</v>
      </c>
      <c r="G1151" s="110">
        <v>50</v>
      </c>
      <c r="Q1151" s="110">
        <v>59.9</v>
      </c>
    </row>
    <row r="1152" spans="1:83" s="110" customFormat="1" x14ac:dyDescent="0.2">
      <c r="A1152" s="110" t="s">
        <v>2075</v>
      </c>
      <c r="B1152" s="109">
        <v>41418.576388888891</v>
      </c>
      <c r="C1152" s="109">
        <v>41421.659722222219</v>
      </c>
      <c r="D1152" s="110" t="s">
        <v>3332</v>
      </c>
      <c r="E1152" s="110" t="s">
        <v>3333</v>
      </c>
      <c r="G1152" s="110">
        <v>50</v>
      </c>
      <c r="Q1152" s="110">
        <v>81.3</v>
      </c>
    </row>
    <row r="1153" spans="1:69" s="110" customFormat="1" x14ac:dyDescent="0.2">
      <c r="A1153" s="110" t="s">
        <v>2075</v>
      </c>
      <c r="B1153" s="109">
        <v>41498.065972222219</v>
      </c>
      <c r="C1153" s="109">
        <v>41498.447916666664</v>
      </c>
      <c r="D1153" s="110" t="s">
        <v>3495</v>
      </c>
      <c r="E1153" s="110" t="s">
        <v>3496</v>
      </c>
      <c r="G1153" s="110">
        <v>50</v>
      </c>
    </row>
    <row r="1154" spans="1:69" s="110" customFormat="1" x14ac:dyDescent="0.2">
      <c r="A1154" s="110" t="s">
        <v>2075</v>
      </c>
      <c r="B1154" s="109">
        <v>41498.447916666664</v>
      </c>
      <c r="C1154" s="109"/>
      <c r="D1154" s="110" t="s">
        <v>3497</v>
      </c>
      <c r="E1154" s="110" t="s">
        <v>3498</v>
      </c>
      <c r="G1154" s="110">
        <v>70</v>
      </c>
    </row>
    <row r="1155" spans="1:69" x14ac:dyDescent="0.2">
      <c r="A1155" s="6" t="s">
        <v>894</v>
      </c>
      <c r="B1155" s="88">
        <v>35375.680555555555</v>
      </c>
      <c r="C1155" s="88"/>
      <c r="D1155" s="6" t="s">
        <v>895</v>
      </c>
      <c r="J1155" s="6" t="s">
        <v>1792</v>
      </c>
      <c r="K1155" s="6">
        <v>0.02</v>
      </c>
      <c r="O1155" s="6">
        <v>39.5</v>
      </c>
      <c r="S1155" s="6">
        <v>2.57</v>
      </c>
      <c r="U1155" s="6">
        <v>3.7</v>
      </c>
      <c r="AA1155" s="6">
        <v>4.9000000000000004</v>
      </c>
      <c r="AC1155" s="6">
        <v>285</v>
      </c>
      <c r="AE1155" s="6">
        <v>7.1</v>
      </c>
      <c r="AG1155" s="6">
        <v>14</v>
      </c>
      <c r="AM1155" s="6">
        <v>7.64</v>
      </c>
      <c r="AO1155" s="6">
        <v>89</v>
      </c>
      <c r="BO1155" s="6">
        <v>7.6999999999999999E-2</v>
      </c>
      <c r="BQ1155" s="6">
        <v>4.0000000000000001E-3</v>
      </c>
    </row>
    <row r="1156" spans="1:69" x14ac:dyDescent="0.2">
      <c r="A1156" s="6" t="s">
        <v>894</v>
      </c>
      <c r="B1156" s="88">
        <v>35393.048611111109</v>
      </c>
      <c r="C1156" s="88"/>
      <c r="D1156" s="6" t="s">
        <v>896</v>
      </c>
      <c r="G1156" s="6">
        <v>50</v>
      </c>
      <c r="K1156" s="6">
        <v>0.08</v>
      </c>
      <c r="N1156" s="6" t="s">
        <v>1934</v>
      </c>
      <c r="O1156" s="6">
        <v>1060</v>
      </c>
      <c r="Q1156" s="6">
        <v>4200</v>
      </c>
      <c r="S1156" s="6">
        <v>5.17</v>
      </c>
      <c r="U1156" s="6">
        <v>12</v>
      </c>
      <c r="AE1156" s="6">
        <v>49</v>
      </c>
      <c r="AG1156" s="6">
        <v>2900</v>
      </c>
    </row>
    <row r="1157" spans="1:69" x14ac:dyDescent="0.2">
      <c r="A1157" s="6" t="s">
        <v>894</v>
      </c>
      <c r="B1157" s="88">
        <v>35393.145833333336</v>
      </c>
      <c r="C1157" s="88"/>
      <c r="D1157" s="6" t="s">
        <v>897</v>
      </c>
      <c r="G1157" s="6">
        <v>50</v>
      </c>
      <c r="K1157" s="6">
        <v>0.13</v>
      </c>
      <c r="N1157" s="6" t="s">
        <v>1934</v>
      </c>
      <c r="O1157" s="6">
        <v>1060</v>
      </c>
      <c r="Q1157" s="6">
        <v>2600</v>
      </c>
      <c r="S1157" s="6">
        <v>2.63</v>
      </c>
      <c r="U1157" s="6">
        <v>6.6</v>
      </c>
      <c r="AE1157" s="6">
        <v>31</v>
      </c>
      <c r="AG1157" s="6">
        <v>1500</v>
      </c>
    </row>
    <row r="1158" spans="1:69" x14ac:dyDescent="0.2">
      <c r="A1158" s="6" t="s">
        <v>894</v>
      </c>
      <c r="B1158" s="88">
        <v>35393.173611111109</v>
      </c>
      <c r="C1158" s="88"/>
      <c r="D1158" s="6" t="s">
        <v>898</v>
      </c>
      <c r="G1158" s="6">
        <v>50</v>
      </c>
      <c r="K1158" s="6">
        <v>0.1</v>
      </c>
      <c r="N1158" s="6" t="s">
        <v>1934</v>
      </c>
      <c r="O1158" s="6">
        <v>1050</v>
      </c>
      <c r="S1158" s="6">
        <v>2.74</v>
      </c>
      <c r="U1158" s="6">
        <v>6.5</v>
      </c>
      <c r="AA1158" s="6">
        <v>32.700000000000003</v>
      </c>
      <c r="AE1158" s="6">
        <v>31</v>
      </c>
      <c r="AG1158" s="6">
        <v>1300</v>
      </c>
      <c r="AM1158" s="6">
        <v>7.8</v>
      </c>
      <c r="BP1158" s="6" t="s">
        <v>1784</v>
      </c>
      <c r="BQ1158" s="6">
        <v>2E-3</v>
      </c>
    </row>
    <row r="1159" spans="1:69" x14ac:dyDescent="0.2">
      <c r="A1159" s="6" t="s">
        <v>894</v>
      </c>
      <c r="B1159" s="88">
        <v>35393.482638888891</v>
      </c>
      <c r="C1159" s="88"/>
      <c r="D1159" s="6" t="s">
        <v>899</v>
      </c>
      <c r="G1159" s="6">
        <v>50</v>
      </c>
      <c r="K1159" s="6">
        <v>7.0000000000000007E-2</v>
      </c>
      <c r="N1159" s="6" t="s">
        <v>1934</v>
      </c>
      <c r="O1159" s="6">
        <v>1070</v>
      </c>
      <c r="Q1159" s="6">
        <v>1300</v>
      </c>
      <c r="S1159" s="6">
        <v>3.74</v>
      </c>
      <c r="U1159" s="6">
        <v>6.8</v>
      </c>
      <c r="AE1159" s="6">
        <v>32</v>
      </c>
      <c r="AG1159" s="6">
        <v>970</v>
      </c>
    </row>
    <row r="1160" spans="1:69" x14ac:dyDescent="0.2">
      <c r="A1160" s="6" t="s">
        <v>894</v>
      </c>
      <c r="B1160" s="88">
        <v>35404.370833333334</v>
      </c>
      <c r="C1160" s="88"/>
      <c r="D1160" s="6" t="s">
        <v>900</v>
      </c>
      <c r="G1160" s="6">
        <v>50</v>
      </c>
      <c r="K1160" s="6">
        <v>0.01</v>
      </c>
      <c r="O1160" s="6">
        <v>5740</v>
      </c>
      <c r="S1160" s="6">
        <v>23.45</v>
      </c>
      <c r="U1160" s="6">
        <v>76</v>
      </c>
      <c r="AE1160" s="6">
        <v>410</v>
      </c>
      <c r="AG1160" s="6">
        <v>8300</v>
      </c>
    </row>
    <row r="1161" spans="1:69" x14ac:dyDescent="0.2">
      <c r="A1161" s="6" t="s">
        <v>894</v>
      </c>
      <c r="B1161" s="88">
        <v>35404.465277777781</v>
      </c>
      <c r="C1161" s="88"/>
      <c r="D1161" s="6" t="s">
        <v>901</v>
      </c>
      <c r="G1161" s="6">
        <v>50</v>
      </c>
      <c r="K1161" s="6">
        <v>0.01</v>
      </c>
      <c r="O1161" s="6">
        <v>4110</v>
      </c>
      <c r="S1161" s="6">
        <v>24.295000000000002</v>
      </c>
      <c r="U1161" s="6">
        <v>74</v>
      </c>
    </row>
    <row r="1162" spans="1:69" x14ac:dyDescent="0.2">
      <c r="A1162" s="6" t="s">
        <v>894</v>
      </c>
      <c r="B1162" s="88">
        <v>35404.493055555555</v>
      </c>
      <c r="C1162" s="88"/>
      <c r="D1162" s="6" t="s">
        <v>902</v>
      </c>
      <c r="K1162" s="6">
        <v>0.01</v>
      </c>
      <c r="AE1162" s="6">
        <v>360</v>
      </c>
      <c r="AG1162" s="6">
        <v>7400</v>
      </c>
    </row>
    <row r="1163" spans="1:69" x14ac:dyDescent="0.2">
      <c r="A1163" s="6" t="s">
        <v>894</v>
      </c>
      <c r="B1163" s="88">
        <v>35404.506944444445</v>
      </c>
      <c r="C1163" s="88"/>
      <c r="D1163" s="6" t="s">
        <v>903</v>
      </c>
      <c r="G1163" s="6">
        <v>50</v>
      </c>
      <c r="K1163" s="6">
        <v>0.16</v>
      </c>
      <c r="O1163" s="6">
        <v>7340</v>
      </c>
      <c r="S1163" s="6">
        <v>29.323</v>
      </c>
      <c r="U1163" s="6">
        <v>95</v>
      </c>
      <c r="AE1163" s="6">
        <v>560</v>
      </c>
      <c r="AG1163" s="6">
        <v>15000</v>
      </c>
    </row>
    <row r="1164" spans="1:69" x14ac:dyDescent="0.2">
      <c r="A1164" s="6" t="s">
        <v>894</v>
      </c>
      <c r="B1164" s="88">
        <v>35404.548611111109</v>
      </c>
      <c r="C1164" s="88"/>
      <c r="D1164" s="6" t="s">
        <v>904</v>
      </c>
      <c r="G1164" s="6">
        <v>50</v>
      </c>
      <c r="K1164" s="6">
        <v>0.25</v>
      </c>
      <c r="O1164" s="6">
        <v>5480</v>
      </c>
      <c r="S1164" s="6">
        <v>7.03</v>
      </c>
      <c r="U1164" s="6">
        <v>33</v>
      </c>
      <c r="AE1164" s="6">
        <v>210</v>
      </c>
      <c r="AG1164" s="6">
        <v>7900</v>
      </c>
    </row>
    <row r="1165" spans="1:69" x14ac:dyDescent="0.2">
      <c r="A1165" s="6" t="s">
        <v>894</v>
      </c>
      <c r="B1165" s="88">
        <v>35404.628472222219</v>
      </c>
      <c r="C1165" s="88"/>
      <c r="D1165" s="6" t="s">
        <v>905</v>
      </c>
      <c r="G1165" s="6">
        <v>50</v>
      </c>
      <c r="K1165" s="6">
        <v>0.21</v>
      </c>
      <c r="AE1165" s="6">
        <v>360</v>
      </c>
      <c r="AG1165" s="6">
        <v>6900</v>
      </c>
    </row>
    <row r="1166" spans="1:69" x14ac:dyDescent="0.2">
      <c r="A1166" s="6" t="s">
        <v>894</v>
      </c>
      <c r="B1166" s="88">
        <v>35404.631944444445</v>
      </c>
      <c r="C1166" s="88"/>
      <c r="D1166" s="6" t="s">
        <v>906</v>
      </c>
      <c r="G1166" s="6">
        <v>50</v>
      </c>
      <c r="K1166" s="6">
        <v>0.25</v>
      </c>
      <c r="O1166" s="6">
        <v>3510</v>
      </c>
      <c r="S1166" s="6">
        <v>11.092000000000001</v>
      </c>
      <c r="U1166" s="6">
        <v>47</v>
      </c>
      <c r="AE1166" s="6">
        <v>380</v>
      </c>
      <c r="AG1166" s="6">
        <v>7100</v>
      </c>
    </row>
    <row r="1167" spans="1:69" x14ac:dyDescent="0.2">
      <c r="A1167" s="6" t="s">
        <v>894</v>
      </c>
      <c r="B1167" s="88">
        <v>35404.760416666664</v>
      </c>
      <c r="C1167" s="88"/>
      <c r="D1167" s="6" t="s">
        <v>907</v>
      </c>
      <c r="G1167" s="6">
        <v>50</v>
      </c>
      <c r="K1167" s="6">
        <v>0.13</v>
      </c>
      <c r="O1167" s="6">
        <v>6960</v>
      </c>
      <c r="Q1167" s="6">
        <v>16000</v>
      </c>
      <c r="S1167" s="6">
        <v>24.1</v>
      </c>
      <c r="U1167" s="6">
        <v>65.03</v>
      </c>
      <c r="AE1167" s="6">
        <v>560</v>
      </c>
      <c r="AG1167" s="6">
        <v>10000</v>
      </c>
    </row>
    <row r="1168" spans="1:69" x14ac:dyDescent="0.2">
      <c r="A1168" s="6" t="s">
        <v>894</v>
      </c>
      <c r="B1168" s="88">
        <v>35405.427083333336</v>
      </c>
      <c r="C1168" s="88"/>
      <c r="D1168" s="6" t="s">
        <v>908</v>
      </c>
      <c r="G1168" s="6">
        <v>50</v>
      </c>
      <c r="K1168" s="6">
        <v>0.03</v>
      </c>
      <c r="N1168" s="6" t="s">
        <v>1934</v>
      </c>
      <c r="O1168" s="6">
        <v>7330</v>
      </c>
      <c r="Q1168" s="6">
        <v>23000</v>
      </c>
      <c r="S1168" s="6">
        <v>48.8</v>
      </c>
      <c r="U1168" s="6">
        <v>94</v>
      </c>
      <c r="AE1168" s="6">
        <v>800</v>
      </c>
      <c r="AG1168" s="6">
        <v>12000</v>
      </c>
    </row>
    <row r="1169" spans="1:69" x14ac:dyDescent="0.2">
      <c r="A1169" s="6" t="s">
        <v>894</v>
      </c>
      <c r="B1169" s="88">
        <v>35454.670138888891</v>
      </c>
      <c r="C1169" s="88"/>
      <c r="D1169" s="6" t="s">
        <v>909</v>
      </c>
      <c r="G1169" s="6">
        <v>50</v>
      </c>
      <c r="K1169" s="6">
        <v>0.02</v>
      </c>
      <c r="O1169" s="6">
        <v>3680</v>
      </c>
      <c r="S1169" s="6">
        <v>28.3</v>
      </c>
      <c r="U1169" s="6">
        <v>68</v>
      </c>
      <c r="AA1169" s="6">
        <v>4210</v>
      </c>
      <c r="AE1169" s="6">
        <v>250</v>
      </c>
      <c r="AG1169" s="6">
        <v>2800</v>
      </c>
      <c r="AM1169" s="6">
        <v>7.4</v>
      </c>
      <c r="BQ1169" s="6">
        <v>3.0000000000000001E-3</v>
      </c>
    </row>
    <row r="1170" spans="1:69" x14ac:dyDescent="0.2">
      <c r="A1170" s="6" t="s">
        <v>894</v>
      </c>
      <c r="B1170" s="88">
        <v>35454.732638888891</v>
      </c>
      <c r="C1170" s="88"/>
      <c r="D1170" s="6" t="s">
        <v>910</v>
      </c>
      <c r="G1170" s="6">
        <v>50</v>
      </c>
      <c r="K1170" s="6">
        <v>0.02</v>
      </c>
      <c r="O1170" s="6">
        <v>3870</v>
      </c>
      <c r="S1170" s="6">
        <v>28.7</v>
      </c>
      <c r="U1170" s="6">
        <v>66</v>
      </c>
      <c r="AE1170" s="6">
        <v>240</v>
      </c>
      <c r="AG1170" s="6">
        <v>2600</v>
      </c>
    </row>
    <row r="1171" spans="1:69" x14ac:dyDescent="0.2">
      <c r="A1171" s="6" t="s">
        <v>894</v>
      </c>
      <c r="B1171" s="88">
        <v>35454.791666666664</v>
      </c>
      <c r="C1171" s="88"/>
      <c r="D1171" s="6" t="s">
        <v>911</v>
      </c>
      <c r="G1171" s="6">
        <v>50</v>
      </c>
      <c r="K1171" s="6">
        <v>0.02</v>
      </c>
      <c r="O1171" s="6">
        <v>4060</v>
      </c>
      <c r="S1171" s="6">
        <v>29.8</v>
      </c>
      <c r="U1171" s="6">
        <v>69</v>
      </c>
      <c r="AE1171" s="6">
        <v>230</v>
      </c>
      <c r="AG1171" s="6">
        <v>2900</v>
      </c>
    </row>
    <row r="1172" spans="1:69" x14ac:dyDescent="0.2">
      <c r="A1172" s="6" t="s">
        <v>894</v>
      </c>
      <c r="B1172" s="88">
        <v>35454.875</v>
      </c>
      <c r="C1172" s="88"/>
      <c r="D1172" s="6" t="s">
        <v>912</v>
      </c>
      <c r="G1172" s="6">
        <v>50</v>
      </c>
      <c r="K1172" s="6">
        <v>0.02</v>
      </c>
      <c r="O1172" s="6">
        <v>3260</v>
      </c>
      <c r="S1172" s="6">
        <v>29.8</v>
      </c>
      <c r="U1172" s="6">
        <v>68</v>
      </c>
      <c r="AE1172" s="6">
        <v>230</v>
      </c>
      <c r="AG1172" s="6">
        <v>2600</v>
      </c>
    </row>
    <row r="1173" spans="1:69" x14ac:dyDescent="0.2">
      <c r="A1173" s="6" t="s">
        <v>894</v>
      </c>
      <c r="B1173" s="88">
        <v>35454.958333333336</v>
      </c>
      <c r="C1173" s="88"/>
      <c r="D1173" s="6" t="s">
        <v>913</v>
      </c>
      <c r="G1173" s="6">
        <v>50</v>
      </c>
      <c r="K1173" s="6">
        <v>0.02</v>
      </c>
      <c r="O1173" s="6">
        <v>3370</v>
      </c>
      <c r="S1173" s="6">
        <v>31.1</v>
      </c>
      <c r="U1173" s="6">
        <v>69</v>
      </c>
      <c r="AE1173" s="6">
        <v>220</v>
      </c>
      <c r="AG1173" s="6">
        <v>2800</v>
      </c>
    </row>
    <row r="1174" spans="1:69" x14ac:dyDescent="0.2">
      <c r="A1174" s="6" t="s">
        <v>894</v>
      </c>
      <c r="B1174" s="88">
        <v>35455.041666666664</v>
      </c>
      <c r="C1174" s="88"/>
      <c r="D1174" s="6" t="s">
        <v>914</v>
      </c>
      <c r="G1174" s="6">
        <v>50</v>
      </c>
      <c r="K1174" s="6">
        <v>0.02</v>
      </c>
      <c r="O1174" s="6">
        <v>3500</v>
      </c>
      <c r="S1174" s="6">
        <v>30.7</v>
      </c>
      <c r="U1174" s="6">
        <v>68</v>
      </c>
      <c r="AE1174" s="6">
        <v>220</v>
      </c>
      <c r="AG1174" s="6">
        <v>3500</v>
      </c>
    </row>
    <row r="1175" spans="1:69" x14ac:dyDescent="0.2">
      <c r="A1175" s="6" t="s">
        <v>894</v>
      </c>
      <c r="B1175" s="88">
        <v>35455.166666666664</v>
      </c>
      <c r="C1175" s="88"/>
      <c r="D1175" s="6" t="s">
        <v>915</v>
      </c>
      <c r="G1175" s="6">
        <v>50</v>
      </c>
      <c r="K1175" s="6">
        <v>0.02</v>
      </c>
      <c r="O1175" s="6">
        <v>3300</v>
      </c>
      <c r="S1175" s="6">
        <v>30.2</v>
      </c>
      <c r="U1175" s="6">
        <v>69</v>
      </c>
      <c r="AE1175" s="6">
        <v>220</v>
      </c>
      <c r="AG1175" s="6">
        <v>3200</v>
      </c>
    </row>
    <row r="1176" spans="1:69" x14ac:dyDescent="0.2">
      <c r="A1176" s="6" t="s">
        <v>894</v>
      </c>
      <c r="B1176" s="88">
        <v>35455.291666666664</v>
      </c>
      <c r="C1176" s="88"/>
      <c r="D1176" s="6" t="s">
        <v>916</v>
      </c>
      <c r="G1176" s="6">
        <v>50</v>
      </c>
      <c r="K1176" s="6">
        <v>0.02</v>
      </c>
      <c r="O1176" s="6">
        <v>3620</v>
      </c>
      <c r="S1176" s="6">
        <v>33.5</v>
      </c>
      <c r="U1176" s="6">
        <v>69</v>
      </c>
      <c r="AA1176" s="6">
        <v>4950</v>
      </c>
      <c r="AE1176" s="6">
        <v>180</v>
      </c>
      <c r="AG1176" s="6">
        <v>3400</v>
      </c>
      <c r="AM1176" s="6">
        <v>7.6</v>
      </c>
      <c r="BQ1176" s="6">
        <v>5.0000000000000001E-3</v>
      </c>
    </row>
    <row r="1177" spans="1:69" x14ac:dyDescent="0.2">
      <c r="A1177" s="6" t="s">
        <v>894</v>
      </c>
      <c r="B1177" s="88">
        <v>35455.354166666664</v>
      </c>
      <c r="C1177" s="88"/>
      <c r="D1177" s="6" t="s">
        <v>917</v>
      </c>
      <c r="G1177" s="6">
        <v>50</v>
      </c>
      <c r="K1177" s="6">
        <v>0.02</v>
      </c>
      <c r="O1177" s="6">
        <v>3940</v>
      </c>
      <c r="S1177" s="6">
        <v>34.5</v>
      </c>
      <c r="U1177" s="6">
        <v>73</v>
      </c>
      <c r="AE1177" s="6">
        <v>220</v>
      </c>
      <c r="AG1177" s="6">
        <v>3700</v>
      </c>
    </row>
    <row r="1178" spans="1:69" x14ac:dyDescent="0.2">
      <c r="A1178" s="6" t="s">
        <v>894</v>
      </c>
      <c r="B1178" s="88">
        <v>35455.510416666664</v>
      </c>
      <c r="C1178" s="88"/>
      <c r="D1178" s="6" t="s">
        <v>918</v>
      </c>
      <c r="G1178" s="6">
        <v>50</v>
      </c>
      <c r="K1178" s="6">
        <v>0.02</v>
      </c>
      <c r="O1178" s="6">
        <v>4640</v>
      </c>
      <c r="S1178" s="6">
        <v>34.4</v>
      </c>
      <c r="U1178" s="6">
        <v>74</v>
      </c>
      <c r="AE1178" s="6">
        <v>160</v>
      </c>
      <c r="AG1178" s="6">
        <v>3900</v>
      </c>
    </row>
    <row r="1179" spans="1:69" x14ac:dyDescent="0.2">
      <c r="A1179" s="6" t="s">
        <v>894</v>
      </c>
      <c r="B1179" s="88">
        <v>35455.854166666664</v>
      </c>
      <c r="C1179" s="88"/>
      <c r="D1179" s="6" t="s">
        <v>919</v>
      </c>
      <c r="G1179" s="6">
        <v>50</v>
      </c>
      <c r="K1179" s="6">
        <v>0.01</v>
      </c>
      <c r="N1179" s="6" t="s">
        <v>1934</v>
      </c>
      <c r="O1179" s="6">
        <v>7090</v>
      </c>
      <c r="S1179" s="6">
        <v>31.5</v>
      </c>
      <c r="U1179" s="6">
        <v>72</v>
      </c>
      <c r="AE1179" s="6">
        <v>330</v>
      </c>
      <c r="AG1179" s="6">
        <v>11000</v>
      </c>
    </row>
    <row r="1180" spans="1:69" x14ac:dyDescent="0.2">
      <c r="A1180" s="6" t="s">
        <v>894</v>
      </c>
      <c r="B1180" s="88">
        <v>35475.336805555555</v>
      </c>
      <c r="C1180" s="88"/>
      <c r="D1180" s="6" t="s">
        <v>920</v>
      </c>
      <c r="G1180" s="6">
        <v>50</v>
      </c>
      <c r="J1180" s="6" t="s">
        <v>1784</v>
      </c>
      <c r="K1180" s="6">
        <v>0.01</v>
      </c>
      <c r="O1180" s="6">
        <v>2388</v>
      </c>
      <c r="S1180" s="6">
        <v>68.599999999999994</v>
      </c>
      <c r="U1180" s="6">
        <v>53</v>
      </c>
      <c r="AE1180" s="6">
        <v>740</v>
      </c>
      <c r="AG1180" s="6">
        <v>6200</v>
      </c>
    </row>
    <row r="1181" spans="1:69" x14ac:dyDescent="0.2">
      <c r="A1181" s="6" t="s">
        <v>894</v>
      </c>
      <c r="B1181" s="88">
        <v>35513.899305555555</v>
      </c>
      <c r="C1181" s="88"/>
      <c r="D1181" s="6" t="s">
        <v>921</v>
      </c>
      <c r="E1181" s="6" t="s">
        <v>2107</v>
      </c>
      <c r="G1181" s="6">
        <v>50</v>
      </c>
      <c r="K1181" s="6">
        <v>0.33</v>
      </c>
      <c r="N1181" s="6" t="s">
        <v>1784</v>
      </c>
      <c r="O1181" s="6">
        <v>1200</v>
      </c>
      <c r="Q1181" s="6">
        <v>900</v>
      </c>
      <c r="S1181" s="6">
        <v>6.14</v>
      </c>
      <c r="U1181" s="6">
        <v>24</v>
      </c>
      <c r="AE1181" s="6">
        <v>30</v>
      </c>
      <c r="AG1181" s="6">
        <v>260</v>
      </c>
    </row>
    <row r="1182" spans="1:69" x14ac:dyDescent="0.2">
      <c r="A1182" s="6" t="s">
        <v>894</v>
      </c>
      <c r="B1182" s="88">
        <v>35531.597222222219</v>
      </c>
      <c r="C1182" s="88"/>
      <c r="D1182" s="6" t="s">
        <v>922</v>
      </c>
      <c r="G1182" s="6">
        <v>50</v>
      </c>
      <c r="J1182" s="6" t="s">
        <v>1784</v>
      </c>
      <c r="K1182" s="6">
        <v>0.01</v>
      </c>
      <c r="O1182" s="6">
        <v>4290</v>
      </c>
      <c r="S1182" s="6">
        <v>133</v>
      </c>
      <c r="U1182" s="6">
        <v>170</v>
      </c>
      <c r="AE1182" s="6">
        <v>37</v>
      </c>
      <c r="AG1182" s="6">
        <v>540</v>
      </c>
    </row>
    <row r="1183" spans="1:69" x14ac:dyDescent="0.2">
      <c r="A1183" s="6" t="s">
        <v>894</v>
      </c>
      <c r="B1183" s="88">
        <v>35531.673611111109</v>
      </c>
      <c r="C1183" s="88"/>
      <c r="D1183" s="6" t="s">
        <v>923</v>
      </c>
      <c r="G1183" s="6">
        <v>50</v>
      </c>
      <c r="K1183" s="6">
        <v>0.18</v>
      </c>
      <c r="O1183" s="6">
        <v>3700</v>
      </c>
      <c r="S1183" s="6">
        <v>126</v>
      </c>
      <c r="U1183" s="6">
        <v>150</v>
      </c>
      <c r="AE1183" s="6">
        <v>42</v>
      </c>
      <c r="AG1183" s="6">
        <v>1000</v>
      </c>
    </row>
    <row r="1184" spans="1:69" x14ac:dyDescent="0.2">
      <c r="A1184" s="6" t="s">
        <v>894</v>
      </c>
      <c r="B1184" s="88">
        <v>35531.756944444445</v>
      </c>
      <c r="C1184" s="88"/>
      <c r="D1184" s="6" t="s">
        <v>924</v>
      </c>
      <c r="G1184" s="6">
        <v>50</v>
      </c>
      <c r="K1184" s="6">
        <v>0.11</v>
      </c>
      <c r="N1184" s="6" t="s">
        <v>1784</v>
      </c>
      <c r="O1184" s="6">
        <v>600</v>
      </c>
      <c r="Q1184" s="6">
        <v>210</v>
      </c>
      <c r="S1184" s="6">
        <v>5.77</v>
      </c>
      <c r="U1184" s="6">
        <v>3.8</v>
      </c>
      <c r="AA1184" s="6">
        <v>40.4</v>
      </c>
      <c r="AE1184" s="6">
        <v>21</v>
      </c>
      <c r="AG1184" s="6">
        <v>140</v>
      </c>
      <c r="AM1184" s="6">
        <v>7.7</v>
      </c>
      <c r="BQ1184" s="6">
        <v>2.8000000000000001E-2</v>
      </c>
    </row>
    <row r="1185" spans="1:91" x14ac:dyDescent="0.2">
      <c r="A1185" s="6" t="s">
        <v>894</v>
      </c>
      <c r="B1185" s="88">
        <v>35531.840277777781</v>
      </c>
      <c r="C1185" s="88"/>
      <c r="D1185" s="6" t="s">
        <v>925</v>
      </c>
      <c r="G1185" s="6">
        <v>50</v>
      </c>
      <c r="K1185" s="6">
        <v>0.04</v>
      </c>
      <c r="O1185" s="6">
        <v>405</v>
      </c>
      <c r="S1185" s="6">
        <v>10.4</v>
      </c>
      <c r="U1185" s="6">
        <v>19</v>
      </c>
      <c r="AE1185" s="6">
        <v>34</v>
      </c>
      <c r="AG1185" s="6">
        <v>250</v>
      </c>
    </row>
    <row r="1186" spans="1:91" x14ac:dyDescent="0.2">
      <c r="A1186" s="6" t="s">
        <v>894</v>
      </c>
      <c r="B1186" s="88">
        <v>35531.951388888891</v>
      </c>
      <c r="C1186" s="88"/>
      <c r="D1186" s="6" t="s">
        <v>926</v>
      </c>
      <c r="G1186" s="6">
        <v>50</v>
      </c>
      <c r="K1186" s="6">
        <v>0.03</v>
      </c>
      <c r="O1186" s="6">
        <v>678</v>
      </c>
      <c r="S1186" s="6">
        <v>23.6</v>
      </c>
      <c r="U1186" s="6">
        <v>38</v>
      </c>
      <c r="AE1186" s="6">
        <v>47</v>
      </c>
      <c r="AG1186" s="6">
        <v>400</v>
      </c>
    </row>
    <row r="1187" spans="1:91" x14ac:dyDescent="0.2">
      <c r="A1187" s="6" t="s">
        <v>894</v>
      </c>
      <c r="B1187" s="88">
        <v>35532.010416666664</v>
      </c>
      <c r="C1187" s="88"/>
      <c r="D1187" s="6" t="s">
        <v>927</v>
      </c>
      <c r="G1187" s="6">
        <v>50</v>
      </c>
      <c r="K1187" s="6">
        <v>0.21</v>
      </c>
      <c r="O1187" s="6">
        <v>7280</v>
      </c>
      <c r="S1187" s="6">
        <v>6.35</v>
      </c>
      <c r="U1187" s="6">
        <v>30</v>
      </c>
      <c r="AE1187" s="6">
        <v>24</v>
      </c>
      <c r="AG1187" s="6">
        <v>12000</v>
      </c>
    </row>
    <row r="1188" spans="1:91" x14ac:dyDescent="0.2">
      <c r="A1188" s="6" t="s">
        <v>894</v>
      </c>
      <c r="B1188" s="88">
        <v>35532.079861111109</v>
      </c>
      <c r="C1188" s="88"/>
      <c r="D1188" s="6" t="s">
        <v>928</v>
      </c>
      <c r="G1188" s="6">
        <v>50</v>
      </c>
      <c r="K1188" s="6">
        <v>0.73</v>
      </c>
      <c r="O1188" s="6">
        <v>6880</v>
      </c>
      <c r="S1188" s="6">
        <v>4.16</v>
      </c>
      <c r="U1188" s="6">
        <v>50</v>
      </c>
      <c r="AE1188" s="6">
        <v>34</v>
      </c>
      <c r="AG1188" s="6">
        <v>9500</v>
      </c>
    </row>
    <row r="1189" spans="1:91" x14ac:dyDescent="0.2">
      <c r="A1189" s="6" t="s">
        <v>894</v>
      </c>
      <c r="B1189" s="88">
        <v>35532.163194444445</v>
      </c>
      <c r="C1189" s="88"/>
      <c r="D1189" s="6" t="s">
        <v>929</v>
      </c>
      <c r="G1189" s="6">
        <v>50</v>
      </c>
      <c r="K1189" s="6">
        <v>0.64</v>
      </c>
      <c r="S1189" s="6">
        <v>2.96</v>
      </c>
      <c r="U1189" s="6">
        <v>23</v>
      </c>
      <c r="AE1189" s="6">
        <v>32</v>
      </c>
      <c r="AG1189" s="6">
        <v>8400</v>
      </c>
    </row>
    <row r="1190" spans="1:91" x14ac:dyDescent="0.2">
      <c r="A1190" s="6" t="s">
        <v>894</v>
      </c>
      <c r="B1190" s="88">
        <v>35532.246527777781</v>
      </c>
      <c r="C1190" s="88"/>
      <c r="D1190" s="6" t="s">
        <v>930</v>
      </c>
      <c r="G1190" s="6">
        <v>50</v>
      </c>
      <c r="K1190" s="6">
        <v>0.38</v>
      </c>
      <c r="O1190" s="6">
        <v>5940</v>
      </c>
      <c r="S1190" s="6">
        <v>3.83</v>
      </c>
      <c r="U1190" s="6">
        <v>18</v>
      </c>
      <c r="AE1190" s="6">
        <v>30</v>
      </c>
      <c r="AG1190" s="6">
        <v>9200</v>
      </c>
    </row>
    <row r="1191" spans="1:91" x14ac:dyDescent="0.2">
      <c r="A1191" s="6" t="s">
        <v>894</v>
      </c>
      <c r="B1191" s="88">
        <v>35532.430555555555</v>
      </c>
      <c r="C1191" s="88"/>
      <c r="D1191" s="6" t="s">
        <v>931</v>
      </c>
      <c r="G1191" s="6">
        <v>50</v>
      </c>
      <c r="K1191" s="6">
        <v>0.18</v>
      </c>
      <c r="O1191" s="6">
        <v>7860</v>
      </c>
      <c r="S1191" s="6">
        <v>8.73</v>
      </c>
      <c r="U1191" s="6">
        <v>29</v>
      </c>
      <c r="AD1191" s="6" t="s">
        <v>1784</v>
      </c>
      <c r="AE1191" s="6">
        <v>10</v>
      </c>
      <c r="AG1191" s="6">
        <v>9100</v>
      </c>
    </row>
    <row r="1192" spans="1:91" x14ac:dyDescent="0.2">
      <c r="A1192" s="6" t="s">
        <v>894</v>
      </c>
      <c r="B1192" s="88">
        <v>35532.513888888891</v>
      </c>
      <c r="C1192" s="88"/>
      <c r="D1192" s="6" t="s">
        <v>932</v>
      </c>
      <c r="G1192" s="6">
        <v>50</v>
      </c>
      <c r="K1192" s="6">
        <v>0.16</v>
      </c>
      <c r="O1192" s="6">
        <v>6860</v>
      </c>
      <c r="S1192" s="6">
        <v>9.18</v>
      </c>
      <c r="U1192" s="6">
        <v>29</v>
      </c>
      <c r="AD1192" s="6" t="s">
        <v>1784</v>
      </c>
      <c r="AE1192" s="6">
        <v>10</v>
      </c>
      <c r="AG1192" s="6">
        <v>8100</v>
      </c>
    </row>
    <row r="1193" spans="1:91" x14ac:dyDescent="0.2">
      <c r="A1193" s="6" t="s">
        <v>894</v>
      </c>
      <c r="B1193" s="88">
        <v>35532.597222222219</v>
      </c>
      <c r="C1193" s="88"/>
      <c r="D1193" s="6" t="s">
        <v>933</v>
      </c>
      <c r="G1193" s="6">
        <v>50</v>
      </c>
      <c r="K1193" s="6">
        <v>0.06</v>
      </c>
      <c r="O1193" s="6">
        <v>5760</v>
      </c>
      <c r="S1193" s="6">
        <v>11.8</v>
      </c>
      <c r="U1193" s="6">
        <v>29</v>
      </c>
      <c r="AD1193" s="6" t="s">
        <v>1784</v>
      </c>
      <c r="AE1193" s="6">
        <v>10</v>
      </c>
      <c r="AG1193" s="6">
        <v>6800</v>
      </c>
    </row>
    <row r="1194" spans="1:91" x14ac:dyDescent="0.2">
      <c r="A1194" s="6" t="s">
        <v>894</v>
      </c>
      <c r="B1194" s="88">
        <v>35719.538194444445</v>
      </c>
      <c r="C1194" s="88"/>
      <c r="D1194" s="6" t="s">
        <v>934</v>
      </c>
      <c r="E1194" s="6" t="s">
        <v>935</v>
      </c>
      <c r="G1194" s="6">
        <v>10</v>
      </c>
      <c r="I1194" s="6">
        <v>0.01</v>
      </c>
      <c r="O1194" s="6">
        <v>83.5</v>
      </c>
      <c r="Q1194" s="6">
        <v>450</v>
      </c>
      <c r="S1194" s="6">
        <v>33.1</v>
      </c>
      <c r="U1194" s="6">
        <v>38</v>
      </c>
      <c r="AD1194" s="6" t="s">
        <v>1784</v>
      </c>
      <c r="AE1194" s="6">
        <v>18</v>
      </c>
      <c r="AF1194" s="6" t="s">
        <v>1784</v>
      </c>
      <c r="AG1194" s="6">
        <v>18</v>
      </c>
      <c r="AM1194" s="6">
        <v>8.3000000000000007</v>
      </c>
      <c r="BA1194" s="6">
        <v>30</v>
      </c>
      <c r="BC1194" s="6">
        <v>99</v>
      </c>
      <c r="BG1194" s="6">
        <v>2</v>
      </c>
      <c r="BI1194" s="6">
        <v>18</v>
      </c>
      <c r="BJ1194" s="6" t="s">
        <v>1784</v>
      </c>
      <c r="BK1194" s="6">
        <v>0.8</v>
      </c>
      <c r="BL1194" s="6" t="s">
        <v>1784</v>
      </c>
      <c r="BM1194" s="6">
        <v>19</v>
      </c>
      <c r="BO1194" s="6">
        <v>0.246</v>
      </c>
      <c r="BU1194" s="6">
        <v>320</v>
      </c>
    </row>
    <row r="1195" spans="1:91" x14ac:dyDescent="0.2">
      <c r="A1195" s="6" t="s">
        <v>894</v>
      </c>
      <c r="B1195" s="88">
        <v>35774.309027777781</v>
      </c>
      <c r="C1195" s="88">
        <v>35774.864583333336</v>
      </c>
      <c r="D1195" s="6" t="s">
        <v>936</v>
      </c>
      <c r="E1195" s="6" t="s">
        <v>937</v>
      </c>
      <c r="G1195" s="6">
        <v>50</v>
      </c>
      <c r="M1195" s="6">
        <v>4.9589999999999996</v>
      </c>
      <c r="O1195" s="6">
        <v>8430</v>
      </c>
      <c r="Q1195" s="6">
        <v>15000</v>
      </c>
      <c r="S1195" s="6">
        <v>3.62</v>
      </c>
      <c r="U1195" s="6">
        <v>30</v>
      </c>
      <c r="AE1195" s="6">
        <v>490</v>
      </c>
      <c r="AG1195" s="6">
        <v>8500</v>
      </c>
      <c r="AM1195" s="6">
        <v>8.1</v>
      </c>
      <c r="BA1195" s="6">
        <v>26</v>
      </c>
      <c r="BC1195" s="6">
        <v>38</v>
      </c>
      <c r="BG1195" s="6">
        <v>16</v>
      </c>
      <c r="BI1195" s="6">
        <v>5.8</v>
      </c>
      <c r="BK1195" s="6">
        <v>23</v>
      </c>
      <c r="BM1195" s="6">
        <v>140</v>
      </c>
      <c r="BO1195" s="6">
        <v>7.9000000000000001E-2</v>
      </c>
      <c r="BU1195" s="6">
        <v>120</v>
      </c>
      <c r="CM1195" s="6">
        <v>5.0000000000000001E-3</v>
      </c>
    </row>
    <row r="1196" spans="1:91" x14ac:dyDescent="0.2">
      <c r="A1196" s="6" t="s">
        <v>894</v>
      </c>
      <c r="B1196" s="88">
        <v>35774.566666666666</v>
      </c>
      <c r="C1196" s="88"/>
      <c r="D1196" s="6" t="s">
        <v>938</v>
      </c>
      <c r="G1196" s="6">
        <v>70</v>
      </c>
      <c r="K1196" s="6">
        <v>0.1</v>
      </c>
      <c r="BW1196" s="6">
        <v>13</v>
      </c>
    </row>
    <row r="1197" spans="1:91" x14ac:dyDescent="0.2">
      <c r="A1197" s="6" t="s">
        <v>894</v>
      </c>
      <c r="B1197" s="88">
        <v>35799.256944444445</v>
      </c>
      <c r="C1197" s="88">
        <v>35799.5</v>
      </c>
      <c r="D1197" s="6" t="s">
        <v>939</v>
      </c>
      <c r="E1197" s="6" t="s">
        <v>940</v>
      </c>
      <c r="G1197" s="6">
        <v>50</v>
      </c>
      <c r="M1197" s="6">
        <v>1.2869999999999999</v>
      </c>
      <c r="O1197" s="6">
        <v>898</v>
      </c>
      <c r="Q1197" s="6">
        <v>1700</v>
      </c>
      <c r="S1197" s="6">
        <v>7.5</v>
      </c>
      <c r="U1197" s="6">
        <v>80</v>
      </c>
      <c r="AE1197" s="6">
        <v>18</v>
      </c>
      <c r="AG1197" s="6">
        <v>570</v>
      </c>
      <c r="AM1197" s="6">
        <v>7.82</v>
      </c>
      <c r="BA1197" s="6">
        <v>12</v>
      </c>
      <c r="BC1197" s="6">
        <v>48</v>
      </c>
      <c r="BG1197" s="6">
        <v>5</v>
      </c>
      <c r="BI1197" s="6">
        <v>5.9</v>
      </c>
      <c r="BK1197" s="6">
        <v>5.2</v>
      </c>
      <c r="BM1197" s="6">
        <v>45</v>
      </c>
      <c r="BO1197" s="6">
        <v>0.19</v>
      </c>
      <c r="BU1197" s="6">
        <v>140</v>
      </c>
      <c r="CM1197" s="6">
        <v>1E-3</v>
      </c>
    </row>
    <row r="1198" spans="1:91" x14ac:dyDescent="0.2">
      <c r="A1198" s="6" t="s">
        <v>894</v>
      </c>
      <c r="B1198" s="88">
        <v>35803.40625</v>
      </c>
      <c r="C1198" s="88"/>
      <c r="D1198" s="6" t="s">
        <v>941</v>
      </c>
      <c r="E1198" s="6" t="s">
        <v>942</v>
      </c>
      <c r="G1198" s="6">
        <v>50</v>
      </c>
      <c r="J1198" s="6" t="s">
        <v>1784</v>
      </c>
      <c r="K1198" s="6">
        <v>0.01</v>
      </c>
      <c r="O1198" s="6">
        <v>1760</v>
      </c>
      <c r="Q1198" s="6">
        <v>2100</v>
      </c>
      <c r="S1198" s="6">
        <v>10.7</v>
      </c>
      <c r="U1198" s="6">
        <v>17</v>
      </c>
      <c r="AE1198" s="6">
        <v>89</v>
      </c>
      <c r="AG1198" s="6">
        <v>760</v>
      </c>
      <c r="AM1198" s="6">
        <v>8.1</v>
      </c>
      <c r="BA1198" s="6">
        <v>12</v>
      </c>
    </row>
    <row r="1199" spans="1:91" x14ac:dyDescent="0.2">
      <c r="A1199" s="6" t="s">
        <v>894</v>
      </c>
      <c r="B1199" s="88">
        <v>35803.895833333336</v>
      </c>
      <c r="C1199" s="88"/>
      <c r="D1199" s="6" t="s">
        <v>943</v>
      </c>
      <c r="G1199" s="6">
        <v>70</v>
      </c>
      <c r="J1199" s="6" t="s">
        <v>1784</v>
      </c>
      <c r="K1199" s="6">
        <v>0.01</v>
      </c>
      <c r="BV1199" s="6" t="s">
        <v>1784</v>
      </c>
      <c r="BW1199" s="6">
        <v>2</v>
      </c>
    </row>
    <row r="1200" spans="1:91" x14ac:dyDescent="0.2">
      <c r="A1200" s="6" t="s">
        <v>894</v>
      </c>
      <c r="B1200" s="88">
        <v>35815.651388888888</v>
      </c>
      <c r="C1200" s="88"/>
      <c r="D1200" s="6" t="s">
        <v>944</v>
      </c>
      <c r="E1200" s="6" t="s">
        <v>945</v>
      </c>
      <c r="G1200" s="6">
        <v>50</v>
      </c>
      <c r="J1200" s="6" t="s">
        <v>1784</v>
      </c>
      <c r="K1200" s="6">
        <v>0.01</v>
      </c>
      <c r="N1200" s="6" t="s">
        <v>1934</v>
      </c>
      <c r="O1200" s="6">
        <v>4190</v>
      </c>
      <c r="Q1200" s="6">
        <v>33000</v>
      </c>
      <c r="S1200" s="6">
        <v>17.600000000000001</v>
      </c>
      <c r="U1200" s="6">
        <v>140</v>
      </c>
      <c r="AE1200" s="6">
        <v>610</v>
      </c>
      <c r="AG1200" s="6">
        <v>22000</v>
      </c>
      <c r="AM1200" s="6">
        <v>7.6</v>
      </c>
      <c r="BA1200" s="6">
        <v>13</v>
      </c>
      <c r="BC1200" s="6">
        <v>200</v>
      </c>
      <c r="BG1200" s="6">
        <v>10</v>
      </c>
      <c r="BI1200" s="6">
        <v>38</v>
      </c>
      <c r="BK1200" s="6">
        <v>40</v>
      </c>
      <c r="BM1200" s="6">
        <v>340</v>
      </c>
      <c r="BO1200" s="6">
        <v>0.24299999999999999</v>
      </c>
      <c r="BU1200" s="6">
        <v>670</v>
      </c>
      <c r="BW1200" s="6">
        <v>11</v>
      </c>
    </row>
    <row r="1201" spans="1:91" x14ac:dyDescent="0.2">
      <c r="A1201" s="6" t="s">
        <v>894</v>
      </c>
      <c r="B1201" s="88">
        <v>35831.413888888892</v>
      </c>
      <c r="C1201" s="88"/>
      <c r="D1201" s="6" t="s">
        <v>946</v>
      </c>
      <c r="G1201" s="6">
        <v>70</v>
      </c>
      <c r="J1201" s="6" t="s">
        <v>1784</v>
      </c>
      <c r="K1201" s="6">
        <v>0.01</v>
      </c>
    </row>
    <row r="1202" spans="1:91" x14ac:dyDescent="0.2">
      <c r="A1202" s="6" t="s">
        <v>894</v>
      </c>
      <c r="B1202" s="88">
        <v>35857.371527777781</v>
      </c>
      <c r="C1202" s="88">
        <v>35857.427083333336</v>
      </c>
      <c r="D1202" s="6" t="s">
        <v>947</v>
      </c>
      <c r="E1202" s="6" t="s">
        <v>948</v>
      </c>
      <c r="G1202" s="6">
        <v>50</v>
      </c>
      <c r="M1202" s="6">
        <v>6.9000000000000006E-2</v>
      </c>
      <c r="N1202" s="6" t="s">
        <v>1934</v>
      </c>
      <c r="O1202" s="6">
        <v>10000</v>
      </c>
      <c r="Q1202" s="6">
        <v>27000</v>
      </c>
      <c r="S1202" s="6">
        <v>5.33</v>
      </c>
      <c r="U1202" s="6">
        <v>61</v>
      </c>
      <c r="AG1202" s="6">
        <v>39000</v>
      </c>
      <c r="AM1202" s="6">
        <v>8.0399999999999991</v>
      </c>
      <c r="BA1202" s="6">
        <v>6</v>
      </c>
      <c r="BC1202" s="6">
        <v>59</v>
      </c>
      <c r="BG1202" s="6">
        <v>11</v>
      </c>
      <c r="BI1202" s="6">
        <v>7.3</v>
      </c>
      <c r="BK1202" s="6">
        <v>17</v>
      </c>
      <c r="BM1202" s="6">
        <v>64</v>
      </c>
      <c r="BN1202" s="6" t="s">
        <v>1784</v>
      </c>
      <c r="BO1202" s="6">
        <v>5.0000000000000001E-3</v>
      </c>
      <c r="BU1202" s="6">
        <v>180</v>
      </c>
      <c r="CM1202" s="6">
        <v>1E-3</v>
      </c>
    </row>
    <row r="1203" spans="1:91" x14ac:dyDescent="0.2">
      <c r="A1203" s="6" t="s">
        <v>894</v>
      </c>
      <c r="B1203" s="88">
        <v>35857.390277777777</v>
      </c>
      <c r="C1203" s="88"/>
      <c r="D1203" s="6" t="s">
        <v>949</v>
      </c>
      <c r="G1203" s="6">
        <v>70</v>
      </c>
      <c r="K1203" s="6">
        <v>0.02</v>
      </c>
      <c r="BW1203" s="6">
        <v>28</v>
      </c>
    </row>
    <row r="1204" spans="1:91" x14ac:dyDescent="0.2">
      <c r="A1204" s="6" t="s">
        <v>894</v>
      </c>
      <c r="B1204" s="88">
        <v>35880.611111111109</v>
      </c>
      <c r="C1204" s="88"/>
      <c r="D1204" s="6" t="s">
        <v>950</v>
      </c>
      <c r="G1204" s="6">
        <v>70</v>
      </c>
      <c r="J1204" s="6" t="s">
        <v>1784</v>
      </c>
      <c r="K1204" s="6">
        <v>0.01</v>
      </c>
    </row>
    <row r="1205" spans="1:91" x14ac:dyDescent="0.2">
      <c r="A1205" s="6" t="s">
        <v>894</v>
      </c>
      <c r="B1205" s="88">
        <v>35915.474999999999</v>
      </c>
      <c r="C1205" s="88"/>
      <c r="D1205" s="6" t="s">
        <v>951</v>
      </c>
      <c r="E1205" s="6" t="s">
        <v>952</v>
      </c>
      <c r="G1205" s="6">
        <v>70</v>
      </c>
      <c r="J1205" s="6" t="s">
        <v>1784</v>
      </c>
      <c r="K1205" s="6">
        <v>0.01</v>
      </c>
      <c r="O1205" s="6">
        <v>1970</v>
      </c>
      <c r="Q1205" s="6">
        <v>4000</v>
      </c>
      <c r="S1205" s="6">
        <v>135</v>
      </c>
      <c r="U1205" s="6">
        <v>140</v>
      </c>
      <c r="AD1205" s="6" t="s">
        <v>1784</v>
      </c>
      <c r="AE1205" s="6">
        <v>43</v>
      </c>
      <c r="AF1205" s="6" t="s">
        <v>1784</v>
      </c>
      <c r="AG1205" s="6">
        <v>18</v>
      </c>
      <c r="AM1205" s="6">
        <v>7.73</v>
      </c>
      <c r="BA1205" s="6">
        <v>31</v>
      </c>
      <c r="BC1205" s="6">
        <v>360</v>
      </c>
      <c r="BG1205" s="6">
        <v>6</v>
      </c>
      <c r="BI1205" s="6">
        <v>81</v>
      </c>
      <c r="BK1205" s="6">
        <v>1.7</v>
      </c>
      <c r="BL1205" s="6" t="s">
        <v>1784</v>
      </c>
      <c r="BM1205" s="6">
        <v>19</v>
      </c>
      <c r="BO1205" s="6">
        <v>8.5999999999999993E-2</v>
      </c>
      <c r="BU1205" s="6">
        <v>1200</v>
      </c>
      <c r="BV1205" s="6" t="s">
        <v>1784</v>
      </c>
      <c r="BW1205" s="6">
        <v>2</v>
      </c>
    </row>
    <row r="1206" spans="1:91" x14ac:dyDescent="0.2">
      <c r="A1206" s="6" t="s">
        <v>894</v>
      </c>
      <c r="B1206" s="88">
        <v>35956.583333333336</v>
      </c>
      <c r="C1206" s="88"/>
      <c r="D1206" s="6" t="s">
        <v>953</v>
      </c>
      <c r="E1206" s="6" t="s">
        <v>1813</v>
      </c>
      <c r="G1206" s="6">
        <v>70</v>
      </c>
      <c r="K1206" s="6">
        <v>0.01</v>
      </c>
    </row>
    <row r="1207" spans="1:91" x14ac:dyDescent="0.2">
      <c r="A1207" s="6" t="s">
        <v>894</v>
      </c>
      <c r="B1207" s="88">
        <v>35969.522222222222</v>
      </c>
      <c r="C1207" s="88"/>
      <c r="D1207" s="6" t="s">
        <v>954</v>
      </c>
      <c r="G1207" s="6">
        <v>70</v>
      </c>
      <c r="J1207" s="6" t="s">
        <v>1784</v>
      </c>
      <c r="K1207" s="6">
        <v>0.01</v>
      </c>
    </row>
    <row r="1208" spans="1:91" x14ac:dyDescent="0.2">
      <c r="A1208" s="6" t="s">
        <v>894</v>
      </c>
      <c r="B1208" s="88">
        <v>35996.79583333333</v>
      </c>
      <c r="C1208" s="88">
        <v>35996.836111111108</v>
      </c>
      <c r="D1208" s="6" t="s">
        <v>955</v>
      </c>
      <c r="E1208" s="6" t="s">
        <v>956</v>
      </c>
      <c r="G1208" s="6">
        <v>50</v>
      </c>
      <c r="M1208" s="6">
        <v>35.29</v>
      </c>
      <c r="O1208" s="6">
        <v>9.15</v>
      </c>
      <c r="Q1208" s="6">
        <v>35</v>
      </c>
      <c r="S1208" s="6">
        <v>0.38400000000000001</v>
      </c>
      <c r="U1208" s="6">
        <v>1.24</v>
      </c>
      <c r="AD1208" s="6" t="s">
        <v>1784</v>
      </c>
      <c r="AE1208" s="6">
        <v>18</v>
      </c>
      <c r="AF1208" s="6" t="s">
        <v>1784</v>
      </c>
      <c r="AG1208" s="6">
        <v>18</v>
      </c>
      <c r="AM1208" s="6">
        <v>7.67</v>
      </c>
      <c r="BA1208" s="6">
        <v>165.5</v>
      </c>
      <c r="BC1208" s="6">
        <v>34</v>
      </c>
      <c r="BE1208" s="6">
        <v>0.91</v>
      </c>
      <c r="BG1208" s="6">
        <v>15</v>
      </c>
      <c r="BI1208" s="6">
        <v>16</v>
      </c>
      <c r="BK1208" s="6">
        <v>7</v>
      </c>
      <c r="BM1208" s="6">
        <v>80</v>
      </c>
      <c r="BO1208" s="6">
        <v>0.17899999999999999</v>
      </c>
      <c r="BU1208" s="6">
        <v>150</v>
      </c>
      <c r="CM1208" s="6">
        <v>3.5000000000000003E-2</v>
      </c>
    </row>
    <row r="1209" spans="1:91" x14ac:dyDescent="0.2">
      <c r="A1209" s="6" t="s">
        <v>894</v>
      </c>
      <c r="B1209" s="88">
        <v>35996.840277777781</v>
      </c>
      <c r="C1209" s="88"/>
      <c r="D1209" s="6" t="s">
        <v>957</v>
      </c>
      <c r="G1209" s="6">
        <v>50</v>
      </c>
      <c r="K1209" s="6">
        <v>1.8</v>
      </c>
    </row>
    <row r="1210" spans="1:91" x14ac:dyDescent="0.2">
      <c r="A1210" s="6" t="s">
        <v>894</v>
      </c>
      <c r="B1210" s="88">
        <v>36004.629166666666</v>
      </c>
      <c r="C1210" s="88"/>
      <c r="D1210" s="6" t="s">
        <v>958</v>
      </c>
      <c r="E1210" s="6" t="s">
        <v>959</v>
      </c>
      <c r="G1210" s="6">
        <v>10</v>
      </c>
      <c r="J1210" s="6" t="s">
        <v>1784</v>
      </c>
      <c r="K1210" s="6">
        <v>0.01</v>
      </c>
      <c r="O1210" s="6">
        <v>36.4</v>
      </c>
      <c r="Q1210" s="6">
        <v>150</v>
      </c>
      <c r="S1210" s="6">
        <v>67.900000000000006</v>
      </c>
      <c r="U1210" s="6">
        <v>77.5</v>
      </c>
      <c r="AD1210" s="6" t="s">
        <v>1784</v>
      </c>
      <c r="AE1210" s="6">
        <v>18</v>
      </c>
      <c r="AF1210" s="6" t="s">
        <v>1784</v>
      </c>
      <c r="AG1210" s="6">
        <v>18</v>
      </c>
      <c r="AM1210" s="6">
        <v>8.14</v>
      </c>
      <c r="BA1210" s="6">
        <v>15</v>
      </c>
      <c r="BC1210" s="6">
        <v>88</v>
      </c>
      <c r="BD1210" s="6" t="s">
        <v>1784</v>
      </c>
      <c r="BE1210" s="6">
        <v>0.04</v>
      </c>
      <c r="BG1210" s="6">
        <v>2</v>
      </c>
      <c r="BI1210" s="6">
        <v>55</v>
      </c>
      <c r="BJ1210" s="6" t="s">
        <v>1784</v>
      </c>
      <c r="BK1210" s="6">
        <v>0.8</v>
      </c>
      <c r="BM1210" s="6">
        <v>19</v>
      </c>
      <c r="BO1210" s="6">
        <v>0.31900000000000001</v>
      </c>
      <c r="BU1210" s="6">
        <v>450</v>
      </c>
      <c r="BW1210" s="6">
        <v>3</v>
      </c>
    </row>
    <row r="1211" spans="1:91" x14ac:dyDescent="0.2">
      <c r="A1211" s="6" t="s">
        <v>894</v>
      </c>
      <c r="B1211" s="88">
        <v>36048.398611111108</v>
      </c>
      <c r="C1211" s="88"/>
      <c r="D1211" s="6" t="s">
        <v>960</v>
      </c>
      <c r="G1211" s="6">
        <v>10</v>
      </c>
      <c r="J1211" s="6" t="s">
        <v>1784</v>
      </c>
      <c r="K1211" s="6">
        <v>0.01</v>
      </c>
    </row>
    <row r="1212" spans="1:91" x14ac:dyDescent="0.2">
      <c r="A1212" s="6" t="s">
        <v>894</v>
      </c>
      <c r="B1212" s="88">
        <v>36068.348611111112</v>
      </c>
      <c r="C1212" s="88"/>
      <c r="D1212" s="6" t="s">
        <v>961</v>
      </c>
      <c r="G1212" s="6">
        <v>70</v>
      </c>
      <c r="J1212" s="6" t="s">
        <v>1784</v>
      </c>
      <c r="K1212" s="6">
        <v>0.01</v>
      </c>
    </row>
    <row r="1213" spans="1:91" x14ac:dyDescent="0.2">
      <c r="A1213" s="6" t="s">
        <v>894</v>
      </c>
      <c r="B1213" s="88">
        <v>36102.452777777777</v>
      </c>
      <c r="C1213" s="88"/>
      <c r="D1213" s="6" t="s">
        <v>962</v>
      </c>
      <c r="G1213" s="6">
        <v>70</v>
      </c>
      <c r="J1213" s="6" t="s">
        <v>1784</v>
      </c>
      <c r="K1213" s="6">
        <v>0.01</v>
      </c>
    </row>
    <row r="1214" spans="1:91" x14ac:dyDescent="0.2">
      <c r="A1214" s="6" t="s">
        <v>894</v>
      </c>
      <c r="B1214" s="88">
        <v>36149.9375</v>
      </c>
      <c r="C1214" s="88"/>
      <c r="D1214" s="6" t="s">
        <v>963</v>
      </c>
      <c r="E1214" s="6" t="s">
        <v>964</v>
      </c>
      <c r="G1214" s="6">
        <v>50</v>
      </c>
      <c r="J1214" s="6" t="s">
        <v>1784</v>
      </c>
      <c r="K1214" s="6">
        <v>0.01</v>
      </c>
      <c r="O1214" s="6">
        <v>4890</v>
      </c>
      <c r="Q1214" s="6">
        <v>7500</v>
      </c>
      <c r="S1214" s="6">
        <v>6.31</v>
      </c>
      <c r="U1214" s="6">
        <v>15.7</v>
      </c>
      <c r="AE1214" s="6">
        <v>280</v>
      </c>
      <c r="AG1214" s="6">
        <v>3500</v>
      </c>
      <c r="AM1214" s="6">
        <v>7.89</v>
      </c>
      <c r="BA1214" s="6">
        <v>9</v>
      </c>
      <c r="BC1214" s="6">
        <v>130</v>
      </c>
      <c r="BE1214" s="6">
        <v>7.1</v>
      </c>
      <c r="BG1214" s="6">
        <v>16</v>
      </c>
      <c r="BI1214" s="6">
        <v>26</v>
      </c>
      <c r="BK1214" s="6">
        <v>48</v>
      </c>
      <c r="BM1214" s="6">
        <v>150</v>
      </c>
      <c r="BO1214" s="6">
        <v>8.5999999999999993E-2</v>
      </c>
      <c r="BU1214" s="6">
        <v>430</v>
      </c>
      <c r="BW1214" s="6">
        <v>4.2</v>
      </c>
    </row>
    <row r="1215" spans="1:91" x14ac:dyDescent="0.2">
      <c r="A1215" s="6" t="s">
        <v>894</v>
      </c>
      <c r="B1215" s="88">
        <v>36158.256944444445</v>
      </c>
      <c r="C1215" s="88">
        <v>36158.513194444444</v>
      </c>
      <c r="D1215" s="6" t="s">
        <v>965</v>
      </c>
      <c r="E1215" s="6" t="s">
        <v>966</v>
      </c>
      <c r="G1215" s="6">
        <v>50</v>
      </c>
      <c r="L1215" s="6" t="s">
        <v>1784</v>
      </c>
      <c r="M1215" s="6">
        <v>0.01</v>
      </c>
      <c r="O1215" s="6">
        <v>4000</v>
      </c>
      <c r="Q1215" s="6">
        <v>6900</v>
      </c>
      <c r="S1215" s="6">
        <v>11.3</v>
      </c>
      <c r="U1215" s="6">
        <v>17.7</v>
      </c>
      <c r="AE1215" s="6">
        <v>920</v>
      </c>
      <c r="AG1215" s="6">
        <v>1600</v>
      </c>
      <c r="AM1215" s="6">
        <v>7.98</v>
      </c>
      <c r="BA1215" s="6">
        <v>18</v>
      </c>
      <c r="BC1215" s="6">
        <v>260</v>
      </c>
      <c r="BE1215" s="6">
        <v>0.21</v>
      </c>
      <c r="BG1215" s="6">
        <v>3</v>
      </c>
      <c r="BI1215" s="6">
        <v>83</v>
      </c>
      <c r="BK1215" s="6">
        <v>1.3</v>
      </c>
      <c r="BM1215" s="6">
        <v>49</v>
      </c>
      <c r="BO1215" s="6">
        <v>9.4E-2</v>
      </c>
      <c r="BU1215" s="6">
        <v>1000</v>
      </c>
    </row>
    <row r="1216" spans="1:91" x14ac:dyDescent="0.2">
      <c r="A1216" s="6" t="s">
        <v>894</v>
      </c>
      <c r="B1216" s="88">
        <v>36171.297222222223</v>
      </c>
      <c r="C1216" s="88">
        <v>36171.951388888891</v>
      </c>
      <c r="D1216" s="6" t="s">
        <v>967</v>
      </c>
      <c r="E1216" s="6" t="s">
        <v>968</v>
      </c>
      <c r="G1216" s="6">
        <v>50</v>
      </c>
      <c r="L1216" s="6" t="s">
        <v>1784</v>
      </c>
      <c r="M1216" s="6">
        <v>0.01</v>
      </c>
      <c r="O1216" s="6">
        <v>842</v>
      </c>
      <c r="Q1216" s="6">
        <v>1800</v>
      </c>
      <c r="S1216" s="6">
        <v>3.81</v>
      </c>
      <c r="U1216" s="6">
        <v>6.37</v>
      </c>
      <c r="AD1216" s="6" t="s">
        <v>1784</v>
      </c>
      <c r="AE1216" s="6">
        <v>18</v>
      </c>
      <c r="AF1216" s="6" t="s">
        <v>1784</v>
      </c>
      <c r="AG1216" s="6">
        <v>18</v>
      </c>
      <c r="AM1216" s="6">
        <v>7.8100000000000005</v>
      </c>
      <c r="BA1216" s="6">
        <v>34</v>
      </c>
      <c r="BC1216" s="6">
        <v>270</v>
      </c>
      <c r="BE1216" s="6">
        <v>0.1</v>
      </c>
      <c r="BG1216" s="6">
        <v>5</v>
      </c>
      <c r="BI1216" s="6">
        <v>65</v>
      </c>
      <c r="BK1216" s="6">
        <v>2.4</v>
      </c>
      <c r="BM1216" s="6">
        <v>78</v>
      </c>
      <c r="BO1216" s="6">
        <v>7.4999999999999997E-2</v>
      </c>
      <c r="BU1216" s="6">
        <v>940</v>
      </c>
    </row>
    <row r="1217" spans="1:75" x14ac:dyDescent="0.2">
      <c r="A1217" s="6" t="s">
        <v>894</v>
      </c>
      <c r="B1217" s="88">
        <v>36177.5625</v>
      </c>
      <c r="C1217" s="88">
        <v>36177.78125</v>
      </c>
      <c r="D1217" s="6" t="s">
        <v>969</v>
      </c>
      <c r="E1217" s="6" t="s">
        <v>970</v>
      </c>
      <c r="G1217" s="6">
        <v>50</v>
      </c>
      <c r="M1217" s="6">
        <v>11.12</v>
      </c>
      <c r="O1217" s="6">
        <v>778</v>
      </c>
      <c r="Q1217" s="6">
        <v>1300</v>
      </c>
      <c r="S1217" s="6">
        <v>2.34</v>
      </c>
      <c r="U1217" s="6">
        <v>18.600000000000001</v>
      </c>
      <c r="AE1217" s="6">
        <v>51</v>
      </c>
      <c r="AG1217" s="6">
        <v>550</v>
      </c>
      <c r="AM1217" s="6">
        <v>8.3000000000000007</v>
      </c>
      <c r="BA1217" s="6">
        <v>320</v>
      </c>
      <c r="BC1217" s="6">
        <v>23</v>
      </c>
      <c r="BE1217" s="6">
        <v>4.8</v>
      </c>
      <c r="BG1217" s="6">
        <v>25</v>
      </c>
      <c r="BI1217" s="6">
        <v>8.5</v>
      </c>
      <c r="BK1217" s="6">
        <v>28</v>
      </c>
      <c r="BM1217" s="6">
        <v>130</v>
      </c>
      <c r="BO1217" s="6">
        <v>0.629</v>
      </c>
      <c r="BU1217" s="6">
        <v>93</v>
      </c>
    </row>
    <row r="1218" spans="1:75" x14ac:dyDescent="0.2">
      <c r="A1218" s="6" t="s">
        <v>894</v>
      </c>
      <c r="B1218" s="88">
        <v>36177.647222222222</v>
      </c>
      <c r="C1218" s="88"/>
      <c r="D1218" s="6" t="s">
        <v>971</v>
      </c>
      <c r="G1218" s="6">
        <v>70</v>
      </c>
      <c r="K1218" s="6">
        <v>0.88</v>
      </c>
      <c r="BW1218" s="6">
        <v>9.76</v>
      </c>
    </row>
    <row r="1219" spans="1:75" x14ac:dyDescent="0.2">
      <c r="A1219" s="6" t="s">
        <v>894</v>
      </c>
      <c r="B1219" s="88">
        <v>36199.520833333336</v>
      </c>
      <c r="C1219" s="88"/>
      <c r="D1219" s="6" t="s">
        <v>972</v>
      </c>
      <c r="E1219" s="6" t="s">
        <v>973</v>
      </c>
      <c r="G1219" s="6">
        <v>10</v>
      </c>
      <c r="J1219" s="6" t="s">
        <v>1784</v>
      </c>
      <c r="K1219" s="6">
        <v>0.01</v>
      </c>
      <c r="O1219" s="6">
        <v>1650</v>
      </c>
      <c r="Q1219" s="6">
        <v>3500</v>
      </c>
      <c r="S1219" s="6">
        <v>16.2</v>
      </c>
      <c r="U1219" s="6">
        <v>26.7</v>
      </c>
      <c r="AE1219" s="6">
        <v>860</v>
      </c>
      <c r="AG1219" s="6">
        <v>1100</v>
      </c>
      <c r="AM1219" s="6">
        <v>7.45</v>
      </c>
      <c r="BA1219" s="6">
        <v>20</v>
      </c>
      <c r="BC1219" s="6">
        <v>130</v>
      </c>
      <c r="BE1219" s="6">
        <v>0.39</v>
      </c>
      <c r="BG1219" s="6">
        <v>3</v>
      </c>
      <c r="BI1219" s="6">
        <v>26</v>
      </c>
      <c r="BK1219" s="6">
        <v>2.2999999999999998</v>
      </c>
      <c r="BM1219" s="6">
        <v>40</v>
      </c>
      <c r="BO1219" s="6">
        <v>3.6999999999999998E-2</v>
      </c>
      <c r="BU1219" s="6">
        <v>430</v>
      </c>
    </row>
    <row r="1220" spans="1:75" x14ac:dyDescent="0.2">
      <c r="A1220" s="6" t="s">
        <v>894</v>
      </c>
      <c r="B1220" s="88">
        <v>36232.627083333333</v>
      </c>
      <c r="C1220" s="88">
        <v>36232.677777777775</v>
      </c>
      <c r="D1220" s="6" t="s">
        <v>974</v>
      </c>
      <c r="E1220" s="6" t="s">
        <v>975</v>
      </c>
      <c r="G1220" s="6">
        <v>50</v>
      </c>
      <c r="M1220" s="6">
        <v>0.13</v>
      </c>
      <c r="O1220" s="6">
        <v>7440</v>
      </c>
      <c r="Q1220" s="6">
        <v>9400</v>
      </c>
      <c r="S1220" s="6">
        <v>10.8</v>
      </c>
      <c r="U1220" s="6">
        <v>18.399999999999999</v>
      </c>
      <c r="AE1220" s="6">
        <v>340</v>
      </c>
      <c r="AG1220" s="6">
        <v>2800</v>
      </c>
      <c r="AM1220" s="6">
        <v>7.34</v>
      </c>
      <c r="BA1220" s="6">
        <v>16</v>
      </c>
      <c r="BO1220" s="6">
        <v>0.26600000000000001</v>
      </c>
    </row>
    <row r="1221" spans="1:75" x14ac:dyDescent="0.2">
      <c r="A1221" s="6" t="s">
        <v>894</v>
      </c>
      <c r="B1221" s="88">
        <v>36234.615972222222</v>
      </c>
      <c r="C1221" s="88">
        <v>36236.338888888888</v>
      </c>
      <c r="D1221" s="6" t="s">
        <v>976</v>
      </c>
      <c r="E1221" s="6" t="s">
        <v>977</v>
      </c>
      <c r="G1221" s="6">
        <v>50</v>
      </c>
      <c r="M1221" s="6">
        <v>4.2939999999999996</v>
      </c>
      <c r="O1221" s="6">
        <v>2232</v>
      </c>
      <c r="Q1221" s="6">
        <v>3500</v>
      </c>
      <c r="S1221" s="6">
        <v>3</v>
      </c>
      <c r="U1221" s="6">
        <v>7.39</v>
      </c>
      <c r="AE1221" s="6">
        <v>190</v>
      </c>
      <c r="AG1221" s="6">
        <v>1300</v>
      </c>
      <c r="AM1221" s="6">
        <v>7.49</v>
      </c>
      <c r="BA1221" s="6">
        <v>19</v>
      </c>
    </row>
    <row r="1222" spans="1:75" x14ac:dyDescent="0.2">
      <c r="A1222" s="6" t="s">
        <v>894</v>
      </c>
      <c r="B1222" s="88">
        <v>36243.438888888886</v>
      </c>
      <c r="C1222" s="88"/>
      <c r="D1222" s="6" t="s">
        <v>978</v>
      </c>
      <c r="E1222" s="6" t="s">
        <v>979</v>
      </c>
      <c r="G1222" s="6">
        <v>10</v>
      </c>
      <c r="J1222" s="6" t="s">
        <v>1784</v>
      </c>
      <c r="K1222" s="6">
        <v>0.01</v>
      </c>
    </row>
    <row r="1223" spans="1:75" x14ac:dyDescent="0.2">
      <c r="A1223" s="6" t="s">
        <v>894</v>
      </c>
      <c r="B1223" s="88">
        <v>36320.355555555558</v>
      </c>
      <c r="C1223" s="88"/>
      <c r="D1223" s="6" t="s">
        <v>980</v>
      </c>
      <c r="E1223" s="6" t="s">
        <v>981</v>
      </c>
      <c r="G1223" s="6">
        <v>10</v>
      </c>
      <c r="J1223" s="6" t="s">
        <v>1784</v>
      </c>
      <c r="K1223" s="6">
        <v>0.01</v>
      </c>
    </row>
    <row r="1224" spans="1:75" x14ac:dyDescent="0.2">
      <c r="A1224" s="6" t="s">
        <v>894</v>
      </c>
      <c r="B1224" s="88">
        <v>36528.651388888888</v>
      </c>
      <c r="C1224" s="88">
        <v>36529.438888888886</v>
      </c>
      <c r="D1224" s="6" t="s">
        <v>982</v>
      </c>
      <c r="E1224" s="6" t="s">
        <v>983</v>
      </c>
      <c r="G1224" s="6">
        <v>50</v>
      </c>
      <c r="M1224" s="6">
        <v>0.86</v>
      </c>
      <c r="O1224" s="6">
        <v>38600</v>
      </c>
      <c r="Q1224" s="6">
        <v>60000</v>
      </c>
      <c r="S1224" s="6">
        <v>8.77</v>
      </c>
      <c r="U1224" s="6">
        <v>15.7</v>
      </c>
      <c r="AE1224" s="6">
        <v>370</v>
      </c>
      <c r="AG1224" s="6">
        <v>35000</v>
      </c>
      <c r="AM1224" s="6">
        <v>7.9399999999999995</v>
      </c>
      <c r="BA1224" s="6">
        <v>30</v>
      </c>
      <c r="BC1224" s="6">
        <v>210</v>
      </c>
      <c r="BE1224" s="6">
        <v>12</v>
      </c>
      <c r="BG1224" s="6">
        <v>17</v>
      </c>
      <c r="BI1224" s="6">
        <v>16</v>
      </c>
      <c r="BK1224" s="6">
        <v>19</v>
      </c>
      <c r="BM1224" s="6">
        <v>110</v>
      </c>
      <c r="BO1224" s="6">
        <v>5.8999999999999997E-2</v>
      </c>
      <c r="BU1224" s="6">
        <v>590</v>
      </c>
    </row>
    <row r="1225" spans="1:75" x14ac:dyDescent="0.2">
      <c r="A1225" s="6" t="s">
        <v>894</v>
      </c>
      <c r="B1225" s="88">
        <v>36528.881944444445</v>
      </c>
      <c r="C1225" s="88"/>
      <c r="D1225" s="6" t="s">
        <v>984</v>
      </c>
      <c r="G1225" s="6">
        <v>70</v>
      </c>
      <c r="J1225" s="6" t="s">
        <v>1784</v>
      </c>
      <c r="K1225" s="6">
        <v>0.01</v>
      </c>
      <c r="BW1225" s="6">
        <v>3.26</v>
      </c>
    </row>
    <row r="1226" spans="1:75" x14ac:dyDescent="0.2">
      <c r="A1226" s="6" t="s">
        <v>894</v>
      </c>
      <c r="B1226" s="88">
        <v>36578.477083333331</v>
      </c>
      <c r="C1226" s="88">
        <v>36580.434027777781</v>
      </c>
      <c r="D1226" s="6" t="s">
        <v>985</v>
      </c>
      <c r="E1226" s="6" t="s">
        <v>986</v>
      </c>
      <c r="G1226" s="6">
        <v>50</v>
      </c>
      <c r="M1226" s="6">
        <v>24.8</v>
      </c>
      <c r="O1226" s="6">
        <v>1590</v>
      </c>
      <c r="Q1226" s="6">
        <v>2800</v>
      </c>
      <c r="S1226" s="6">
        <v>0.54900000000000004</v>
      </c>
      <c r="U1226" s="6">
        <v>4.05</v>
      </c>
      <c r="AE1226" s="6">
        <v>48</v>
      </c>
      <c r="AG1226" s="6">
        <v>750</v>
      </c>
      <c r="AM1226" s="6">
        <v>7.42</v>
      </c>
      <c r="BA1226" s="6">
        <v>234</v>
      </c>
      <c r="BC1226" s="6">
        <v>56</v>
      </c>
      <c r="BG1226" s="6">
        <v>27</v>
      </c>
      <c r="BI1226" s="6">
        <v>12</v>
      </c>
      <c r="BK1226" s="6">
        <v>41</v>
      </c>
      <c r="BM1226" s="6">
        <v>140</v>
      </c>
      <c r="BO1226" s="6">
        <v>0.39900000000000002</v>
      </c>
      <c r="BU1226" s="6">
        <v>190</v>
      </c>
    </row>
    <row r="1227" spans="1:75" x14ac:dyDescent="0.2">
      <c r="A1227" s="6" t="s">
        <v>894</v>
      </c>
      <c r="B1227" s="88">
        <v>36579.673611111109</v>
      </c>
      <c r="C1227" s="88"/>
      <c r="D1227" s="6" t="s">
        <v>987</v>
      </c>
      <c r="G1227" s="6">
        <v>70</v>
      </c>
      <c r="K1227" s="6">
        <v>0.05</v>
      </c>
      <c r="BV1227" s="6" t="s">
        <v>1784</v>
      </c>
      <c r="BW1227" s="6">
        <v>1.4</v>
      </c>
    </row>
    <row r="1228" spans="1:75" x14ac:dyDescent="0.2">
      <c r="A1228" s="6" t="s">
        <v>894</v>
      </c>
      <c r="B1228" s="88">
        <v>36622.411111111112</v>
      </c>
      <c r="C1228" s="88"/>
      <c r="D1228" s="6" t="s">
        <v>988</v>
      </c>
      <c r="G1228" s="6">
        <v>70</v>
      </c>
      <c r="K1228" s="6">
        <v>0.01</v>
      </c>
    </row>
    <row r="1229" spans="1:75" x14ac:dyDescent="0.2">
      <c r="A1229" s="6" t="s">
        <v>894</v>
      </c>
      <c r="B1229" s="88">
        <v>36623.525694444441</v>
      </c>
      <c r="C1229" s="88">
        <v>36624.025000000001</v>
      </c>
      <c r="D1229" s="6" t="s">
        <v>989</v>
      </c>
      <c r="E1229" s="6" t="s">
        <v>990</v>
      </c>
      <c r="G1229" s="6">
        <v>50</v>
      </c>
      <c r="M1229" s="6">
        <v>4.4000000000000004</v>
      </c>
      <c r="O1229" s="6">
        <v>1500</v>
      </c>
      <c r="Q1229" s="6">
        <v>2500</v>
      </c>
      <c r="S1229" s="6">
        <v>0.79</v>
      </c>
      <c r="U1229" s="6">
        <v>3.52</v>
      </c>
      <c r="AD1229" s="6" t="s">
        <v>1784</v>
      </c>
      <c r="AE1229" s="6">
        <v>18</v>
      </c>
      <c r="AG1229" s="6">
        <v>1300</v>
      </c>
      <c r="AM1229" s="6">
        <v>7.85</v>
      </c>
      <c r="BA1229" s="6">
        <v>129</v>
      </c>
      <c r="BC1229" s="6">
        <v>43</v>
      </c>
      <c r="BG1229" s="6">
        <v>42</v>
      </c>
      <c r="BI1229" s="6">
        <v>11</v>
      </c>
      <c r="BK1229" s="6">
        <v>120</v>
      </c>
      <c r="BM1229" s="6">
        <v>190</v>
      </c>
      <c r="BO1229" s="6">
        <v>0.18099999999999999</v>
      </c>
      <c r="BU1229" s="6">
        <v>150</v>
      </c>
    </row>
    <row r="1230" spans="1:75" x14ac:dyDescent="0.2">
      <c r="A1230" s="6" t="s">
        <v>894</v>
      </c>
      <c r="B1230" s="88">
        <v>36623.763888888891</v>
      </c>
      <c r="C1230" s="88"/>
      <c r="D1230" s="6" t="s">
        <v>991</v>
      </c>
      <c r="G1230" s="6">
        <v>70</v>
      </c>
      <c r="K1230" s="6">
        <v>0.01</v>
      </c>
      <c r="BW1230" s="6">
        <v>6.41</v>
      </c>
    </row>
    <row r="1231" spans="1:75" x14ac:dyDescent="0.2">
      <c r="A1231" s="6" t="s">
        <v>894</v>
      </c>
      <c r="B1231" s="88">
        <v>36671.436111111114</v>
      </c>
      <c r="C1231" s="88"/>
      <c r="D1231" s="6" t="s">
        <v>992</v>
      </c>
      <c r="G1231" s="6">
        <v>70</v>
      </c>
      <c r="K1231" s="6">
        <v>0.01</v>
      </c>
    </row>
    <row r="1232" spans="1:75" x14ac:dyDescent="0.2">
      <c r="A1232" s="6" t="s">
        <v>894</v>
      </c>
      <c r="B1232" s="88">
        <v>36774.393055555556</v>
      </c>
      <c r="C1232" s="88"/>
      <c r="D1232" s="6" t="s">
        <v>993</v>
      </c>
      <c r="E1232" s="6" t="s">
        <v>994</v>
      </c>
      <c r="G1232" s="6">
        <v>70</v>
      </c>
      <c r="J1232" s="6" t="s">
        <v>1784</v>
      </c>
      <c r="K1232" s="6">
        <v>0.01</v>
      </c>
    </row>
    <row r="1233" spans="1:75" x14ac:dyDescent="0.2">
      <c r="A1233" s="6" t="s">
        <v>894</v>
      </c>
      <c r="B1233" s="88">
        <v>36791.525000000001</v>
      </c>
      <c r="C1233" s="88">
        <v>36791.879166666666</v>
      </c>
      <c r="D1233" s="6" t="s">
        <v>995</v>
      </c>
      <c r="E1233" s="6" t="s">
        <v>996</v>
      </c>
      <c r="G1233" s="6">
        <v>50</v>
      </c>
      <c r="M1233" s="6">
        <v>39</v>
      </c>
      <c r="Q1233" s="6">
        <v>78</v>
      </c>
      <c r="S1233" s="6">
        <v>0.13900000000000001</v>
      </c>
      <c r="U1233" s="6">
        <v>0.9</v>
      </c>
      <c r="AD1233" s="6" t="s">
        <v>1784</v>
      </c>
      <c r="AE1233" s="6">
        <v>18</v>
      </c>
      <c r="AF1233" s="6" t="s">
        <v>1784</v>
      </c>
      <c r="AG1233" s="6">
        <v>18</v>
      </c>
      <c r="AM1233" s="6">
        <v>7.53</v>
      </c>
      <c r="BA1233" s="6">
        <v>23</v>
      </c>
      <c r="BC1233" s="6">
        <v>18</v>
      </c>
      <c r="BG1233" s="6">
        <v>7</v>
      </c>
      <c r="BI1233" s="6">
        <v>3.1</v>
      </c>
      <c r="BK1233" s="6">
        <v>3.2</v>
      </c>
      <c r="BM1233" s="6">
        <v>100</v>
      </c>
      <c r="BO1233" s="6">
        <v>0.125</v>
      </c>
      <c r="BU1233" s="6">
        <v>57</v>
      </c>
    </row>
    <row r="1234" spans="1:75" x14ac:dyDescent="0.2">
      <c r="A1234" s="6" t="s">
        <v>894</v>
      </c>
      <c r="B1234" s="88">
        <v>36791.675000000003</v>
      </c>
      <c r="C1234" s="88"/>
      <c r="D1234" s="6" t="s">
        <v>997</v>
      </c>
      <c r="G1234" s="6">
        <v>70</v>
      </c>
      <c r="K1234" s="6">
        <v>0.64</v>
      </c>
      <c r="BW1234" s="6">
        <v>4.9000000000000004</v>
      </c>
    </row>
    <row r="1235" spans="1:75" x14ac:dyDescent="0.2">
      <c r="A1235" s="6" t="s">
        <v>894</v>
      </c>
      <c r="B1235" s="88">
        <v>36876.262499999997</v>
      </c>
      <c r="C1235" s="88">
        <v>36876.697222222225</v>
      </c>
      <c r="D1235" s="6" t="s">
        <v>998</v>
      </c>
      <c r="E1235" s="6" t="s">
        <v>999</v>
      </c>
      <c r="G1235" s="6">
        <v>50</v>
      </c>
      <c r="M1235" s="6">
        <v>3.2570000000000001</v>
      </c>
      <c r="Q1235" s="6">
        <v>29160</v>
      </c>
      <c r="S1235" s="6">
        <v>1.76</v>
      </c>
      <c r="U1235" s="6">
        <v>22.3</v>
      </c>
      <c r="W1235" s="6">
        <v>4800</v>
      </c>
      <c r="AA1235" s="6">
        <v>208</v>
      </c>
      <c r="AD1235" s="6" t="s">
        <v>1784</v>
      </c>
      <c r="AE1235" s="6">
        <v>18</v>
      </c>
      <c r="AG1235" s="6">
        <v>19000</v>
      </c>
      <c r="AM1235" s="6">
        <v>7.9399999999999995</v>
      </c>
    </row>
    <row r="1236" spans="1:75" x14ac:dyDescent="0.2">
      <c r="A1236" s="6" t="s">
        <v>894</v>
      </c>
      <c r="B1236" s="88">
        <v>36905.28125</v>
      </c>
      <c r="C1236" s="88">
        <v>36905.525694444441</v>
      </c>
      <c r="D1236" s="6" t="s">
        <v>1000</v>
      </c>
      <c r="E1236" s="6" t="s">
        <v>1001</v>
      </c>
      <c r="G1236" s="6">
        <v>50</v>
      </c>
      <c r="M1236" s="6">
        <v>8.7955000000000005</v>
      </c>
      <c r="O1236" s="6">
        <v>1011</v>
      </c>
      <c r="Q1236" s="6">
        <v>1800</v>
      </c>
      <c r="S1236" s="6">
        <v>0.377</v>
      </c>
      <c r="U1236" s="6">
        <v>3.44</v>
      </c>
      <c r="W1236" s="6">
        <v>170</v>
      </c>
      <c r="AA1236" s="6">
        <v>41.7</v>
      </c>
      <c r="AC1236" s="6">
        <v>796</v>
      </c>
      <c r="AE1236" s="6">
        <v>26</v>
      </c>
      <c r="AG1236" s="6">
        <v>690</v>
      </c>
      <c r="AM1236" s="6">
        <v>7.45</v>
      </c>
      <c r="AO1236" s="6">
        <v>216</v>
      </c>
      <c r="BA1236" s="6">
        <v>93</v>
      </c>
      <c r="BC1236" s="6">
        <v>22</v>
      </c>
      <c r="BG1236" s="6">
        <v>26</v>
      </c>
      <c r="BI1236" s="6">
        <v>5.2</v>
      </c>
      <c r="BK1236" s="6">
        <v>36</v>
      </c>
      <c r="BM1236" s="6">
        <v>390</v>
      </c>
      <c r="BU1236" s="6">
        <v>77</v>
      </c>
    </row>
    <row r="1237" spans="1:75" x14ac:dyDescent="0.2">
      <c r="A1237" s="6" t="s">
        <v>894</v>
      </c>
      <c r="B1237" s="88">
        <v>36905.328472222223</v>
      </c>
      <c r="C1237" s="88"/>
      <c r="D1237" s="6" t="s">
        <v>1002</v>
      </c>
      <c r="G1237" s="6">
        <v>70</v>
      </c>
      <c r="K1237" s="6">
        <v>0.13</v>
      </c>
      <c r="BW1237" s="6">
        <v>5.6</v>
      </c>
    </row>
    <row r="1238" spans="1:75" x14ac:dyDescent="0.2">
      <c r="A1238" s="6" t="s">
        <v>894</v>
      </c>
      <c r="B1238" s="88">
        <v>36910</v>
      </c>
      <c r="C1238" s="88"/>
      <c r="D1238" s="6" t="s">
        <v>1003</v>
      </c>
      <c r="Q1238" s="6">
        <v>3600</v>
      </c>
    </row>
    <row r="1239" spans="1:75" x14ac:dyDescent="0.2">
      <c r="A1239" s="6" t="s">
        <v>894</v>
      </c>
      <c r="B1239" s="88">
        <v>36920.28125</v>
      </c>
      <c r="C1239" s="88">
        <v>36920.579861111109</v>
      </c>
      <c r="D1239" s="6" t="s">
        <v>1004</v>
      </c>
      <c r="E1239" s="6" t="s">
        <v>1005</v>
      </c>
      <c r="G1239" s="6">
        <v>50</v>
      </c>
      <c r="M1239" s="6">
        <v>5.141</v>
      </c>
      <c r="N1239" s="6" t="s">
        <v>1934</v>
      </c>
      <c r="O1239" s="6">
        <v>2100</v>
      </c>
      <c r="Q1239" s="6">
        <v>20000</v>
      </c>
      <c r="S1239" s="6">
        <v>0.749</v>
      </c>
      <c r="U1239" s="6">
        <v>12.9</v>
      </c>
      <c r="W1239" s="6">
        <v>2000</v>
      </c>
      <c r="AA1239" s="6">
        <v>337</v>
      </c>
      <c r="AC1239" s="6">
        <v>6710</v>
      </c>
      <c r="AD1239" s="6" t="s">
        <v>1784</v>
      </c>
      <c r="AE1239" s="6">
        <v>18</v>
      </c>
      <c r="AG1239" s="6">
        <v>9600</v>
      </c>
      <c r="AM1239" s="6">
        <v>7.43</v>
      </c>
      <c r="AO1239" s="6">
        <v>1780</v>
      </c>
    </row>
    <row r="1240" spans="1:75" x14ac:dyDescent="0.2">
      <c r="A1240" s="6" t="s">
        <v>894</v>
      </c>
      <c r="B1240" s="88">
        <v>36946.263194444444</v>
      </c>
      <c r="C1240" s="88">
        <v>36946.560416666667</v>
      </c>
      <c r="D1240" s="6" t="s">
        <v>1006</v>
      </c>
      <c r="E1240" s="6" t="s">
        <v>1007</v>
      </c>
      <c r="G1240" s="6">
        <v>50</v>
      </c>
      <c r="M1240" s="6">
        <v>14.782999999999999</v>
      </c>
      <c r="N1240" s="6" t="s">
        <v>1934</v>
      </c>
      <c r="O1240" s="6">
        <v>1040</v>
      </c>
      <c r="Q1240" s="6">
        <v>5000</v>
      </c>
      <c r="S1240" s="6">
        <v>0.442</v>
      </c>
      <c r="U1240" s="6">
        <v>4.29</v>
      </c>
      <c r="W1240" s="6">
        <v>420</v>
      </c>
      <c r="AA1240" s="6">
        <v>28.1</v>
      </c>
      <c r="AC1240" s="6">
        <v>1540</v>
      </c>
      <c r="AD1240" s="6" t="s">
        <v>1784</v>
      </c>
      <c r="AE1240" s="6">
        <v>18</v>
      </c>
      <c r="AG1240" s="6">
        <v>2300</v>
      </c>
      <c r="AM1240" s="6">
        <v>7.48</v>
      </c>
      <c r="AO1240" s="6">
        <v>414</v>
      </c>
    </row>
    <row r="1241" spans="1:75" x14ac:dyDescent="0.2">
      <c r="A1241" s="6" t="s">
        <v>894</v>
      </c>
      <c r="B1241" s="88">
        <v>36970.474305555559</v>
      </c>
      <c r="C1241" s="88">
        <v>36976.552777777775</v>
      </c>
      <c r="D1241" s="6" t="s">
        <v>1008</v>
      </c>
      <c r="E1241" s="6" t="s">
        <v>1009</v>
      </c>
      <c r="G1241" s="6">
        <v>50</v>
      </c>
      <c r="M1241" s="6">
        <v>10.074</v>
      </c>
      <c r="O1241" s="6">
        <v>4245</v>
      </c>
      <c r="Q1241" s="6">
        <v>8600</v>
      </c>
      <c r="S1241" s="6">
        <v>17.3</v>
      </c>
      <c r="U1241" s="6">
        <v>31.2</v>
      </c>
      <c r="W1241" s="6">
        <v>670</v>
      </c>
      <c r="AA1241" s="6">
        <v>46.9</v>
      </c>
      <c r="AC1241" s="6">
        <v>3710</v>
      </c>
      <c r="AD1241" s="6" t="s">
        <v>1784</v>
      </c>
      <c r="AE1241" s="6">
        <v>18</v>
      </c>
      <c r="AG1241" s="6">
        <v>2100</v>
      </c>
      <c r="AM1241" s="6">
        <v>7.92</v>
      </c>
      <c r="AO1241" s="6">
        <v>1360</v>
      </c>
      <c r="BA1241" s="6">
        <v>35</v>
      </c>
    </row>
    <row r="1242" spans="1:75" x14ac:dyDescent="0.2">
      <c r="A1242" s="6" t="s">
        <v>894</v>
      </c>
      <c r="B1242" s="88">
        <v>37188.025000000001</v>
      </c>
      <c r="C1242" s="88">
        <v>37188.074305555558</v>
      </c>
      <c r="D1242" s="6" t="s">
        <v>1010</v>
      </c>
      <c r="E1242" s="6" t="s">
        <v>1011</v>
      </c>
      <c r="G1242" s="6">
        <v>50</v>
      </c>
      <c r="M1242" s="6">
        <v>11</v>
      </c>
      <c r="O1242" s="6">
        <v>6.6</v>
      </c>
      <c r="Q1242" s="6">
        <v>20</v>
      </c>
      <c r="S1242" s="6">
        <v>0.29899999999999999</v>
      </c>
      <c r="U1242" s="6">
        <v>0.85</v>
      </c>
      <c r="AA1242" s="6">
        <v>1.4</v>
      </c>
      <c r="AC1242" s="6">
        <v>251</v>
      </c>
      <c r="AD1242" s="6" t="s">
        <v>1784</v>
      </c>
      <c r="AE1242" s="6">
        <v>18</v>
      </c>
      <c r="AF1242" s="6" t="s">
        <v>1784</v>
      </c>
      <c r="AG1242" s="6">
        <v>18</v>
      </c>
      <c r="AM1242" s="6">
        <v>7.83</v>
      </c>
      <c r="AO1242" s="6">
        <v>93</v>
      </c>
    </row>
    <row r="1243" spans="1:75" x14ac:dyDescent="0.2">
      <c r="A1243" s="6" t="s">
        <v>894</v>
      </c>
      <c r="B1243" s="88">
        <v>37270.245833333334</v>
      </c>
      <c r="C1243" s="88">
        <v>37270.577777777777</v>
      </c>
      <c r="D1243" s="6" t="s">
        <v>1012</v>
      </c>
      <c r="E1243" s="6" t="s">
        <v>1013</v>
      </c>
      <c r="G1243" s="6">
        <v>50</v>
      </c>
      <c r="M1243" s="6">
        <v>8.1</v>
      </c>
      <c r="O1243" s="6">
        <v>930</v>
      </c>
      <c r="Q1243" s="6">
        <v>1740</v>
      </c>
      <c r="S1243" s="6">
        <v>0.76500000000000001</v>
      </c>
      <c r="U1243" s="6">
        <v>4.82</v>
      </c>
      <c r="W1243" s="6">
        <v>21</v>
      </c>
      <c r="AA1243" s="6">
        <v>91.2</v>
      </c>
      <c r="AC1243" s="6">
        <v>610</v>
      </c>
      <c r="AE1243" s="6">
        <v>23</v>
      </c>
      <c r="AG1243" s="6">
        <v>770</v>
      </c>
      <c r="AM1243" s="6">
        <v>7.48</v>
      </c>
      <c r="AO1243" s="6">
        <v>102</v>
      </c>
    </row>
    <row r="1244" spans="1:75" x14ac:dyDescent="0.2">
      <c r="A1244" s="6" t="s">
        <v>894</v>
      </c>
      <c r="B1244" s="88">
        <v>37272.586805555555</v>
      </c>
      <c r="C1244" s="88">
        <v>37273.160416666666</v>
      </c>
      <c r="D1244" s="6" t="s">
        <v>1014</v>
      </c>
      <c r="E1244" s="6" t="s">
        <v>1015</v>
      </c>
      <c r="G1244" s="6">
        <v>50</v>
      </c>
      <c r="M1244" s="6">
        <v>1.1000000000000001</v>
      </c>
      <c r="O1244" s="6">
        <v>1182</v>
      </c>
      <c r="Q1244" s="6">
        <v>2710</v>
      </c>
      <c r="S1244" s="6">
        <v>2.36</v>
      </c>
      <c r="U1244" s="6">
        <v>4.16</v>
      </c>
      <c r="W1244" s="6">
        <v>55</v>
      </c>
      <c r="AA1244" s="6">
        <v>23800</v>
      </c>
      <c r="AC1244" s="6">
        <v>55400</v>
      </c>
      <c r="AD1244" s="6" t="s">
        <v>1784</v>
      </c>
      <c r="AE1244" s="6">
        <v>18</v>
      </c>
      <c r="AG1244" s="6">
        <v>960</v>
      </c>
      <c r="AM1244" s="6">
        <v>7.74</v>
      </c>
      <c r="AO1244" s="6">
        <v>180</v>
      </c>
    </row>
    <row r="1245" spans="1:75" x14ac:dyDescent="0.2">
      <c r="A1245" s="6" t="s">
        <v>894</v>
      </c>
      <c r="B1245" s="88">
        <v>37287.232638888891</v>
      </c>
      <c r="C1245" s="88">
        <v>37288.520833333336</v>
      </c>
      <c r="D1245" s="6" t="s">
        <v>1016</v>
      </c>
      <c r="E1245" s="6" t="s">
        <v>1017</v>
      </c>
      <c r="G1245" s="6">
        <v>50</v>
      </c>
      <c r="M1245" s="6">
        <v>20</v>
      </c>
      <c r="O1245" s="6">
        <v>4080</v>
      </c>
      <c r="Q1245" s="6">
        <v>8840</v>
      </c>
      <c r="S1245" s="6">
        <v>0.70099999999999996</v>
      </c>
      <c r="U1245" s="6">
        <v>4.12</v>
      </c>
      <c r="W1245" s="6">
        <v>204</v>
      </c>
      <c r="AA1245" s="6">
        <v>242</v>
      </c>
      <c r="AC1245" s="6">
        <v>1630</v>
      </c>
      <c r="AD1245" s="6" t="s">
        <v>1784</v>
      </c>
      <c r="AE1245" s="6">
        <v>18</v>
      </c>
      <c r="AG1245" s="6">
        <v>3700</v>
      </c>
      <c r="AM1245" s="6">
        <v>7.39</v>
      </c>
      <c r="AO1245" s="6">
        <v>293</v>
      </c>
    </row>
    <row r="1246" spans="1:75" x14ac:dyDescent="0.2">
      <c r="A1246" s="6" t="s">
        <v>894</v>
      </c>
      <c r="B1246" s="88">
        <v>37308.226388888892</v>
      </c>
      <c r="C1246" s="88">
        <v>37308.540972222225</v>
      </c>
      <c r="D1246" s="6" t="s">
        <v>1018</v>
      </c>
      <c r="E1246" s="6" t="s">
        <v>1019</v>
      </c>
      <c r="G1246" s="6">
        <v>50</v>
      </c>
      <c r="M1246" s="6">
        <v>1</v>
      </c>
      <c r="O1246" s="6">
        <v>6150</v>
      </c>
      <c r="Q1246" s="6">
        <v>10600</v>
      </c>
      <c r="S1246" s="6">
        <v>0.58499999999999996</v>
      </c>
      <c r="U1246" s="6">
        <v>4.12</v>
      </c>
      <c r="W1246" s="6">
        <v>119</v>
      </c>
      <c r="AA1246" s="6">
        <v>386</v>
      </c>
      <c r="AC1246" s="6">
        <v>1970</v>
      </c>
      <c r="AD1246" s="6" t="s">
        <v>1784</v>
      </c>
      <c r="AE1246" s="6">
        <v>18</v>
      </c>
      <c r="AG1246" s="6">
        <v>5600</v>
      </c>
      <c r="AM1246" s="6">
        <v>7.32</v>
      </c>
      <c r="AO1246" s="6">
        <v>305</v>
      </c>
    </row>
    <row r="1247" spans="1:75" x14ac:dyDescent="0.2">
      <c r="A1247" s="6" t="s">
        <v>894</v>
      </c>
      <c r="B1247" s="88">
        <v>37316.907638888886</v>
      </c>
      <c r="C1247" s="88">
        <v>37318.215277777781</v>
      </c>
      <c r="D1247" s="6" t="s">
        <v>1020</v>
      </c>
      <c r="E1247" s="6" t="s">
        <v>1021</v>
      </c>
      <c r="G1247" s="6">
        <v>50</v>
      </c>
      <c r="M1247" s="6">
        <v>4.7</v>
      </c>
      <c r="O1247" s="6">
        <v>5390</v>
      </c>
      <c r="Q1247" s="6">
        <v>10900</v>
      </c>
      <c r="S1247" s="6">
        <v>1.29</v>
      </c>
      <c r="U1247" s="6">
        <v>5.5600000000000005</v>
      </c>
      <c r="W1247" s="6">
        <v>55</v>
      </c>
      <c r="AA1247" s="6">
        <v>1730</v>
      </c>
      <c r="AC1247" s="6">
        <v>5630</v>
      </c>
      <c r="AE1247" s="6">
        <v>30</v>
      </c>
      <c r="AG1247" s="6">
        <v>3600</v>
      </c>
      <c r="AM1247" s="6">
        <v>7.34</v>
      </c>
      <c r="AO1247" s="6">
        <v>199</v>
      </c>
    </row>
    <row r="1248" spans="1:75" x14ac:dyDescent="0.2">
      <c r="A1248" s="6" t="s">
        <v>894</v>
      </c>
      <c r="B1248" s="88">
        <v>37531.061111111114</v>
      </c>
      <c r="C1248" s="88">
        <v>37531.288888888892</v>
      </c>
      <c r="D1248" s="6" t="s">
        <v>1022</v>
      </c>
      <c r="E1248" s="6" t="s">
        <v>1023</v>
      </c>
      <c r="G1248" s="6">
        <v>50</v>
      </c>
      <c r="M1248" s="6">
        <v>20.440000000000001</v>
      </c>
      <c r="N1248" s="6" t="s">
        <v>1784</v>
      </c>
      <c r="O1248" s="6">
        <v>2</v>
      </c>
      <c r="Q1248" s="6">
        <v>21</v>
      </c>
      <c r="AD1248" s="6" t="s">
        <v>1784</v>
      </c>
      <c r="AE1248" s="6">
        <v>18</v>
      </c>
      <c r="AF1248" s="6" t="s">
        <v>1784</v>
      </c>
      <c r="AG1248" s="6">
        <v>18</v>
      </c>
      <c r="AM1248" s="6">
        <v>7.77</v>
      </c>
      <c r="BA1248" s="6">
        <v>27</v>
      </c>
    </row>
    <row r="1249" spans="1:75" x14ac:dyDescent="0.2">
      <c r="A1249" s="6" t="s">
        <v>894</v>
      </c>
      <c r="B1249" s="88">
        <v>37652.32916666667</v>
      </c>
      <c r="C1249" s="88">
        <v>37652.731944444444</v>
      </c>
      <c r="D1249" s="6" t="s">
        <v>1024</v>
      </c>
      <c r="E1249" s="6" t="s">
        <v>1025</v>
      </c>
      <c r="G1249" s="6">
        <v>50</v>
      </c>
      <c r="M1249" s="6">
        <v>2.33</v>
      </c>
      <c r="O1249" s="6">
        <v>12800</v>
      </c>
      <c r="Q1249" s="6">
        <v>19600</v>
      </c>
      <c r="S1249" s="6">
        <v>1.24</v>
      </c>
      <c r="U1249" s="6">
        <v>6.02</v>
      </c>
      <c r="AC1249" s="6">
        <v>27800</v>
      </c>
      <c r="AD1249" s="6" t="s">
        <v>1784</v>
      </c>
      <c r="AE1249" s="6">
        <v>18</v>
      </c>
      <c r="AG1249" s="6">
        <v>5700</v>
      </c>
      <c r="AM1249" s="6">
        <v>7.66</v>
      </c>
      <c r="AO1249" s="6">
        <v>5410</v>
      </c>
    </row>
    <row r="1250" spans="1:75" x14ac:dyDescent="0.2">
      <c r="A1250" s="6" t="s">
        <v>894</v>
      </c>
      <c r="B1250" s="88">
        <v>37684.68472222222</v>
      </c>
      <c r="C1250" s="88">
        <v>37687.779166666667</v>
      </c>
      <c r="D1250" s="6" t="s">
        <v>1026</v>
      </c>
      <c r="E1250" s="6" t="s">
        <v>1027</v>
      </c>
      <c r="G1250" s="6">
        <v>50</v>
      </c>
      <c r="M1250" s="6">
        <v>5.29</v>
      </c>
      <c r="Q1250" s="6">
        <v>19500</v>
      </c>
      <c r="S1250" s="6">
        <v>0.19600000000000001</v>
      </c>
      <c r="T1250" s="6" t="s">
        <v>1784</v>
      </c>
      <c r="U1250" s="6">
        <v>0.14000000000000001</v>
      </c>
      <c r="AD1250" s="6" t="s">
        <v>1784</v>
      </c>
      <c r="AE1250" s="6">
        <v>18</v>
      </c>
      <c r="AG1250" s="6">
        <v>7300</v>
      </c>
    </row>
    <row r="1251" spans="1:75" x14ac:dyDescent="0.2">
      <c r="A1251" s="6" t="s">
        <v>894</v>
      </c>
      <c r="B1251" s="88">
        <v>37694.555555555555</v>
      </c>
      <c r="C1251" s="88">
        <v>37696.504861111112</v>
      </c>
      <c r="D1251" s="6" t="s">
        <v>1028</v>
      </c>
      <c r="E1251" s="6" t="s">
        <v>1029</v>
      </c>
      <c r="G1251" s="6">
        <v>50</v>
      </c>
      <c r="M1251" s="6">
        <v>29.68</v>
      </c>
      <c r="N1251" s="6" t="s">
        <v>1934</v>
      </c>
      <c r="O1251" s="6">
        <v>1000</v>
      </c>
      <c r="Q1251" s="6">
        <v>5830</v>
      </c>
      <c r="S1251" s="6">
        <v>0.42299999999999999</v>
      </c>
      <c r="U1251" s="6">
        <v>5.05</v>
      </c>
      <c r="AC1251" s="6">
        <v>2100</v>
      </c>
      <c r="AD1251" s="6" t="s">
        <v>1784</v>
      </c>
      <c r="AE1251" s="6">
        <v>18</v>
      </c>
      <c r="AG1251" s="6">
        <v>2900</v>
      </c>
      <c r="AM1251" s="6">
        <v>7.5600000000000005</v>
      </c>
      <c r="AO1251" s="6">
        <v>630</v>
      </c>
      <c r="BA1251" s="6">
        <v>42</v>
      </c>
    </row>
    <row r="1252" spans="1:75" x14ac:dyDescent="0.2">
      <c r="A1252" s="6" t="s">
        <v>894</v>
      </c>
      <c r="B1252" s="88">
        <v>37695.84375</v>
      </c>
      <c r="C1252" s="88"/>
      <c r="D1252" s="6" t="s">
        <v>1030</v>
      </c>
      <c r="E1252" s="6" t="s">
        <v>527</v>
      </c>
      <c r="G1252" s="6">
        <v>70</v>
      </c>
      <c r="K1252" s="6">
        <v>0.08</v>
      </c>
      <c r="BW1252" s="6">
        <v>1.8399999999999999</v>
      </c>
    </row>
    <row r="1253" spans="1:75" x14ac:dyDescent="0.2">
      <c r="A1253" s="6" t="s">
        <v>894</v>
      </c>
      <c r="B1253" s="88">
        <v>37715.694444444445</v>
      </c>
      <c r="C1253" s="88">
        <v>37716.064583333333</v>
      </c>
      <c r="D1253" s="6" t="s">
        <v>1031</v>
      </c>
      <c r="E1253" s="6" t="s">
        <v>1032</v>
      </c>
      <c r="G1253" s="6">
        <v>50</v>
      </c>
      <c r="M1253" s="6">
        <v>7.85</v>
      </c>
      <c r="O1253" s="6">
        <v>3140</v>
      </c>
      <c r="Q1253" s="6">
        <v>5790</v>
      </c>
      <c r="S1253" s="6">
        <v>0.32100000000000001</v>
      </c>
      <c r="U1253" s="6">
        <v>2.86</v>
      </c>
      <c r="AC1253" s="6">
        <v>548</v>
      </c>
      <c r="AD1253" s="6" t="s">
        <v>1784</v>
      </c>
      <c r="AE1253" s="6">
        <v>18</v>
      </c>
      <c r="AG1253" s="6">
        <v>2700</v>
      </c>
      <c r="AM1253" s="6">
        <v>7.36</v>
      </c>
      <c r="AO1253" s="6">
        <v>188</v>
      </c>
    </row>
    <row r="1254" spans="1:75" x14ac:dyDescent="0.2">
      <c r="A1254" s="6" t="s">
        <v>894</v>
      </c>
      <c r="B1254" s="88">
        <v>37965.688888888886</v>
      </c>
      <c r="C1254" s="88">
        <v>37965.993750000001</v>
      </c>
      <c r="D1254" s="6" t="s">
        <v>1033</v>
      </c>
      <c r="E1254" s="6" t="s">
        <v>1034</v>
      </c>
      <c r="G1254" s="6">
        <v>50</v>
      </c>
      <c r="M1254" s="6">
        <v>3.1</v>
      </c>
      <c r="Q1254" s="6">
        <v>262</v>
      </c>
    </row>
    <row r="1255" spans="1:75" x14ac:dyDescent="0.2">
      <c r="A1255" s="6" t="s">
        <v>894</v>
      </c>
      <c r="B1255" s="88">
        <v>37983.234027777777</v>
      </c>
      <c r="C1255" s="88">
        <v>37983.372916666667</v>
      </c>
      <c r="D1255" s="6" t="s">
        <v>1035</v>
      </c>
      <c r="E1255" s="6" t="s">
        <v>1034</v>
      </c>
      <c r="G1255" s="6">
        <v>50</v>
      </c>
      <c r="M1255" s="6">
        <v>6.86</v>
      </c>
      <c r="Q1255" s="6">
        <v>543</v>
      </c>
    </row>
    <row r="1256" spans="1:75" x14ac:dyDescent="0.2">
      <c r="A1256" s="6" t="s">
        <v>894</v>
      </c>
      <c r="B1256" s="88">
        <v>37988.754166666666</v>
      </c>
      <c r="C1256" s="88">
        <v>37988.986805555556</v>
      </c>
      <c r="D1256" s="6" t="s">
        <v>1036</v>
      </c>
      <c r="E1256" s="6" t="s">
        <v>1034</v>
      </c>
      <c r="G1256" s="6">
        <v>50</v>
      </c>
      <c r="M1256" s="6">
        <v>4.91</v>
      </c>
      <c r="Q1256" s="6">
        <v>411</v>
      </c>
    </row>
    <row r="1257" spans="1:75" x14ac:dyDescent="0.2">
      <c r="A1257" s="6" t="s">
        <v>894</v>
      </c>
      <c r="B1257" s="88">
        <v>37990.70208333333</v>
      </c>
      <c r="C1257" s="88">
        <v>37990.964583333334</v>
      </c>
      <c r="D1257" s="6" t="s">
        <v>1037</v>
      </c>
      <c r="E1257" s="6" t="s">
        <v>1038</v>
      </c>
      <c r="G1257" s="6">
        <v>50</v>
      </c>
      <c r="M1257" s="6">
        <v>7.0000000000000007E-2</v>
      </c>
      <c r="O1257" s="6">
        <v>1080</v>
      </c>
      <c r="Q1257" s="6">
        <v>1390</v>
      </c>
      <c r="S1257" s="6">
        <v>2.65</v>
      </c>
      <c r="U1257" s="6">
        <v>4.3</v>
      </c>
      <c r="AA1257" s="6">
        <v>168</v>
      </c>
      <c r="AC1257" s="6">
        <v>2410</v>
      </c>
      <c r="AD1257" s="6" t="s">
        <v>1784</v>
      </c>
      <c r="AE1257" s="6">
        <v>18</v>
      </c>
      <c r="AF1257" s="6" t="s">
        <v>1784</v>
      </c>
      <c r="AG1257" s="6">
        <v>18</v>
      </c>
      <c r="AM1257" s="6">
        <v>7.4</v>
      </c>
      <c r="AO1257" s="6">
        <v>743</v>
      </c>
    </row>
    <row r="1258" spans="1:75" x14ac:dyDescent="0.2">
      <c r="A1258" s="6" t="s">
        <v>894</v>
      </c>
      <c r="B1258" s="88">
        <v>38003.373611111114</v>
      </c>
      <c r="C1258" s="88">
        <v>38003.834722222222</v>
      </c>
      <c r="D1258" s="6" t="s">
        <v>1039</v>
      </c>
      <c r="E1258" s="6" t="s">
        <v>1040</v>
      </c>
      <c r="G1258" s="6">
        <v>50</v>
      </c>
      <c r="M1258" s="6">
        <v>3.98</v>
      </c>
      <c r="O1258" s="6">
        <v>9200</v>
      </c>
      <c r="Q1258" s="6">
        <v>19100</v>
      </c>
      <c r="S1258" s="6">
        <v>0.746</v>
      </c>
      <c r="U1258" s="6">
        <v>4.46</v>
      </c>
      <c r="AA1258" s="6">
        <v>7590</v>
      </c>
      <c r="AC1258" s="6">
        <v>22300</v>
      </c>
      <c r="AD1258" s="6" t="s">
        <v>1784</v>
      </c>
      <c r="AE1258" s="6">
        <v>18</v>
      </c>
      <c r="AG1258" s="6">
        <v>12000</v>
      </c>
      <c r="AM1258" s="6">
        <v>7.71</v>
      </c>
      <c r="AO1258" s="6">
        <v>860</v>
      </c>
    </row>
    <row r="1259" spans="1:75" x14ac:dyDescent="0.2">
      <c r="A1259" s="6" t="s">
        <v>894</v>
      </c>
      <c r="B1259" s="88">
        <v>38012.426388888889</v>
      </c>
      <c r="C1259" s="88">
        <v>38013.435416666667</v>
      </c>
      <c r="D1259" s="6" t="s">
        <v>1041</v>
      </c>
      <c r="E1259" s="6" t="s">
        <v>1034</v>
      </c>
      <c r="G1259" s="6">
        <v>50</v>
      </c>
      <c r="M1259" s="6">
        <v>2.37</v>
      </c>
      <c r="Q1259" s="6">
        <v>1220</v>
      </c>
    </row>
    <row r="1260" spans="1:75" x14ac:dyDescent="0.2">
      <c r="A1260" s="6" t="s">
        <v>894</v>
      </c>
      <c r="B1260" s="88">
        <v>38020.458333333336</v>
      </c>
      <c r="C1260" s="88">
        <v>38020.742361111108</v>
      </c>
      <c r="D1260" s="6" t="s">
        <v>1042</v>
      </c>
      <c r="E1260" s="6" t="s">
        <v>1034</v>
      </c>
      <c r="G1260" s="6">
        <v>50</v>
      </c>
      <c r="M1260" s="6">
        <v>1.62</v>
      </c>
      <c r="Q1260" s="6">
        <v>9790</v>
      </c>
    </row>
    <row r="1261" spans="1:75" x14ac:dyDescent="0.2">
      <c r="A1261" s="6" t="s">
        <v>894</v>
      </c>
      <c r="B1261" s="88">
        <v>38023.470138888886</v>
      </c>
      <c r="C1261" s="88"/>
      <c r="D1261" s="6" t="s">
        <v>1043</v>
      </c>
      <c r="E1261" s="6" t="s">
        <v>1034</v>
      </c>
      <c r="G1261" s="6">
        <v>50</v>
      </c>
      <c r="K1261" s="6">
        <v>0.03</v>
      </c>
      <c r="Q1261" s="6">
        <v>3720</v>
      </c>
    </row>
    <row r="1262" spans="1:75" x14ac:dyDescent="0.2">
      <c r="A1262" s="6" t="s">
        <v>894</v>
      </c>
      <c r="B1262" s="88">
        <v>38023.699305555558</v>
      </c>
      <c r="C1262" s="88">
        <v>38028.745138888888</v>
      </c>
      <c r="D1262" s="6" t="s">
        <v>1044</v>
      </c>
      <c r="E1262" s="6" t="s">
        <v>1034</v>
      </c>
      <c r="G1262" s="6">
        <v>50</v>
      </c>
      <c r="M1262" s="6">
        <v>8.2200000000000006</v>
      </c>
      <c r="Q1262" s="6">
        <v>17100</v>
      </c>
    </row>
    <row r="1263" spans="1:75" x14ac:dyDescent="0.2">
      <c r="A1263" s="6" t="s">
        <v>894</v>
      </c>
      <c r="B1263" s="88">
        <v>38036.6</v>
      </c>
      <c r="C1263" s="88">
        <v>38037.561111111114</v>
      </c>
      <c r="D1263" s="6" t="s">
        <v>1045</v>
      </c>
      <c r="E1263" s="6" t="s">
        <v>1034</v>
      </c>
      <c r="G1263" s="6">
        <v>50</v>
      </c>
      <c r="M1263" s="6">
        <v>12.09</v>
      </c>
      <c r="Q1263" s="6">
        <v>11170</v>
      </c>
    </row>
    <row r="1264" spans="1:75" x14ac:dyDescent="0.2">
      <c r="A1264" s="6" t="s">
        <v>894</v>
      </c>
      <c r="B1264" s="88">
        <v>38037.594444444447</v>
      </c>
      <c r="C1264" s="88">
        <v>38039.195138888892</v>
      </c>
      <c r="D1264" s="6" t="s">
        <v>1046</v>
      </c>
      <c r="E1264" s="6" t="s">
        <v>1047</v>
      </c>
      <c r="G1264" s="6">
        <v>50</v>
      </c>
      <c r="M1264" s="6">
        <v>28.69</v>
      </c>
      <c r="O1264" s="6">
        <v>8710</v>
      </c>
      <c r="Q1264" s="6">
        <v>14950</v>
      </c>
      <c r="S1264" s="6">
        <v>1.6E-2</v>
      </c>
      <c r="U1264" s="6">
        <v>4.42</v>
      </c>
      <c r="AA1264" s="6">
        <v>412</v>
      </c>
      <c r="AC1264" s="6">
        <v>2730</v>
      </c>
      <c r="AD1264" s="6" t="s">
        <v>1784</v>
      </c>
      <c r="AE1264" s="6">
        <v>18</v>
      </c>
      <c r="AG1264" s="6">
        <v>14000</v>
      </c>
      <c r="AM1264" s="6">
        <v>7.79</v>
      </c>
      <c r="AO1264" s="6">
        <v>490</v>
      </c>
    </row>
    <row r="1265" spans="1:79" x14ac:dyDescent="0.2">
      <c r="A1265" s="6" t="s">
        <v>894</v>
      </c>
      <c r="B1265" s="88">
        <v>38039.37222222222</v>
      </c>
      <c r="C1265" s="88">
        <v>38039.946527777778</v>
      </c>
      <c r="D1265" s="6" t="s">
        <v>1048</v>
      </c>
      <c r="E1265" s="6" t="s">
        <v>1034</v>
      </c>
      <c r="G1265" s="6">
        <v>50</v>
      </c>
      <c r="M1265" s="6">
        <v>13.65</v>
      </c>
      <c r="Q1265" s="6">
        <v>6890</v>
      </c>
    </row>
    <row r="1266" spans="1:79" x14ac:dyDescent="0.2">
      <c r="A1266" s="6" t="s">
        <v>894</v>
      </c>
      <c r="B1266" s="88">
        <v>38040.050694444442</v>
      </c>
      <c r="C1266" s="88">
        <v>38040.560416666667</v>
      </c>
      <c r="D1266" s="6" t="s">
        <v>1049</v>
      </c>
      <c r="E1266" s="6" t="s">
        <v>1034</v>
      </c>
      <c r="G1266" s="6">
        <v>50</v>
      </c>
      <c r="M1266" s="6">
        <v>12.05</v>
      </c>
      <c r="Q1266" s="6">
        <v>4640</v>
      </c>
    </row>
    <row r="1267" spans="1:79" x14ac:dyDescent="0.2">
      <c r="A1267" s="6" t="s">
        <v>894</v>
      </c>
      <c r="B1267" s="88">
        <v>38040.746527777781</v>
      </c>
      <c r="C1267" s="88">
        <v>38043.658333333333</v>
      </c>
      <c r="D1267" s="6" t="s">
        <v>1050</v>
      </c>
      <c r="E1267" s="6" t="s">
        <v>1034</v>
      </c>
      <c r="G1267" s="6">
        <v>50</v>
      </c>
      <c r="M1267" s="6">
        <v>54.33</v>
      </c>
      <c r="Q1267" s="6">
        <v>4260</v>
      </c>
    </row>
    <row r="1268" spans="1:79" x14ac:dyDescent="0.2">
      <c r="A1268" s="6" t="s">
        <v>894</v>
      </c>
      <c r="B1268" s="88">
        <v>38044.581944444442</v>
      </c>
      <c r="C1268" s="88">
        <v>38049.564583333333</v>
      </c>
      <c r="D1268" s="6" t="s">
        <v>1051</v>
      </c>
      <c r="E1268" s="6" t="s">
        <v>1034</v>
      </c>
      <c r="G1268" s="6">
        <v>50</v>
      </c>
      <c r="M1268" s="6">
        <v>120.68</v>
      </c>
      <c r="Q1268" s="6">
        <v>3470</v>
      </c>
    </row>
    <row r="1269" spans="1:79" x14ac:dyDescent="0.2">
      <c r="A1269" s="6" t="s">
        <v>894</v>
      </c>
      <c r="B1269" s="88">
        <v>38050.245833333334</v>
      </c>
      <c r="C1269" s="88">
        <v>38050.990972222222</v>
      </c>
      <c r="D1269" s="6" t="s">
        <v>1052</v>
      </c>
      <c r="E1269" s="6" t="s">
        <v>1034</v>
      </c>
      <c r="G1269" s="6">
        <v>50</v>
      </c>
      <c r="M1269" s="6">
        <v>53.54</v>
      </c>
      <c r="Q1269" s="6">
        <v>557</v>
      </c>
    </row>
    <row r="1270" spans="1:79" x14ac:dyDescent="0.2">
      <c r="A1270" s="6" t="s">
        <v>894</v>
      </c>
      <c r="B1270" s="88">
        <v>38051.012499999997</v>
      </c>
      <c r="C1270" s="88">
        <v>38051.251388888886</v>
      </c>
      <c r="D1270" s="6" t="s">
        <v>1053</v>
      </c>
      <c r="E1270" s="6" t="s">
        <v>1034</v>
      </c>
      <c r="G1270" s="6">
        <v>50</v>
      </c>
      <c r="M1270" s="6">
        <v>54.12</v>
      </c>
      <c r="Q1270" s="6">
        <v>81</v>
      </c>
    </row>
    <row r="1271" spans="1:79" x14ac:dyDescent="0.2">
      <c r="A1271" s="6" t="s">
        <v>894</v>
      </c>
      <c r="B1271" s="88">
        <v>38051.299305555556</v>
      </c>
      <c r="C1271" s="88">
        <v>38053.145833333336</v>
      </c>
      <c r="D1271" s="6" t="s">
        <v>1054</v>
      </c>
      <c r="E1271" s="6" t="s">
        <v>1034</v>
      </c>
      <c r="G1271" s="6">
        <v>50</v>
      </c>
      <c r="M1271" s="6">
        <v>21.11</v>
      </c>
      <c r="Q1271" s="6">
        <v>1110</v>
      </c>
    </row>
    <row r="1272" spans="1:79" x14ac:dyDescent="0.2">
      <c r="A1272" s="6" t="s">
        <v>894</v>
      </c>
      <c r="B1272" s="88">
        <v>38054.512499999997</v>
      </c>
      <c r="C1272" s="88">
        <v>38060.506944444445</v>
      </c>
      <c r="D1272" s="6" t="s">
        <v>1055</v>
      </c>
      <c r="E1272" s="6" t="s">
        <v>1034</v>
      </c>
      <c r="G1272" s="6">
        <v>50</v>
      </c>
      <c r="M1272" s="6">
        <v>25.04</v>
      </c>
      <c r="Q1272" s="6">
        <v>1310</v>
      </c>
    </row>
    <row r="1273" spans="1:79" x14ac:dyDescent="0.2">
      <c r="A1273" s="6" t="s">
        <v>894</v>
      </c>
      <c r="B1273" s="88">
        <v>38063.473611111112</v>
      </c>
      <c r="C1273" s="88">
        <v>38072.222222222219</v>
      </c>
      <c r="D1273" s="6" t="s">
        <v>1056</v>
      </c>
      <c r="E1273" s="6" t="s">
        <v>1034</v>
      </c>
      <c r="G1273" s="6">
        <v>50</v>
      </c>
      <c r="M1273" s="6">
        <v>92.52</v>
      </c>
      <c r="Q1273" s="6">
        <v>1430</v>
      </c>
    </row>
    <row r="1274" spans="1:79" x14ac:dyDescent="0.2">
      <c r="A1274" s="6" t="s">
        <v>894</v>
      </c>
      <c r="B1274" s="88">
        <v>38072.722916666666</v>
      </c>
      <c r="C1274" s="88">
        <v>38076.397222222222</v>
      </c>
      <c r="D1274" s="6" t="s">
        <v>1057</v>
      </c>
      <c r="E1274" s="6" t="s">
        <v>1034</v>
      </c>
      <c r="G1274" s="6">
        <v>50</v>
      </c>
      <c r="M1274" s="6">
        <v>71.180000000000007</v>
      </c>
      <c r="Q1274" s="6">
        <v>138</v>
      </c>
    </row>
    <row r="1275" spans="1:79" x14ac:dyDescent="0.2">
      <c r="A1275" s="6" t="s">
        <v>894</v>
      </c>
      <c r="B1275" s="88">
        <v>38083.423611111109</v>
      </c>
      <c r="C1275" s="88"/>
      <c r="D1275" s="6" t="s">
        <v>1058</v>
      </c>
      <c r="E1275" s="6" t="s">
        <v>1034</v>
      </c>
      <c r="G1275" s="6">
        <v>50</v>
      </c>
      <c r="K1275" s="6">
        <v>0.28999999999999998</v>
      </c>
      <c r="Q1275" s="6">
        <v>248</v>
      </c>
    </row>
    <row r="1276" spans="1:79" x14ac:dyDescent="0.2">
      <c r="A1276" s="6" t="s">
        <v>894</v>
      </c>
      <c r="B1276" s="88">
        <v>38094.11041666667</v>
      </c>
      <c r="C1276" s="88">
        <v>38099.530555555553</v>
      </c>
      <c r="D1276" s="6" t="s">
        <v>1059</v>
      </c>
      <c r="E1276" s="6" t="s">
        <v>1034</v>
      </c>
      <c r="G1276" s="6">
        <v>50</v>
      </c>
      <c r="M1276" s="6">
        <v>78.900000000000006</v>
      </c>
      <c r="Q1276" s="6">
        <v>133</v>
      </c>
    </row>
    <row r="1277" spans="1:79" x14ac:dyDescent="0.2">
      <c r="A1277" s="6" t="s">
        <v>894</v>
      </c>
      <c r="B1277" s="88">
        <v>38353.706944444442</v>
      </c>
      <c r="C1277" s="88">
        <v>38354.01458333333</v>
      </c>
      <c r="D1277" s="6" t="s">
        <v>1060</v>
      </c>
      <c r="E1277" s="6" t="s">
        <v>1061</v>
      </c>
      <c r="G1277" s="6">
        <v>50</v>
      </c>
      <c r="M1277" s="6">
        <v>25.59</v>
      </c>
      <c r="Q1277" s="6">
        <v>181</v>
      </c>
      <c r="W1277" s="6">
        <v>35</v>
      </c>
      <c r="Y1277" s="6">
        <v>4</v>
      </c>
      <c r="AI1277" s="6">
        <v>23</v>
      </c>
      <c r="AJ1277" s="6" t="s">
        <v>1784</v>
      </c>
      <c r="AK1277" s="6">
        <v>2.5</v>
      </c>
    </row>
    <row r="1278" spans="1:79" x14ac:dyDescent="0.2">
      <c r="A1278" s="6" t="s">
        <v>894</v>
      </c>
      <c r="B1278" s="88">
        <v>38355.550000000003</v>
      </c>
      <c r="C1278" s="88">
        <v>38355.790277777778</v>
      </c>
      <c r="D1278" s="6" t="s">
        <v>1062</v>
      </c>
      <c r="E1278" s="6" t="s">
        <v>1063</v>
      </c>
      <c r="G1278" s="6">
        <v>50</v>
      </c>
      <c r="M1278" s="6">
        <v>0.9</v>
      </c>
      <c r="O1278" s="6">
        <v>48100</v>
      </c>
      <c r="Q1278" s="6">
        <v>81800</v>
      </c>
      <c r="S1278" s="6">
        <v>2.63</v>
      </c>
      <c r="U1278" s="6">
        <v>7.93</v>
      </c>
      <c r="W1278" s="6">
        <v>1650</v>
      </c>
      <c r="Y1278" s="6">
        <v>785</v>
      </c>
      <c r="AA1278" s="6">
        <v>1180</v>
      </c>
      <c r="AC1278" s="6">
        <v>6930</v>
      </c>
      <c r="AD1278" s="6" t="s">
        <v>1784</v>
      </c>
      <c r="AE1278" s="6">
        <v>18</v>
      </c>
      <c r="AG1278" s="6">
        <v>70000</v>
      </c>
      <c r="AI1278" s="6">
        <v>3400</v>
      </c>
      <c r="AJ1278" s="6" t="s">
        <v>1784</v>
      </c>
      <c r="AK1278" s="6">
        <v>25</v>
      </c>
      <c r="AM1278" s="6">
        <v>7.84</v>
      </c>
      <c r="AO1278" s="6">
        <v>1480</v>
      </c>
      <c r="AQ1278" s="6">
        <v>6600</v>
      </c>
      <c r="CA1278" s="6">
        <v>4600</v>
      </c>
    </row>
    <row r="1279" spans="1:79" x14ac:dyDescent="0.2">
      <c r="A1279" s="6" t="s">
        <v>894</v>
      </c>
      <c r="B1279" s="88">
        <v>38363.564583333333</v>
      </c>
      <c r="C1279" s="88">
        <v>38365.350694444445</v>
      </c>
      <c r="D1279" s="6" t="s">
        <v>1064</v>
      </c>
      <c r="E1279" s="6" t="s">
        <v>1065</v>
      </c>
      <c r="G1279" s="6">
        <v>50</v>
      </c>
      <c r="M1279" s="6">
        <v>90.68</v>
      </c>
      <c r="N1279" s="6" t="s">
        <v>1934</v>
      </c>
      <c r="O1279" s="6">
        <v>629</v>
      </c>
      <c r="Q1279" s="6">
        <v>2340</v>
      </c>
      <c r="S1279" s="6">
        <v>0.221</v>
      </c>
      <c r="U1279" s="6">
        <v>1.73</v>
      </c>
      <c r="W1279" s="6">
        <v>200</v>
      </c>
      <c r="Y1279" s="6">
        <v>36.9</v>
      </c>
      <c r="AA1279" s="6">
        <v>22.8</v>
      </c>
      <c r="AC1279" s="6">
        <v>877</v>
      </c>
      <c r="AD1279" s="6" t="s">
        <v>1784</v>
      </c>
      <c r="AE1279" s="6">
        <v>18</v>
      </c>
      <c r="AG1279" s="6">
        <v>1000</v>
      </c>
      <c r="AI1279" s="6">
        <v>350</v>
      </c>
      <c r="AK1279" s="6">
        <v>38</v>
      </c>
      <c r="AM1279" s="6">
        <v>7.36</v>
      </c>
      <c r="AO1279" s="6">
        <v>263</v>
      </c>
      <c r="AQ1279" s="6">
        <v>70</v>
      </c>
      <c r="BA1279" s="6">
        <v>117</v>
      </c>
      <c r="BC1279" s="6">
        <v>25.4</v>
      </c>
      <c r="BG1279" s="6">
        <v>31</v>
      </c>
      <c r="BI1279" s="6">
        <v>6.5</v>
      </c>
      <c r="BK1279" s="6">
        <v>19.3</v>
      </c>
      <c r="BM1279" s="6">
        <v>279</v>
      </c>
      <c r="BU1279" s="6">
        <v>90.2</v>
      </c>
      <c r="CA1279" s="6">
        <v>100</v>
      </c>
    </row>
    <row r="1280" spans="1:79" x14ac:dyDescent="0.2">
      <c r="A1280" s="6" t="s">
        <v>894</v>
      </c>
      <c r="B1280" s="88">
        <v>38376.611111111109</v>
      </c>
      <c r="C1280" s="88">
        <v>38377.568055555559</v>
      </c>
      <c r="D1280" s="6" t="s">
        <v>1066</v>
      </c>
      <c r="E1280" s="6" t="s">
        <v>1034</v>
      </c>
      <c r="G1280" s="6">
        <v>50</v>
      </c>
      <c r="M1280" s="6">
        <v>1.96</v>
      </c>
      <c r="Q1280" s="6">
        <v>17400</v>
      </c>
    </row>
    <row r="1281" spans="1:79" x14ac:dyDescent="0.2">
      <c r="A1281" s="6" t="s">
        <v>894</v>
      </c>
      <c r="B1281" s="88">
        <v>38377.575694444444</v>
      </c>
      <c r="C1281" s="88">
        <v>38377.715277777781</v>
      </c>
      <c r="D1281" s="6" t="s">
        <v>1067</v>
      </c>
      <c r="E1281" s="6" t="s">
        <v>1034</v>
      </c>
      <c r="G1281" s="6">
        <v>50</v>
      </c>
      <c r="M1281" s="6">
        <v>1.54</v>
      </c>
      <c r="Q1281" s="6">
        <v>11900</v>
      </c>
    </row>
    <row r="1282" spans="1:79" x14ac:dyDescent="0.2">
      <c r="A1282" s="6" t="s">
        <v>894</v>
      </c>
      <c r="B1282" s="88">
        <v>38379.540277777778</v>
      </c>
      <c r="C1282" s="88"/>
      <c r="D1282" s="6" t="s">
        <v>1068</v>
      </c>
      <c r="E1282" s="6" t="s">
        <v>1034</v>
      </c>
      <c r="G1282" s="6">
        <v>50</v>
      </c>
      <c r="K1282" s="6">
        <v>0.08</v>
      </c>
      <c r="Q1282" s="6">
        <v>5970</v>
      </c>
    </row>
    <row r="1283" spans="1:79" x14ac:dyDescent="0.2">
      <c r="A1283" s="6" t="s">
        <v>894</v>
      </c>
      <c r="B1283" s="88">
        <v>38388.585416666669</v>
      </c>
      <c r="C1283" s="88">
        <v>38389.640972222223</v>
      </c>
      <c r="D1283" s="6" t="s">
        <v>1069</v>
      </c>
      <c r="E1283" s="6" t="s">
        <v>1034</v>
      </c>
      <c r="G1283" s="6">
        <v>50</v>
      </c>
      <c r="M1283" s="6">
        <v>12.09</v>
      </c>
      <c r="Q1283" s="6">
        <v>7920</v>
      </c>
    </row>
    <row r="1284" spans="1:79" x14ac:dyDescent="0.2">
      <c r="A1284" s="6" t="s">
        <v>894</v>
      </c>
      <c r="B1284" s="88">
        <v>38403.433333333334</v>
      </c>
      <c r="C1284" s="88">
        <v>38404.020138888889</v>
      </c>
      <c r="D1284" s="6" t="s">
        <v>1070</v>
      </c>
      <c r="E1284" s="6" t="s">
        <v>1071</v>
      </c>
      <c r="G1284" s="6">
        <v>50</v>
      </c>
      <c r="M1284" s="6">
        <v>4.04</v>
      </c>
      <c r="O1284" s="6">
        <v>615</v>
      </c>
      <c r="Q1284" s="6">
        <v>980</v>
      </c>
      <c r="S1284" s="6">
        <v>0.46700000000000003</v>
      </c>
      <c r="U1284" s="6">
        <v>1.6</v>
      </c>
      <c r="W1284" s="6">
        <v>71</v>
      </c>
      <c r="Y1284" s="6">
        <v>376</v>
      </c>
      <c r="AA1284" s="6">
        <v>303</v>
      </c>
      <c r="AC1284" s="6">
        <v>2050</v>
      </c>
      <c r="AD1284" s="6" t="s">
        <v>1784</v>
      </c>
      <c r="AE1284" s="6">
        <v>18</v>
      </c>
      <c r="AG1284" s="6">
        <v>230</v>
      </c>
      <c r="AI1284" s="6">
        <v>88</v>
      </c>
      <c r="AK1284" s="6">
        <v>310</v>
      </c>
      <c r="AM1284" s="6">
        <v>7.37</v>
      </c>
      <c r="AO1284" s="6">
        <v>290</v>
      </c>
      <c r="AQ1284" s="6">
        <v>170</v>
      </c>
      <c r="CA1284" s="6">
        <v>70</v>
      </c>
    </row>
    <row r="1285" spans="1:79" x14ac:dyDescent="0.2">
      <c r="A1285" s="6" t="s">
        <v>894</v>
      </c>
      <c r="B1285" s="88">
        <v>38428.825694444444</v>
      </c>
      <c r="C1285" s="88">
        <v>38429.541666666664</v>
      </c>
      <c r="D1285" s="6" t="s">
        <v>1074</v>
      </c>
      <c r="E1285" s="6" t="s">
        <v>1075</v>
      </c>
      <c r="G1285" s="6">
        <v>50</v>
      </c>
      <c r="M1285" s="6">
        <v>6.64</v>
      </c>
      <c r="O1285" s="6">
        <v>15300</v>
      </c>
      <c r="Q1285" s="6">
        <v>29200</v>
      </c>
      <c r="S1285" s="6">
        <v>0.58199999999999996</v>
      </c>
      <c r="U1285" s="6">
        <v>2.8</v>
      </c>
      <c r="W1285" s="6">
        <v>413</v>
      </c>
      <c r="Y1285" s="6">
        <v>536</v>
      </c>
      <c r="AA1285" s="6">
        <v>708</v>
      </c>
      <c r="AC1285" s="6">
        <v>3560</v>
      </c>
      <c r="AD1285" s="6" t="s">
        <v>1784</v>
      </c>
      <c r="AE1285" s="6">
        <v>18</v>
      </c>
      <c r="AG1285" s="6">
        <v>15000</v>
      </c>
      <c r="AI1285" s="6">
        <v>520</v>
      </c>
      <c r="AK1285" s="6">
        <v>110</v>
      </c>
      <c r="AM1285" s="6">
        <v>7.3</v>
      </c>
      <c r="AO1285" s="6">
        <v>547</v>
      </c>
      <c r="AQ1285" s="6">
        <v>410</v>
      </c>
      <c r="CA1285" s="6">
        <v>220</v>
      </c>
    </row>
    <row r="1286" spans="1:79" x14ac:dyDescent="0.2">
      <c r="A1286" s="6" t="s">
        <v>894</v>
      </c>
      <c r="B1286" s="88">
        <v>38428.825694444444</v>
      </c>
      <c r="C1286" s="88">
        <v>38429.37222222222</v>
      </c>
      <c r="D1286" s="6" t="s">
        <v>1072</v>
      </c>
      <c r="E1286" s="6" t="s">
        <v>1073</v>
      </c>
      <c r="G1286" s="6">
        <v>50</v>
      </c>
      <c r="M1286" s="6">
        <v>3.5</v>
      </c>
      <c r="Q1286" s="6">
        <v>37500</v>
      </c>
    </row>
    <row r="1287" spans="1:79" x14ac:dyDescent="0.2">
      <c r="A1287" s="6" t="s">
        <v>894</v>
      </c>
      <c r="B1287" s="88">
        <v>38429.395138888889</v>
      </c>
      <c r="C1287" s="88">
        <v>38429.541666666664</v>
      </c>
      <c r="D1287" s="6" t="s">
        <v>1076</v>
      </c>
      <c r="E1287" s="6" t="s">
        <v>1077</v>
      </c>
      <c r="G1287" s="6">
        <v>50</v>
      </c>
      <c r="M1287" s="6">
        <v>2.79</v>
      </c>
      <c r="Q1287" s="6">
        <v>18800</v>
      </c>
    </row>
    <row r="1288" spans="1:79" x14ac:dyDescent="0.2">
      <c r="A1288" s="6" t="s">
        <v>894</v>
      </c>
      <c r="B1288" s="88">
        <v>38429.686805555553</v>
      </c>
      <c r="C1288" s="88">
        <v>38430.84375</v>
      </c>
      <c r="D1288" s="6" t="s">
        <v>1078</v>
      </c>
      <c r="E1288" s="6" t="s">
        <v>1079</v>
      </c>
      <c r="G1288" s="6">
        <v>50</v>
      </c>
      <c r="M1288" s="6">
        <v>28.05</v>
      </c>
      <c r="O1288" s="6">
        <v>1130</v>
      </c>
      <c r="Q1288" s="6">
        <v>1780</v>
      </c>
      <c r="S1288" s="6">
        <v>0.27800000000000002</v>
      </c>
      <c r="U1288" s="6">
        <v>1.81</v>
      </c>
      <c r="W1288" s="6">
        <v>94</v>
      </c>
      <c r="Y1288" s="6">
        <v>30.8</v>
      </c>
      <c r="AA1288" s="6">
        <v>18.2</v>
      </c>
      <c r="AC1288" s="6">
        <v>542</v>
      </c>
      <c r="AD1288" s="6" t="s">
        <v>1784</v>
      </c>
      <c r="AE1288" s="6">
        <v>18</v>
      </c>
      <c r="AG1288" s="6">
        <v>890</v>
      </c>
      <c r="AI1288" s="6">
        <v>100</v>
      </c>
      <c r="AK1288" s="6">
        <v>13</v>
      </c>
      <c r="AM1288" s="6">
        <v>7.26</v>
      </c>
      <c r="AO1288" s="6">
        <v>182</v>
      </c>
      <c r="AQ1288" s="6">
        <v>75</v>
      </c>
      <c r="BZ1288" s="6" t="s">
        <v>1784</v>
      </c>
      <c r="CA1288" s="6">
        <v>40</v>
      </c>
    </row>
    <row r="1289" spans="1:79" x14ac:dyDescent="0.2">
      <c r="A1289" s="6" t="s">
        <v>894</v>
      </c>
      <c r="B1289" s="88">
        <v>38738.056250000001</v>
      </c>
      <c r="C1289" s="88">
        <v>38738.161111111112</v>
      </c>
      <c r="D1289" s="6" t="s">
        <v>1080</v>
      </c>
      <c r="E1289" s="6" t="s">
        <v>1081</v>
      </c>
      <c r="G1289" s="6">
        <v>50</v>
      </c>
      <c r="M1289" s="6">
        <v>0.48</v>
      </c>
      <c r="O1289" s="6">
        <v>646</v>
      </c>
      <c r="S1289" s="6">
        <v>2.34</v>
      </c>
      <c r="U1289" s="6">
        <v>3.49</v>
      </c>
      <c r="W1289" s="6">
        <v>104</v>
      </c>
      <c r="Y1289" s="6">
        <v>8420</v>
      </c>
      <c r="AA1289" s="6">
        <v>12700</v>
      </c>
      <c r="AC1289" s="6">
        <v>33400</v>
      </c>
      <c r="AD1289" s="6" t="s">
        <v>1784</v>
      </c>
      <c r="AE1289" s="6">
        <v>18</v>
      </c>
      <c r="AG1289" s="6">
        <v>20</v>
      </c>
      <c r="AH1289" s="6" t="s">
        <v>1784</v>
      </c>
      <c r="AI1289" s="6">
        <v>25</v>
      </c>
      <c r="AJ1289" s="6" t="s">
        <v>1784</v>
      </c>
      <c r="AK1289" s="6">
        <v>12.5</v>
      </c>
      <c r="AM1289" s="6">
        <v>7.17</v>
      </c>
      <c r="AO1289" s="6">
        <v>270</v>
      </c>
      <c r="AQ1289" s="6">
        <v>140</v>
      </c>
      <c r="CA1289" s="6">
        <v>210</v>
      </c>
    </row>
    <row r="1290" spans="1:79" x14ac:dyDescent="0.2">
      <c r="A1290" s="6" t="s">
        <v>894</v>
      </c>
      <c r="B1290" s="88">
        <v>38747.289583333331</v>
      </c>
      <c r="C1290" s="88">
        <v>38747.436111111114</v>
      </c>
      <c r="D1290" s="6" t="s">
        <v>1082</v>
      </c>
      <c r="E1290" s="6" t="s">
        <v>1034</v>
      </c>
      <c r="G1290" s="6">
        <v>50</v>
      </c>
      <c r="M1290" s="6">
        <v>1.94</v>
      </c>
      <c r="Q1290" s="6">
        <v>1590</v>
      </c>
    </row>
    <row r="1291" spans="1:79" x14ac:dyDescent="0.2">
      <c r="A1291" s="6" t="s">
        <v>894</v>
      </c>
      <c r="B1291" s="88">
        <v>38747.443749999999</v>
      </c>
      <c r="C1291" s="88">
        <v>38747.57708333333</v>
      </c>
      <c r="D1291" s="6" t="s">
        <v>1083</v>
      </c>
      <c r="E1291" s="6" t="s">
        <v>1034</v>
      </c>
      <c r="G1291" s="6">
        <v>50</v>
      </c>
      <c r="M1291" s="6">
        <v>1.81</v>
      </c>
      <c r="Q1291" s="6">
        <v>1060</v>
      </c>
    </row>
    <row r="1292" spans="1:79" x14ac:dyDescent="0.2">
      <c r="A1292" s="6" t="s">
        <v>894</v>
      </c>
      <c r="B1292" s="88">
        <v>38747.628472222219</v>
      </c>
      <c r="C1292" s="88">
        <v>38747.76458333333</v>
      </c>
      <c r="D1292" s="6" t="s">
        <v>1084</v>
      </c>
      <c r="E1292" s="6" t="s">
        <v>1034</v>
      </c>
      <c r="G1292" s="6">
        <v>50</v>
      </c>
      <c r="M1292" s="6">
        <v>0.8</v>
      </c>
      <c r="Q1292" s="6">
        <v>1360</v>
      </c>
    </row>
    <row r="1293" spans="1:79" x14ac:dyDescent="0.2">
      <c r="A1293" s="6" t="s">
        <v>894</v>
      </c>
      <c r="B1293" s="88">
        <v>38764.228472222225</v>
      </c>
      <c r="C1293" s="88">
        <v>38764.740277777775</v>
      </c>
      <c r="D1293" s="6" t="s">
        <v>1085</v>
      </c>
      <c r="E1293" s="6" t="s">
        <v>1086</v>
      </c>
      <c r="G1293" s="6">
        <v>50</v>
      </c>
      <c r="M1293" s="6">
        <v>11.38</v>
      </c>
      <c r="O1293" s="6">
        <v>2190</v>
      </c>
      <c r="Q1293" s="6">
        <v>4212</v>
      </c>
      <c r="S1293" s="6">
        <v>0.54800000000000004</v>
      </c>
      <c r="U1293" s="6">
        <v>2.08</v>
      </c>
      <c r="W1293" s="6">
        <v>86</v>
      </c>
      <c r="Y1293" s="6">
        <v>538</v>
      </c>
      <c r="AA1293" s="6">
        <v>849</v>
      </c>
      <c r="AC1293" s="6">
        <v>3020</v>
      </c>
      <c r="AD1293" s="6" t="s">
        <v>1784</v>
      </c>
      <c r="AE1293" s="6">
        <v>18</v>
      </c>
      <c r="AG1293" s="6">
        <v>2000</v>
      </c>
      <c r="AI1293" s="6">
        <v>130</v>
      </c>
      <c r="AK1293" s="6">
        <v>16</v>
      </c>
      <c r="AM1293" s="6">
        <v>6.82</v>
      </c>
      <c r="AO1293" s="6">
        <v>164</v>
      </c>
      <c r="AQ1293" s="6">
        <v>150</v>
      </c>
      <c r="CA1293" s="6">
        <v>1200</v>
      </c>
    </row>
    <row r="1294" spans="1:79" x14ac:dyDescent="0.2">
      <c r="A1294" s="6" t="s">
        <v>894</v>
      </c>
      <c r="B1294" s="88">
        <v>38782.036111111112</v>
      </c>
      <c r="C1294" s="88">
        <v>38782.215277777781</v>
      </c>
      <c r="D1294" s="6" t="s">
        <v>1087</v>
      </c>
      <c r="E1294" s="6" t="s">
        <v>1034</v>
      </c>
      <c r="G1294" s="6">
        <v>50</v>
      </c>
      <c r="M1294" s="6">
        <v>1.1000000000000001</v>
      </c>
      <c r="Q1294" s="6">
        <v>5860</v>
      </c>
    </row>
    <row r="1295" spans="1:79" x14ac:dyDescent="0.2">
      <c r="A1295" s="6" t="s">
        <v>894</v>
      </c>
      <c r="B1295" s="88">
        <v>38782.041666666664</v>
      </c>
      <c r="C1295" s="88">
        <v>38782.59375</v>
      </c>
      <c r="D1295" s="6" t="s">
        <v>1088</v>
      </c>
      <c r="E1295" s="6" t="s">
        <v>1089</v>
      </c>
      <c r="G1295" s="6">
        <v>50</v>
      </c>
      <c r="M1295" s="6">
        <v>14.38</v>
      </c>
      <c r="O1295" s="6">
        <v>2700</v>
      </c>
      <c r="Q1295" s="6">
        <v>3260</v>
      </c>
      <c r="S1295" s="6">
        <v>0.56499999999999995</v>
      </c>
      <c r="U1295" s="6">
        <v>2.52</v>
      </c>
      <c r="W1295" s="6">
        <v>126</v>
      </c>
      <c r="Y1295" s="6">
        <v>261</v>
      </c>
      <c r="AA1295" s="6">
        <v>318</v>
      </c>
      <c r="AC1295" s="6">
        <v>1690</v>
      </c>
      <c r="AD1295" s="6" t="s">
        <v>1784</v>
      </c>
      <c r="AE1295" s="6">
        <v>18</v>
      </c>
      <c r="AG1295" s="6">
        <v>1700</v>
      </c>
      <c r="AI1295" s="6">
        <v>140</v>
      </c>
      <c r="AK1295" s="6">
        <v>75</v>
      </c>
      <c r="AM1295" s="6">
        <v>7.11</v>
      </c>
      <c r="AO1295" s="6">
        <v>213</v>
      </c>
      <c r="AQ1295" s="6">
        <v>160</v>
      </c>
      <c r="CA1295" s="6">
        <v>1260</v>
      </c>
    </row>
    <row r="1296" spans="1:79" x14ac:dyDescent="0.2">
      <c r="A1296" s="6" t="s">
        <v>894</v>
      </c>
      <c r="B1296" s="88">
        <v>38782.238888888889</v>
      </c>
      <c r="C1296" s="88">
        <v>38782.425000000003</v>
      </c>
      <c r="D1296" s="6" t="s">
        <v>1090</v>
      </c>
      <c r="E1296" s="6" t="s">
        <v>1091</v>
      </c>
      <c r="G1296" s="6">
        <v>50</v>
      </c>
      <c r="M1296" s="6">
        <v>1.08</v>
      </c>
      <c r="Q1296" s="6">
        <v>4810</v>
      </c>
    </row>
    <row r="1297" spans="1:81" x14ac:dyDescent="0.2">
      <c r="A1297" s="6" t="s">
        <v>894</v>
      </c>
      <c r="B1297" s="88">
        <v>38782.445833333331</v>
      </c>
      <c r="C1297" s="88">
        <v>38782.502083333333</v>
      </c>
      <c r="D1297" s="6" t="s">
        <v>1092</v>
      </c>
      <c r="E1297" s="6" t="s">
        <v>1093</v>
      </c>
      <c r="G1297" s="6">
        <v>50</v>
      </c>
      <c r="M1297" s="6">
        <v>1.69</v>
      </c>
      <c r="Q1297" s="6">
        <v>11230</v>
      </c>
    </row>
    <row r="1298" spans="1:81" x14ac:dyDescent="0.2">
      <c r="A1298" s="6" t="s">
        <v>894</v>
      </c>
      <c r="B1298" s="88">
        <v>38782.508333333331</v>
      </c>
      <c r="C1298" s="88">
        <v>38782.588888888888</v>
      </c>
      <c r="D1298" s="6" t="s">
        <v>1094</v>
      </c>
      <c r="E1298" s="6" t="s">
        <v>1095</v>
      </c>
      <c r="G1298" s="6">
        <v>50</v>
      </c>
      <c r="M1298" s="6">
        <v>9.07</v>
      </c>
      <c r="Q1298" s="6">
        <v>2181</v>
      </c>
    </row>
    <row r="1299" spans="1:81" x14ac:dyDescent="0.2">
      <c r="A1299" s="6" t="s">
        <v>894</v>
      </c>
      <c r="B1299" s="88">
        <v>38783.556250000001</v>
      </c>
      <c r="C1299" s="88">
        <v>38784.886111111111</v>
      </c>
      <c r="D1299" s="6" t="s">
        <v>1096</v>
      </c>
      <c r="E1299" s="6" t="s">
        <v>1097</v>
      </c>
      <c r="G1299" s="6">
        <v>50</v>
      </c>
      <c r="M1299" s="6">
        <v>24.66</v>
      </c>
      <c r="Q1299" s="6">
        <v>4840</v>
      </c>
    </row>
    <row r="1300" spans="1:81" x14ac:dyDescent="0.2">
      <c r="A1300" s="6" t="s">
        <v>894</v>
      </c>
      <c r="B1300" s="88">
        <v>38783.561111111114</v>
      </c>
      <c r="C1300" s="88">
        <v>38785.097916666666</v>
      </c>
      <c r="D1300" s="6" t="s">
        <v>1098</v>
      </c>
      <c r="E1300" s="6" t="s">
        <v>1099</v>
      </c>
      <c r="G1300" s="6">
        <v>50</v>
      </c>
      <c r="M1300" s="6">
        <v>72.98</v>
      </c>
      <c r="N1300" s="6" t="s">
        <v>1934</v>
      </c>
      <c r="O1300" s="6">
        <v>939</v>
      </c>
      <c r="Q1300" s="6">
        <v>1960</v>
      </c>
      <c r="S1300" s="6">
        <v>8.5000000000000006E-2</v>
      </c>
      <c r="U1300" s="6">
        <v>3.56</v>
      </c>
      <c r="W1300" s="6">
        <v>91</v>
      </c>
      <c r="Y1300" s="6">
        <v>16.2</v>
      </c>
      <c r="AA1300" s="6">
        <v>6.3</v>
      </c>
      <c r="AC1300" s="6">
        <v>415</v>
      </c>
      <c r="AD1300" s="6" t="s">
        <v>1784</v>
      </c>
      <c r="AE1300" s="6">
        <v>18</v>
      </c>
      <c r="AG1300" s="6">
        <v>850</v>
      </c>
      <c r="AI1300" s="6">
        <v>110</v>
      </c>
      <c r="AK1300" s="6">
        <v>7.4</v>
      </c>
      <c r="AM1300" s="6">
        <v>7.19</v>
      </c>
      <c r="AO1300" s="6">
        <v>142</v>
      </c>
      <c r="AQ1300" s="6">
        <v>80</v>
      </c>
      <c r="AS1300" s="6">
        <v>1.597</v>
      </c>
      <c r="AU1300" s="6">
        <v>24.003</v>
      </c>
      <c r="AV1300" s="6" t="s">
        <v>1784</v>
      </c>
      <c r="AW1300" s="6">
        <v>0.12</v>
      </c>
      <c r="AY1300" s="6">
        <v>23.96</v>
      </c>
      <c r="CA1300" s="6">
        <v>340</v>
      </c>
    </row>
    <row r="1301" spans="1:81" x14ac:dyDescent="0.2">
      <c r="A1301" s="6" t="s">
        <v>894</v>
      </c>
      <c r="B1301" s="88">
        <v>38784.541666666664</v>
      </c>
      <c r="C1301" s="88"/>
      <c r="D1301" s="6" t="s">
        <v>1100</v>
      </c>
      <c r="E1301" s="6" t="s">
        <v>1101</v>
      </c>
      <c r="G1301" s="6">
        <v>70</v>
      </c>
      <c r="K1301" s="6">
        <v>0.38</v>
      </c>
      <c r="BY1301" s="6">
        <v>12.1</v>
      </c>
    </row>
    <row r="1302" spans="1:81" x14ac:dyDescent="0.2">
      <c r="A1302" s="6" t="s">
        <v>894</v>
      </c>
      <c r="B1302" s="88">
        <v>38784.89166666667</v>
      </c>
      <c r="C1302" s="88">
        <v>38785.009722222225</v>
      </c>
      <c r="D1302" s="6" t="s">
        <v>1102</v>
      </c>
      <c r="E1302" s="6" t="s">
        <v>1103</v>
      </c>
      <c r="G1302" s="6">
        <v>50</v>
      </c>
      <c r="M1302" s="6">
        <v>42.5</v>
      </c>
      <c r="Q1302" s="6">
        <v>509</v>
      </c>
    </row>
    <row r="1303" spans="1:81" x14ac:dyDescent="0.2">
      <c r="A1303" s="6" t="s">
        <v>894</v>
      </c>
      <c r="B1303" s="88">
        <v>39052.147916666669</v>
      </c>
      <c r="C1303" s="88">
        <v>39052.924305555556</v>
      </c>
      <c r="D1303" s="6" t="s">
        <v>1104</v>
      </c>
      <c r="E1303" s="6" t="s">
        <v>1099</v>
      </c>
      <c r="G1303" s="6">
        <v>50</v>
      </c>
      <c r="M1303" s="6">
        <v>0.66</v>
      </c>
      <c r="O1303" s="6">
        <v>8.1999999999999993</v>
      </c>
      <c r="Q1303" s="6">
        <v>51</v>
      </c>
      <c r="S1303" s="6">
        <v>0.46</v>
      </c>
      <c r="U1303" s="6">
        <v>1.03</v>
      </c>
      <c r="W1303" s="6">
        <v>32.799999999999997</v>
      </c>
      <c r="Y1303" s="6">
        <v>1210</v>
      </c>
      <c r="AA1303" s="6">
        <v>1810</v>
      </c>
      <c r="AC1303" s="6">
        <v>6230</v>
      </c>
      <c r="AD1303" s="6" t="s">
        <v>1784</v>
      </c>
      <c r="AE1303" s="6">
        <v>18</v>
      </c>
      <c r="AF1303" s="6" t="s">
        <v>1784</v>
      </c>
      <c r="AG1303" s="6">
        <v>18</v>
      </c>
      <c r="AI1303" s="6">
        <v>6.3</v>
      </c>
      <c r="AJ1303" s="6" t="s">
        <v>1784</v>
      </c>
      <c r="AK1303" s="6">
        <v>2.5</v>
      </c>
      <c r="AM1303" s="6">
        <v>8.0299999999999994</v>
      </c>
      <c r="AO1303" s="6">
        <v>287</v>
      </c>
      <c r="AQ1303" s="6">
        <v>74</v>
      </c>
      <c r="CA1303" s="6">
        <v>31</v>
      </c>
      <c r="CC1303" s="6">
        <v>0.87</v>
      </c>
    </row>
    <row r="1304" spans="1:81" x14ac:dyDescent="0.2">
      <c r="A1304" s="6" t="s">
        <v>894</v>
      </c>
      <c r="B1304" s="88">
        <v>39096.885416666664</v>
      </c>
      <c r="C1304" s="88">
        <v>39097.425694444442</v>
      </c>
      <c r="D1304" s="6" t="s">
        <v>1105</v>
      </c>
      <c r="E1304" s="6" t="s">
        <v>1106</v>
      </c>
      <c r="G1304" s="6">
        <v>50</v>
      </c>
      <c r="M1304" s="6">
        <v>0.26</v>
      </c>
      <c r="O1304" s="6">
        <v>1040</v>
      </c>
      <c r="Q1304" s="6">
        <v>1510</v>
      </c>
      <c r="S1304" s="6">
        <v>1.51</v>
      </c>
      <c r="U1304" s="6">
        <v>2.2800000000000002</v>
      </c>
      <c r="W1304" s="6">
        <v>395</v>
      </c>
      <c r="Y1304" s="6">
        <v>19200</v>
      </c>
      <c r="AA1304" s="6">
        <v>29400</v>
      </c>
      <c r="AC1304" s="6">
        <v>68300</v>
      </c>
      <c r="AD1304" s="6" t="s">
        <v>1784</v>
      </c>
      <c r="AE1304" s="6">
        <v>18</v>
      </c>
      <c r="AG1304" s="6">
        <v>330</v>
      </c>
      <c r="AI1304" s="6">
        <v>550</v>
      </c>
      <c r="AJ1304" s="6" t="s">
        <v>1784</v>
      </c>
      <c r="AK1304" s="6">
        <v>2.5</v>
      </c>
      <c r="AM1304" s="6">
        <v>7.68</v>
      </c>
      <c r="AO1304" s="6">
        <v>398</v>
      </c>
      <c r="AQ1304" s="6">
        <v>110</v>
      </c>
      <c r="BA1304" s="6">
        <v>19</v>
      </c>
      <c r="CA1304" s="6">
        <v>100</v>
      </c>
      <c r="CC1304" s="6">
        <v>1.8</v>
      </c>
    </row>
    <row r="1305" spans="1:81" x14ac:dyDescent="0.2">
      <c r="A1305" s="6" t="s">
        <v>894</v>
      </c>
      <c r="B1305" s="88">
        <v>39097.295138888891</v>
      </c>
      <c r="C1305" s="88"/>
      <c r="D1305" s="6" t="s">
        <v>1107</v>
      </c>
      <c r="E1305" s="6" t="s">
        <v>1108</v>
      </c>
      <c r="G1305" s="6">
        <v>70</v>
      </c>
      <c r="K1305" s="6">
        <v>0.01</v>
      </c>
      <c r="BY1305" s="6">
        <v>5.7</v>
      </c>
    </row>
    <row r="1306" spans="1:81" x14ac:dyDescent="0.2">
      <c r="A1306" s="6" t="s">
        <v>894</v>
      </c>
      <c r="B1306" s="88">
        <v>39103.751388888886</v>
      </c>
      <c r="C1306" s="88">
        <v>39104.263194444444</v>
      </c>
      <c r="D1306" s="6" t="s">
        <v>1109</v>
      </c>
      <c r="E1306" s="6" t="s">
        <v>1110</v>
      </c>
      <c r="G1306" s="6">
        <v>50</v>
      </c>
      <c r="M1306" s="6">
        <v>0.64</v>
      </c>
      <c r="O1306" s="6">
        <v>221</v>
      </c>
      <c r="Q1306" s="6">
        <v>340</v>
      </c>
      <c r="W1306" s="6">
        <v>56.2</v>
      </c>
      <c r="Y1306" s="6">
        <v>14100</v>
      </c>
      <c r="AA1306" s="6">
        <v>22700</v>
      </c>
      <c r="AC1306" s="6">
        <v>54000</v>
      </c>
      <c r="AD1306" s="6" t="s">
        <v>1784</v>
      </c>
      <c r="AE1306" s="6">
        <v>18</v>
      </c>
      <c r="AG1306" s="6">
        <v>35</v>
      </c>
      <c r="AI1306" s="6">
        <v>14</v>
      </c>
      <c r="AJ1306" s="6" t="s">
        <v>1784</v>
      </c>
      <c r="AK1306" s="6">
        <v>2.5</v>
      </c>
      <c r="AM1306" s="6">
        <v>7.23</v>
      </c>
      <c r="AO1306" s="6">
        <v>160</v>
      </c>
      <c r="BA1306" s="6">
        <v>17</v>
      </c>
    </row>
    <row r="1307" spans="1:81" x14ac:dyDescent="0.2">
      <c r="A1307" s="6" t="s">
        <v>894</v>
      </c>
      <c r="B1307" s="88">
        <v>39136.991666666669</v>
      </c>
      <c r="C1307" s="88">
        <v>39138.845833333333</v>
      </c>
      <c r="D1307" s="6" t="s">
        <v>1111</v>
      </c>
      <c r="E1307" s="6" t="s">
        <v>1112</v>
      </c>
      <c r="G1307" s="6">
        <v>50</v>
      </c>
      <c r="M1307" s="6">
        <v>7.31</v>
      </c>
      <c r="O1307" s="6">
        <v>1420</v>
      </c>
      <c r="Q1307" s="6">
        <v>2370</v>
      </c>
      <c r="S1307" s="6">
        <v>0.16300000000000001</v>
      </c>
      <c r="U1307" s="6">
        <v>1.3900000000000001</v>
      </c>
      <c r="W1307" s="6">
        <v>119</v>
      </c>
      <c r="Y1307" s="6">
        <v>2960</v>
      </c>
      <c r="AA1307" s="6">
        <v>4640</v>
      </c>
      <c r="AC1307" s="6">
        <v>13700</v>
      </c>
      <c r="AD1307" s="6" t="s">
        <v>1784</v>
      </c>
      <c r="AE1307" s="6">
        <v>18</v>
      </c>
      <c r="AG1307" s="6">
        <v>350</v>
      </c>
      <c r="AI1307" s="6">
        <v>140</v>
      </c>
      <c r="AK1307" s="6">
        <v>210</v>
      </c>
      <c r="AM1307" s="6">
        <v>7.12</v>
      </c>
      <c r="AO1307" s="6">
        <v>317</v>
      </c>
      <c r="AQ1307" s="6">
        <v>44</v>
      </c>
      <c r="CA1307" s="6">
        <v>55</v>
      </c>
      <c r="CC1307" s="6">
        <v>17</v>
      </c>
    </row>
    <row r="1308" spans="1:81" x14ac:dyDescent="0.2">
      <c r="A1308" s="6" t="s">
        <v>894</v>
      </c>
      <c r="B1308" s="88">
        <v>39142.303472222222</v>
      </c>
      <c r="C1308" s="88">
        <v>39142.65</v>
      </c>
      <c r="D1308" s="6" t="s">
        <v>1113</v>
      </c>
      <c r="E1308" s="6" t="s">
        <v>1114</v>
      </c>
      <c r="G1308" s="6">
        <v>50</v>
      </c>
      <c r="M1308" s="6">
        <v>14.37</v>
      </c>
      <c r="N1308" s="6" t="s">
        <v>1934</v>
      </c>
      <c r="O1308" s="6">
        <v>3720</v>
      </c>
      <c r="Q1308" s="6">
        <v>7950</v>
      </c>
      <c r="W1308" s="6">
        <v>85.2</v>
      </c>
      <c r="Y1308" s="6">
        <v>129</v>
      </c>
      <c r="AA1308" s="6">
        <v>62.4</v>
      </c>
      <c r="AC1308" s="6">
        <v>954</v>
      </c>
      <c r="AD1308" s="6" t="s">
        <v>1784</v>
      </c>
      <c r="AE1308" s="6">
        <v>18</v>
      </c>
      <c r="AG1308" s="6">
        <v>4700</v>
      </c>
      <c r="AI1308" s="6">
        <v>140</v>
      </c>
      <c r="AK1308" s="6">
        <v>110</v>
      </c>
      <c r="AM1308" s="6">
        <v>7.28</v>
      </c>
      <c r="AO1308" s="6">
        <v>246</v>
      </c>
      <c r="AQ1308" s="6">
        <v>100</v>
      </c>
      <c r="CA1308" s="6">
        <v>120</v>
      </c>
      <c r="CC1308" s="6">
        <v>39</v>
      </c>
    </row>
    <row r="1309" spans="1:81" x14ac:dyDescent="0.2">
      <c r="A1309" s="6" t="s">
        <v>894</v>
      </c>
      <c r="B1309" s="88">
        <v>39142.886805555558</v>
      </c>
      <c r="C1309" s="88">
        <v>39143.353472222225</v>
      </c>
      <c r="D1309" s="6" t="s">
        <v>1115</v>
      </c>
      <c r="E1309" s="6" t="s">
        <v>1116</v>
      </c>
      <c r="G1309" s="6">
        <v>50</v>
      </c>
      <c r="M1309" s="6">
        <v>4.29</v>
      </c>
      <c r="Q1309" s="6">
        <v>2610</v>
      </c>
    </row>
    <row r="1310" spans="1:81" x14ac:dyDescent="0.2">
      <c r="A1310" s="6" t="s">
        <v>894</v>
      </c>
      <c r="B1310" s="88">
        <v>39183.515972222223</v>
      </c>
      <c r="C1310" s="88">
        <v>39183.746527777781</v>
      </c>
      <c r="D1310" s="6" t="s">
        <v>1117</v>
      </c>
      <c r="E1310" s="6" t="s">
        <v>1118</v>
      </c>
      <c r="G1310" s="6">
        <v>50</v>
      </c>
      <c r="M1310" s="6">
        <v>0.71</v>
      </c>
      <c r="Q1310" s="6">
        <v>3850</v>
      </c>
    </row>
    <row r="1311" spans="1:81" x14ac:dyDescent="0.2">
      <c r="A1311" s="6" t="s">
        <v>894</v>
      </c>
      <c r="B1311" s="88">
        <v>39183.515972222223</v>
      </c>
      <c r="C1311" s="88">
        <v>39184.109027777777</v>
      </c>
      <c r="D1311" s="6" t="s">
        <v>1119</v>
      </c>
      <c r="E1311" s="6" t="s">
        <v>1120</v>
      </c>
      <c r="G1311" s="6">
        <v>50</v>
      </c>
      <c r="M1311" s="6">
        <v>24.97</v>
      </c>
      <c r="O1311" s="6">
        <v>3680</v>
      </c>
      <c r="Q1311" s="6">
        <v>6370</v>
      </c>
      <c r="S1311" s="6">
        <v>0.40400000000000003</v>
      </c>
      <c r="U1311" s="6">
        <v>1.83</v>
      </c>
      <c r="W1311" s="6">
        <v>20.6</v>
      </c>
      <c r="Y1311" s="6">
        <v>479</v>
      </c>
      <c r="AA1311" s="6">
        <v>759</v>
      </c>
      <c r="AC1311" s="6">
        <v>2450</v>
      </c>
      <c r="AD1311" s="6" t="s">
        <v>1784</v>
      </c>
      <c r="AE1311" s="6">
        <v>18</v>
      </c>
      <c r="AG1311" s="6">
        <v>1900</v>
      </c>
      <c r="AI1311" s="6">
        <v>19</v>
      </c>
      <c r="AJ1311" s="6" t="s">
        <v>1784</v>
      </c>
      <c r="AK1311" s="6">
        <v>2.5</v>
      </c>
      <c r="AM1311" s="6">
        <v>6.9399999999999995</v>
      </c>
      <c r="AO1311" s="6">
        <v>78.400000000000006</v>
      </c>
      <c r="AQ1311" s="6">
        <v>240</v>
      </c>
      <c r="BA1311" s="6">
        <v>37</v>
      </c>
      <c r="CA1311" s="6">
        <v>250</v>
      </c>
      <c r="CC1311" s="6">
        <v>95</v>
      </c>
    </row>
    <row r="1312" spans="1:81" x14ac:dyDescent="0.2">
      <c r="A1312" s="6" t="s">
        <v>894</v>
      </c>
      <c r="B1312" s="88">
        <v>39183.758333333331</v>
      </c>
      <c r="C1312" s="88">
        <v>39183.86041666667</v>
      </c>
      <c r="D1312" s="6" t="s">
        <v>1121</v>
      </c>
      <c r="E1312" s="6" t="s">
        <v>1122</v>
      </c>
      <c r="G1312" s="6">
        <v>50</v>
      </c>
      <c r="M1312" s="6">
        <v>3.52</v>
      </c>
      <c r="Q1312" s="6">
        <v>6260</v>
      </c>
    </row>
    <row r="1313" spans="1:81" x14ac:dyDescent="0.2">
      <c r="A1313" s="6" t="s">
        <v>894</v>
      </c>
      <c r="B1313" s="88">
        <v>39183.881249999999</v>
      </c>
      <c r="C1313" s="88">
        <v>39184.109027777777</v>
      </c>
      <c r="D1313" s="6" t="s">
        <v>1123</v>
      </c>
      <c r="E1313" s="6" t="s">
        <v>1124</v>
      </c>
      <c r="G1313" s="6">
        <v>50</v>
      </c>
      <c r="M1313" s="6">
        <v>18.39</v>
      </c>
      <c r="Q1313" s="6">
        <v>6760</v>
      </c>
    </row>
    <row r="1314" spans="1:81" x14ac:dyDescent="0.2">
      <c r="A1314" s="6" t="s">
        <v>894</v>
      </c>
      <c r="B1314" s="88">
        <v>39184.209722222222</v>
      </c>
      <c r="C1314" s="88">
        <v>39184.40625</v>
      </c>
      <c r="D1314" s="6" t="s">
        <v>1125</v>
      </c>
      <c r="E1314" s="6" t="s">
        <v>1126</v>
      </c>
      <c r="G1314" s="6">
        <v>50</v>
      </c>
      <c r="M1314" s="6">
        <v>3.51</v>
      </c>
      <c r="Q1314" s="6">
        <v>33</v>
      </c>
    </row>
    <row r="1315" spans="1:81" x14ac:dyDescent="0.2">
      <c r="A1315" s="6" t="s">
        <v>894</v>
      </c>
      <c r="B1315" s="88">
        <v>39184.583333333336</v>
      </c>
      <c r="C1315" s="88"/>
      <c r="D1315" s="6" t="s">
        <v>1127</v>
      </c>
      <c r="E1315" s="6" t="s">
        <v>1128</v>
      </c>
      <c r="G1315" s="6">
        <v>70</v>
      </c>
      <c r="K1315" s="6">
        <v>0.28999999999999998</v>
      </c>
      <c r="BX1315" s="6" t="s">
        <v>1784</v>
      </c>
      <c r="BY1315" s="6">
        <v>1.9</v>
      </c>
    </row>
    <row r="1316" spans="1:81" x14ac:dyDescent="0.2">
      <c r="A1316" s="6" t="s">
        <v>894</v>
      </c>
      <c r="B1316" s="88">
        <v>39350.659722222219</v>
      </c>
      <c r="C1316" s="88">
        <v>39350.970138888886</v>
      </c>
      <c r="D1316" s="6" t="s">
        <v>1129</v>
      </c>
      <c r="E1316" s="6" t="s">
        <v>1130</v>
      </c>
      <c r="G1316" s="6">
        <v>50</v>
      </c>
      <c r="M1316" s="6">
        <v>7.6899999999999995</v>
      </c>
      <c r="O1316" s="6">
        <v>10.8</v>
      </c>
      <c r="Q1316" s="6">
        <v>39</v>
      </c>
      <c r="S1316" s="6">
        <v>0.28699999999999998</v>
      </c>
      <c r="U1316" s="6">
        <v>0.93</v>
      </c>
      <c r="W1316" s="6">
        <v>13.7</v>
      </c>
      <c r="Y1316" s="6">
        <v>6.6</v>
      </c>
      <c r="AA1316" s="6">
        <v>2.7</v>
      </c>
      <c r="AC1316" s="6">
        <v>175</v>
      </c>
      <c r="AD1316" s="6" t="s">
        <v>1784</v>
      </c>
      <c r="AE1316" s="6">
        <v>18</v>
      </c>
      <c r="AF1316" s="6" t="s">
        <v>1784</v>
      </c>
      <c r="AG1316" s="6">
        <v>18</v>
      </c>
      <c r="AH1316" s="6" t="s">
        <v>1784</v>
      </c>
      <c r="AI1316" s="6">
        <v>5</v>
      </c>
      <c r="AJ1316" s="6" t="s">
        <v>1784</v>
      </c>
      <c r="AK1316" s="6">
        <v>2.5</v>
      </c>
      <c r="AM1316" s="6">
        <v>7.63</v>
      </c>
      <c r="AO1316" s="6">
        <v>55.2</v>
      </c>
      <c r="AP1316" s="6" t="s">
        <v>1784</v>
      </c>
      <c r="AQ1316" s="6">
        <v>0.25</v>
      </c>
      <c r="BA1316" s="6">
        <v>25</v>
      </c>
      <c r="CA1316" s="6">
        <v>30</v>
      </c>
      <c r="CC1316" s="6">
        <v>0.74</v>
      </c>
    </row>
    <row r="1317" spans="1:81" x14ac:dyDescent="0.2">
      <c r="A1317" s="6" t="s">
        <v>894</v>
      </c>
      <c r="B1317" s="88">
        <v>39351.520833333336</v>
      </c>
      <c r="C1317" s="88"/>
      <c r="D1317" s="6" t="s">
        <v>1131</v>
      </c>
      <c r="E1317" s="6" t="s">
        <v>1132</v>
      </c>
      <c r="G1317" s="6">
        <v>70</v>
      </c>
      <c r="K1317" s="6">
        <v>0.03</v>
      </c>
      <c r="BY1317" s="6">
        <v>3.4</v>
      </c>
    </row>
    <row r="1318" spans="1:81" x14ac:dyDescent="0.2">
      <c r="A1318" s="6" t="s">
        <v>894</v>
      </c>
      <c r="B1318" s="88">
        <v>39417.838888888888</v>
      </c>
      <c r="C1318" s="88">
        <v>39419.236805555556</v>
      </c>
      <c r="D1318" s="6" t="s">
        <v>1133</v>
      </c>
      <c r="E1318" s="6" t="s">
        <v>1134</v>
      </c>
      <c r="G1318" s="6">
        <v>50</v>
      </c>
      <c r="M1318" s="6">
        <v>17</v>
      </c>
      <c r="N1318" s="6" t="s">
        <v>1934</v>
      </c>
      <c r="O1318" s="6">
        <v>476</v>
      </c>
      <c r="Q1318" s="6">
        <v>1010</v>
      </c>
      <c r="S1318" s="6">
        <v>0.28999999999999998</v>
      </c>
      <c r="U1318" s="6">
        <v>1.3</v>
      </c>
      <c r="W1318" s="6">
        <v>26.6</v>
      </c>
      <c r="Y1318" s="6">
        <v>86.7</v>
      </c>
      <c r="AA1318" s="6">
        <v>21.8</v>
      </c>
      <c r="AC1318" s="6">
        <v>557</v>
      </c>
      <c r="AD1318" s="6" t="s">
        <v>1784</v>
      </c>
      <c r="AE1318" s="6">
        <v>18</v>
      </c>
      <c r="AG1318" s="6">
        <v>510</v>
      </c>
      <c r="AI1318" s="6">
        <v>27</v>
      </c>
      <c r="AK1318" s="6">
        <v>110</v>
      </c>
      <c r="AM1318" s="6">
        <v>7.12</v>
      </c>
      <c r="AO1318" s="6">
        <v>124</v>
      </c>
      <c r="AQ1318" s="6">
        <v>22</v>
      </c>
      <c r="BA1318" s="6">
        <v>64</v>
      </c>
      <c r="CA1318" s="6">
        <v>22</v>
      </c>
      <c r="CC1318" s="6">
        <v>90</v>
      </c>
    </row>
    <row r="1319" spans="1:81" x14ac:dyDescent="0.2">
      <c r="A1319" s="6" t="s">
        <v>894</v>
      </c>
      <c r="B1319" s="88">
        <v>39418.631944444445</v>
      </c>
      <c r="C1319" s="88"/>
      <c r="D1319" s="6" t="s">
        <v>1135</v>
      </c>
      <c r="E1319" s="6" t="s">
        <v>1136</v>
      </c>
      <c r="G1319" s="6">
        <v>70</v>
      </c>
      <c r="K1319" s="6">
        <v>0.42</v>
      </c>
      <c r="BY1319" s="6">
        <v>3.9</v>
      </c>
    </row>
    <row r="1320" spans="1:81" x14ac:dyDescent="0.2">
      <c r="A1320" s="6" t="s">
        <v>894</v>
      </c>
      <c r="B1320" s="88">
        <v>39427.42083333333</v>
      </c>
      <c r="C1320" s="88">
        <v>39428.188888888886</v>
      </c>
      <c r="D1320" s="6" t="s">
        <v>1139</v>
      </c>
      <c r="E1320" s="6" t="s">
        <v>1140</v>
      </c>
      <c r="G1320" s="6">
        <v>50</v>
      </c>
      <c r="M1320" s="6">
        <v>0.96</v>
      </c>
      <c r="N1320" s="6" t="s">
        <v>1934</v>
      </c>
      <c r="O1320" s="6">
        <v>25600</v>
      </c>
      <c r="Q1320" s="6">
        <v>43200</v>
      </c>
      <c r="S1320" s="6">
        <v>0.35599999999999998</v>
      </c>
      <c r="U1320" s="6">
        <v>4.8899999999999997</v>
      </c>
      <c r="W1320" s="6">
        <v>139</v>
      </c>
      <c r="Y1320" s="6">
        <v>1180</v>
      </c>
      <c r="AA1320" s="6">
        <v>1550</v>
      </c>
      <c r="AC1320" s="6">
        <v>5210</v>
      </c>
      <c r="AG1320" s="6">
        <v>24000</v>
      </c>
      <c r="AI1320" s="6">
        <v>200</v>
      </c>
      <c r="AK1320" s="6">
        <v>92</v>
      </c>
      <c r="AM1320" s="6">
        <v>7.31</v>
      </c>
      <c r="AO1320" s="6">
        <v>345</v>
      </c>
      <c r="AQ1320" s="6">
        <v>630</v>
      </c>
      <c r="BA1320" s="6">
        <v>34</v>
      </c>
      <c r="CA1320" s="6">
        <v>470</v>
      </c>
      <c r="CC1320" s="6">
        <v>110</v>
      </c>
    </row>
    <row r="1321" spans="1:81" x14ac:dyDescent="0.2">
      <c r="A1321" s="6" t="s">
        <v>894</v>
      </c>
      <c r="B1321" s="88">
        <v>39427.42083333333</v>
      </c>
      <c r="C1321" s="88">
        <v>39427.775000000001</v>
      </c>
      <c r="D1321" s="6" t="s">
        <v>1137</v>
      </c>
      <c r="E1321" s="6" t="s">
        <v>1138</v>
      </c>
      <c r="G1321" s="6">
        <v>50</v>
      </c>
      <c r="M1321" s="6">
        <v>0.37</v>
      </c>
      <c r="Q1321" s="6">
        <v>6570</v>
      </c>
    </row>
    <row r="1322" spans="1:81" x14ac:dyDescent="0.2">
      <c r="A1322" s="6" t="s">
        <v>894</v>
      </c>
      <c r="B1322" s="88">
        <v>39427.808333333334</v>
      </c>
      <c r="C1322" s="88">
        <v>39428.120138888888</v>
      </c>
      <c r="D1322" s="6" t="s">
        <v>1141</v>
      </c>
      <c r="E1322" s="6" t="s">
        <v>1142</v>
      </c>
      <c r="G1322" s="6">
        <v>50</v>
      </c>
      <c r="M1322" s="6">
        <v>0.43</v>
      </c>
      <c r="Q1322" s="6">
        <v>77600</v>
      </c>
    </row>
    <row r="1323" spans="1:81" x14ac:dyDescent="0.2">
      <c r="A1323" s="6" t="s">
        <v>894</v>
      </c>
      <c r="B1323" s="88">
        <v>39428.156944444447</v>
      </c>
      <c r="C1323" s="88">
        <v>39428.188888888886</v>
      </c>
      <c r="D1323" s="6" t="s">
        <v>1143</v>
      </c>
      <c r="E1323" s="6" t="s">
        <v>1144</v>
      </c>
      <c r="G1323" s="6">
        <v>50</v>
      </c>
      <c r="M1323" s="6">
        <v>0.05</v>
      </c>
      <c r="Q1323" s="6">
        <v>62400</v>
      </c>
    </row>
    <row r="1324" spans="1:81" x14ac:dyDescent="0.2">
      <c r="A1324" s="6" t="s">
        <v>894</v>
      </c>
      <c r="B1324" s="88">
        <v>39452.743055555555</v>
      </c>
      <c r="C1324" s="88">
        <v>39456.253472222219</v>
      </c>
      <c r="D1324" s="6" t="s">
        <v>1147</v>
      </c>
      <c r="E1324" s="6" t="s">
        <v>1148</v>
      </c>
      <c r="G1324" s="6">
        <v>50</v>
      </c>
      <c r="M1324" s="6">
        <v>96.1</v>
      </c>
      <c r="O1324" s="6">
        <v>1120</v>
      </c>
      <c r="Q1324" s="6">
        <v>1700</v>
      </c>
      <c r="R1324" s="6" t="s">
        <v>1784</v>
      </c>
      <c r="S1324" s="6">
        <v>1.4999999999999999E-2</v>
      </c>
      <c r="U1324" s="6">
        <v>1.07</v>
      </c>
      <c r="W1324" s="6">
        <v>89.2</v>
      </c>
      <c r="Y1324" s="6">
        <v>65.099999999999994</v>
      </c>
      <c r="AA1324" s="6">
        <v>12.6</v>
      </c>
      <c r="AC1324" s="6">
        <v>685</v>
      </c>
      <c r="AD1324" s="6" t="s">
        <v>1784</v>
      </c>
      <c r="AE1324" s="6">
        <v>18</v>
      </c>
      <c r="AG1324" s="6">
        <v>780</v>
      </c>
      <c r="AI1324" s="6">
        <v>98</v>
      </c>
      <c r="AK1324" s="6">
        <v>60</v>
      </c>
      <c r="AM1324" s="6">
        <v>7.37</v>
      </c>
      <c r="AO1324" s="6">
        <v>225</v>
      </c>
      <c r="AQ1324" s="6">
        <v>31</v>
      </c>
      <c r="BA1324" s="6">
        <v>98</v>
      </c>
      <c r="CA1324" s="6">
        <v>23</v>
      </c>
      <c r="CC1324" s="6">
        <v>7.2</v>
      </c>
    </row>
    <row r="1325" spans="1:81" x14ac:dyDescent="0.2">
      <c r="A1325" s="6" t="s">
        <v>894</v>
      </c>
      <c r="B1325" s="88">
        <v>39452.743055555555</v>
      </c>
      <c r="C1325" s="88">
        <v>39454.446527777778</v>
      </c>
      <c r="D1325" s="6" t="s">
        <v>1145</v>
      </c>
      <c r="E1325" s="6" t="s">
        <v>1146</v>
      </c>
      <c r="G1325" s="6">
        <v>50</v>
      </c>
      <c r="M1325" s="6">
        <v>23.1</v>
      </c>
      <c r="Q1325" s="6">
        <v>3370</v>
      </c>
    </row>
    <row r="1326" spans="1:81" x14ac:dyDescent="0.2">
      <c r="A1326" s="6" t="s">
        <v>894</v>
      </c>
      <c r="B1326" s="88">
        <v>39454.541666666664</v>
      </c>
      <c r="C1326" s="88"/>
      <c r="D1326" s="6" t="s">
        <v>1149</v>
      </c>
      <c r="E1326" s="6" t="s">
        <v>1150</v>
      </c>
      <c r="G1326" s="6">
        <v>70</v>
      </c>
      <c r="K1326" s="6">
        <v>0.33</v>
      </c>
      <c r="BX1326" s="6" t="s">
        <v>1784</v>
      </c>
      <c r="BY1326" s="6">
        <v>1.9</v>
      </c>
    </row>
    <row r="1327" spans="1:81" x14ac:dyDescent="0.2">
      <c r="A1327" s="6" t="s">
        <v>894</v>
      </c>
      <c r="B1327" s="88">
        <v>39454.563888888886</v>
      </c>
      <c r="C1327" s="88">
        <v>39455.438194444447</v>
      </c>
      <c r="D1327" s="6" t="s">
        <v>1151</v>
      </c>
      <c r="E1327" s="6" t="s">
        <v>1152</v>
      </c>
      <c r="G1327" s="6">
        <v>50</v>
      </c>
      <c r="M1327" s="6">
        <v>45.7</v>
      </c>
      <c r="Q1327" s="6">
        <v>766</v>
      </c>
    </row>
    <row r="1328" spans="1:81" x14ac:dyDescent="0.2">
      <c r="A1328" s="6" t="s">
        <v>894</v>
      </c>
      <c r="B1328" s="88">
        <v>39455.510416666664</v>
      </c>
      <c r="C1328" s="88">
        <v>39456.253472222219</v>
      </c>
      <c r="D1328" s="6" t="s">
        <v>1153</v>
      </c>
      <c r="E1328" s="6" t="s">
        <v>1154</v>
      </c>
      <c r="G1328" s="6">
        <v>50</v>
      </c>
      <c r="M1328" s="6">
        <v>17.7</v>
      </c>
      <c r="Q1328" s="6">
        <v>536</v>
      </c>
    </row>
    <row r="1329" spans="1:83" x14ac:dyDescent="0.2">
      <c r="A1329" s="6" t="s">
        <v>894</v>
      </c>
      <c r="B1329" s="88">
        <v>39495.143055555556</v>
      </c>
      <c r="C1329" s="88">
        <v>39496.242361111108</v>
      </c>
      <c r="D1329" s="6" t="s">
        <v>1155</v>
      </c>
      <c r="E1329" s="6" t="s">
        <v>1156</v>
      </c>
      <c r="G1329" s="6">
        <v>50</v>
      </c>
      <c r="M1329" s="6">
        <v>73</v>
      </c>
      <c r="O1329" s="6">
        <v>1440</v>
      </c>
      <c r="Q1329" s="6">
        <v>2210</v>
      </c>
      <c r="W1329" s="6">
        <v>58.7</v>
      </c>
      <c r="Y1329" s="6">
        <v>71.8</v>
      </c>
      <c r="AA1329" s="6">
        <v>22.3</v>
      </c>
      <c r="AC1329" s="6">
        <v>514</v>
      </c>
      <c r="AD1329" s="6" t="s">
        <v>1784</v>
      </c>
      <c r="AE1329" s="6">
        <v>18</v>
      </c>
      <c r="AG1329" s="6">
        <v>930</v>
      </c>
      <c r="AI1329" s="6">
        <v>81</v>
      </c>
      <c r="AK1329" s="6">
        <v>91</v>
      </c>
      <c r="AM1329" s="6">
        <v>7.18</v>
      </c>
      <c r="AO1329" s="6">
        <v>98.8</v>
      </c>
      <c r="AQ1329" s="6">
        <v>110</v>
      </c>
      <c r="BA1329" s="6">
        <v>47</v>
      </c>
      <c r="CA1329" s="6">
        <v>76</v>
      </c>
      <c r="CC1329" s="6">
        <v>150</v>
      </c>
    </row>
    <row r="1330" spans="1:83" x14ac:dyDescent="0.2">
      <c r="A1330" s="6" t="s">
        <v>894</v>
      </c>
      <c r="B1330" s="88">
        <v>39528.248611111114</v>
      </c>
      <c r="C1330" s="88">
        <v>39529.431944444441</v>
      </c>
      <c r="D1330" s="6" t="s">
        <v>1157</v>
      </c>
      <c r="E1330" s="6" t="s">
        <v>1158</v>
      </c>
      <c r="G1330" s="6">
        <v>50</v>
      </c>
      <c r="M1330" s="6">
        <v>2.2599999999999998</v>
      </c>
      <c r="O1330" s="6">
        <v>2370</v>
      </c>
      <c r="Q1330" s="6">
        <v>3860</v>
      </c>
      <c r="AD1330" s="6" t="s">
        <v>1784</v>
      </c>
      <c r="AE1330" s="6">
        <v>18</v>
      </c>
      <c r="AG1330" s="6">
        <v>1100</v>
      </c>
      <c r="AI1330" s="6">
        <v>320</v>
      </c>
      <c r="AK1330" s="6">
        <v>24</v>
      </c>
    </row>
    <row r="1331" spans="1:83" x14ac:dyDescent="0.2">
      <c r="A1331" s="6" t="s">
        <v>894</v>
      </c>
      <c r="B1331" s="88">
        <v>39532.285416666666</v>
      </c>
      <c r="C1331" s="88">
        <v>39534.253472222219</v>
      </c>
      <c r="D1331" s="6" t="s">
        <v>1159</v>
      </c>
      <c r="E1331" s="6" t="s">
        <v>1160</v>
      </c>
      <c r="G1331" s="6">
        <v>50</v>
      </c>
      <c r="M1331" s="6">
        <v>35.200000000000003</v>
      </c>
      <c r="O1331" s="6">
        <v>701</v>
      </c>
      <c r="Q1331" s="6">
        <v>990</v>
      </c>
      <c r="S1331" s="6">
        <v>5.7000000000000002E-2</v>
      </c>
      <c r="U1331" s="6">
        <v>0.99</v>
      </c>
      <c r="W1331" s="6">
        <v>47.2</v>
      </c>
      <c r="Y1331" s="6">
        <v>64.099999999999994</v>
      </c>
      <c r="AA1331" s="6">
        <v>10.5</v>
      </c>
      <c r="AC1331" s="6">
        <v>636</v>
      </c>
      <c r="AD1331" s="6" t="s">
        <v>1784</v>
      </c>
      <c r="AE1331" s="6">
        <v>18</v>
      </c>
      <c r="AG1331" s="6">
        <v>170</v>
      </c>
      <c r="AI1331" s="6">
        <v>61</v>
      </c>
      <c r="AK1331" s="6">
        <v>49</v>
      </c>
      <c r="AM1331" s="6">
        <v>7.28</v>
      </c>
      <c r="AO1331" s="6">
        <v>223</v>
      </c>
      <c r="AQ1331" s="6">
        <v>32</v>
      </c>
      <c r="BA1331" s="6">
        <v>29</v>
      </c>
      <c r="CA1331" s="6">
        <v>25</v>
      </c>
      <c r="CC1331" s="6">
        <v>9.5</v>
      </c>
    </row>
    <row r="1332" spans="1:83" x14ac:dyDescent="0.2">
      <c r="A1332" s="6" t="s">
        <v>894</v>
      </c>
      <c r="B1332" s="88">
        <v>39628.071527777778</v>
      </c>
      <c r="C1332" s="88">
        <v>39628.335416666669</v>
      </c>
      <c r="D1332" s="6" t="s">
        <v>1161</v>
      </c>
      <c r="E1332" s="6" t="s">
        <v>1162</v>
      </c>
      <c r="G1332" s="6">
        <v>50</v>
      </c>
      <c r="M1332" s="6">
        <v>13</v>
      </c>
      <c r="O1332" s="6">
        <v>5.8</v>
      </c>
      <c r="Q1332" s="6">
        <v>26.7</v>
      </c>
      <c r="R1332" s="6" t="s">
        <v>1784</v>
      </c>
      <c r="S1332" s="6">
        <v>1.4999999999999999E-2</v>
      </c>
      <c r="U1332" s="6">
        <v>0.77</v>
      </c>
      <c r="W1332" s="6">
        <v>10.199999999999999</v>
      </c>
      <c r="Y1332" s="6">
        <v>3.8</v>
      </c>
      <c r="AA1332" s="6">
        <v>1.3</v>
      </c>
      <c r="AC1332" s="6">
        <v>139</v>
      </c>
      <c r="AD1332" s="6" t="s">
        <v>1784</v>
      </c>
      <c r="AE1332" s="6">
        <v>18</v>
      </c>
      <c r="AF1332" s="6" t="s">
        <v>1784</v>
      </c>
      <c r="AG1332" s="6">
        <v>18</v>
      </c>
      <c r="AH1332" s="6" t="s">
        <v>1784</v>
      </c>
      <c r="AI1332" s="6">
        <v>5</v>
      </c>
      <c r="AJ1332" s="6" t="s">
        <v>1784</v>
      </c>
      <c r="AK1332" s="6">
        <v>2.5</v>
      </c>
      <c r="AM1332" s="6">
        <v>7.63</v>
      </c>
      <c r="AO1332" s="6">
        <v>62.1</v>
      </c>
      <c r="AP1332" s="6" t="s">
        <v>1784</v>
      </c>
      <c r="AQ1332" s="6">
        <v>0.25</v>
      </c>
      <c r="BA1332" s="6">
        <v>16</v>
      </c>
      <c r="BY1332" s="6">
        <v>3.4</v>
      </c>
      <c r="CA1332" s="6">
        <v>4.5999999999999996</v>
      </c>
      <c r="CC1332" s="6">
        <v>0.25</v>
      </c>
    </row>
    <row r="1333" spans="1:83" x14ac:dyDescent="0.2">
      <c r="A1333" s="6" t="s">
        <v>894</v>
      </c>
      <c r="B1333" s="88">
        <v>39726.627083333333</v>
      </c>
      <c r="C1333" s="88">
        <v>39726.750694444447</v>
      </c>
      <c r="D1333" s="6" t="s">
        <v>1163</v>
      </c>
      <c r="E1333" s="6" t="s">
        <v>1164</v>
      </c>
      <c r="G1333" s="6">
        <v>50</v>
      </c>
      <c r="M1333" s="6">
        <v>5.8</v>
      </c>
      <c r="O1333" s="6">
        <v>8.5</v>
      </c>
      <c r="Q1333" s="6">
        <v>37.6</v>
      </c>
      <c r="U1333" s="6">
        <v>0.96</v>
      </c>
      <c r="W1333" s="6">
        <v>8.4</v>
      </c>
      <c r="Y1333" s="6">
        <v>4.2</v>
      </c>
      <c r="AA1333" s="6">
        <v>1.5</v>
      </c>
      <c r="AC1333" s="6">
        <v>118</v>
      </c>
      <c r="AD1333" s="6" t="s">
        <v>1784</v>
      </c>
      <c r="AE1333" s="6">
        <v>18</v>
      </c>
      <c r="AF1333" s="6" t="s">
        <v>1784</v>
      </c>
      <c r="AG1333" s="6">
        <v>18</v>
      </c>
      <c r="AH1333" s="6" t="s">
        <v>1784</v>
      </c>
      <c r="AI1333" s="6">
        <v>5</v>
      </c>
      <c r="AJ1333" s="6" t="s">
        <v>1784</v>
      </c>
      <c r="AK1333" s="6">
        <v>2.5</v>
      </c>
      <c r="AM1333" s="6">
        <v>7.6</v>
      </c>
      <c r="AO1333" s="6">
        <v>37.6</v>
      </c>
      <c r="BA1333" s="6">
        <v>31</v>
      </c>
    </row>
    <row r="1334" spans="1:83" x14ac:dyDescent="0.2">
      <c r="A1334" s="6" t="s">
        <v>894</v>
      </c>
      <c r="B1334" s="88">
        <v>39727.4375</v>
      </c>
      <c r="C1334" s="88"/>
      <c r="D1334" s="6" t="s">
        <v>1165</v>
      </c>
      <c r="E1334" s="6" t="s">
        <v>1166</v>
      </c>
      <c r="G1334" s="6">
        <v>70</v>
      </c>
      <c r="K1334" s="6">
        <v>0.05</v>
      </c>
      <c r="BY1334" s="6">
        <v>4.7</v>
      </c>
    </row>
    <row r="1335" spans="1:83" x14ac:dyDescent="0.2">
      <c r="A1335" s="6" t="s">
        <v>894</v>
      </c>
      <c r="B1335" s="88">
        <v>39782.647222222222</v>
      </c>
      <c r="C1335" s="88">
        <v>39783.513194444444</v>
      </c>
      <c r="D1335" s="6" t="s">
        <v>1167</v>
      </c>
      <c r="E1335" s="6" t="s">
        <v>1168</v>
      </c>
      <c r="G1335" s="6">
        <v>50</v>
      </c>
      <c r="M1335" s="6">
        <v>22.75</v>
      </c>
      <c r="N1335" s="6" t="s">
        <v>1934</v>
      </c>
      <c r="O1335" s="6">
        <v>1270</v>
      </c>
      <c r="Q1335" s="6">
        <v>2460</v>
      </c>
      <c r="S1335" s="6">
        <v>0.10299999999999999</v>
      </c>
      <c r="U1335" s="6">
        <v>0.96</v>
      </c>
      <c r="W1335" s="6">
        <v>13.1</v>
      </c>
      <c r="Y1335" s="6">
        <v>1060</v>
      </c>
      <c r="AA1335" s="6">
        <v>1580</v>
      </c>
      <c r="AC1335" s="6">
        <v>5140</v>
      </c>
      <c r="AD1335" s="6" t="s">
        <v>1784</v>
      </c>
      <c r="AE1335" s="6">
        <v>18</v>
      </c>
      <c r="AG1335" s="6">
        <v>1200</v>
      </c>
      <c r="AH1335" s="6" t="s">
        <v>1784</v>
      </c>
      <c r="AI1335" s="6">
        <v>5</v>
      </c>
      <c r="AK1335" s="6">
        <v>8.1</v>
      </c>
      <c r="AM1335" s="6">
        <v>7.59</v>
      </c>
      <c r="AO1335" s="6">
        <v>86.1</v>
      </c>
      <c r="AQ1335" s="6">
        <v>14</v>
      </c>
      <c r="BA1335" s="6">
        <v>9</v>
      </c>
      <c r="CA1335" s="6">
        <v>14</v>
      </c>
      <c r="CC1335" s="6">
        <v>2.1</v>
      </c>
    </row>
    <row r="1336" spans="1:83" x14ac:dyDescent="0.2">
      <c r="A1336" s="6" t="s">
        <v>894</v>
      </c>
      <c r="B1336" s="88">
        <v>39783.479166666664</v>
      </c>
      <c r="C1336" s="88"/>
      <c r="D1336" s="6" t="s">
        <v>1169</v>
      </c>
      <c r="E1336" s="6" t="s">
        <v>1170</v>
      </c>
      <c r="G1336" s="6">
        <v>70</v>
      </c>
      <c r="K1336" s="6">
        <v>0.1</v>
      </c>
      <c r="BY1336" s="6">
        <v>4.5999999999999996</v>
      </c>
    </row>
    <row r="1337" spans="1:83" x14ac:dyDescent="0.2">
      <c r="A1337" s="6" t="s">
        <v>894</v>
      </c>
      <c r="B1337" s="88">
        <v>39790.65625</v>
      </c>
      <c r="C1337" s="88">
        <v>39791.926388888889</v>
      </c>
      <c r="D1337" s="6" t="s">
        <v>1171</v>
      </c>
      <c r="E1337" s="6" t="s">
        <v>1172</v>
      </c>
      <c r="G1337" s="6">
        <v>50</v>
      </c>
      <c r="M1337" s="6">
        <v>5.5600000000000005</v>
      </c>
      <c r="O1337" s="6">
        <v>4980</v>
      </c>
      <c r="Q1337" s="6">
        <v>8390</v>
      </c>
      <c r="S1337" s="6">
        <v>0.28699999999999998</v>
      </c>
      <c r="U1337" s="6">
        <v>1.6600000000000001</v>
      </c>
      <c r="W1337" s="6">
        <v>372</v>
      </c>
      <c r="Y1337" s="6">
        <v>1360</v>
      </c>
      <c r="AA1337" s="6">
        <v>1940</v>
      </c>
      <c r="AC1337" s="6">
        <v>1590</v>
      </c>
      <c r="AD1337" s="6" t="s">
        <v>1784</v>
      </c>
      <c r="AE1337" s="6">
        <v>20</v>
      </c>
      <c r="AG1337" s="6">
        <v>2500</v>
      </c>
      <c r="AI1337" s="6">
        <v>660</v>
      </c>
      <c r="AK1337" s="6">
        <v>85</v>
      </c>
      <c r="AM1337" s="6">
        <v>7.15</v>
      </c>
      <c r="AO1337" s="6">
        <v>495</v>
      </c>
      <c r="AQ1337" s="6">
        <v>140</v>
      </c>
      <c r="BA1337" s="6">
        <v>11</v>
      </c>
      <c r="CA1337" s="6">
        <v>110</v>
      </c>
      <c r="CC1337" s="6">
        <v>61</v>
      </c>
      <c r="CD1337" s="6" t="s">
        <v>1784</v>
      </c>
      <c r="CE1337" s="6">
        <v>20</v>
      </c>
    </row>
    <row r="1338" spans="1:83" x14ac:dyDescent="0.2">
      <c r="A1338" s="6" t="s">
        <v>894</v>
      </c>
      <c r="B1338" s="88">
        <v>39822.249305555553</v>
      </c>
      <c r="C1338" s="88">
        <v>39822.706944444442</v>
      </c>
      <c r="D1338" s="6" t="s">
        <v>1173</v>
      </c>
      <c r="E1338" s="6" t="s">
        <v>1174</v>
      </c>
      <c r="G1338" s="6">
        <v>50</v>
      </c>
      <c r="M1338" s="6">
        <v>0.4</v>
      </c>
      <c r="O1338" s="6">
        <v>2140</v>
      </c>
      <c r="Q1338" s="6">
        <v>3960</v>
      </c>
      <c r="R1338" s="6" t="s">
        <v>1784</v>
      </c>
      <c r="S1338" s="6">
        <v>1.4999999999999999E-2</v>
      </c>
      <c r="U1338" s="6">
        <v>0.95</v>
      </c>
      <c r="W1338" s="6">
        <v>80.599999999999994</v>
      </c>
      <c r="Y1338" s="6">
        <v>7060</v>
      </c>
      <c r="AA1338" s="6">
        <v>11600</v>
      </c>
      <c r="AC1338" s="6">
        <v>30500</v>
      </c>
      <c r="AD1338" s="6" t="s">
        <v>1784</v>
      </c>
      <c r="AE1338" s="6">
        <v>20</v>
      </c>
      <c r="AG1338" s="6">
        <v>1500</v>
      </c>
      <c r="AH1338" s="6" t="s">
        <v>1784</v>
      </c>
      <c r="AI1338" s="6">
        <v>100</v>
      </c>
      <c r="AJ1338" s="6" t="s">
        <v>1784</v>
      </c>
      <c r="AK1338" s="6">
        <v>50</v>
      </c>
      <c r="AM1338" s="6">
        <v>7.35</v>
      </c>
      <c r="AO1338" s="6">
        <v>360</v>
      </c>
      <c r="AQ1338" s="6">
        <v>20</v>
      </c>
      <c r="BA1338" s="6">
        <v>6</v>
      </c>
      <c r="CA1338" s="6">
        <v>19</v>
      </c>
      <c r="CC1338" s="6">
        <v>5.6</v>
      </c>
      <c r="CD1338" s="6" t="s">
        <v>1784</v>
      </c>
      <c r="CE1338" s="6">
        <v>20</v>
      </c>
    </row>
    <row r="1339" spans="1:83" x14ac:dyDescent="0.2">
      <c r="A1339" s="6" t="s">
        <v>894</v>
      </c>
      <c r="B1339" s="88">
        <v>39823.489583333336</v>
      </c>
      <c r="C1339" s="88"/>
      <c r="D1339" s="6" t="s">
        <v>1175</v>
      </c>
      <c r="E1339" s="6" t="s">
        <v>1176</v>
      </c>
      <c r="G1339" s="6">
        <v>70</v>
      </c>
      <c r="K1339" s="6">
        <v>0.01</v>
      </c>
      <c r="BY1339" s="6">
        <v>8.9</v>
      </c>
    </row>
    <row r="1340" spans="1:83" x14ac:dyDescent="0.2">
      <c r="A1340" s="6" t="s">
        <v>894</v>
      </c>
      <c r="B1340" s="88">
        <v>39871.270138888889</v>
      </c>
      <c r="C1340" s="88">
        <v>39871.534722222219</v>
      </c>
      <c r="D1340" s="6" t="s">
        <v>1177</v>
      </c>
      <c r="E1340" s="6" t="s">
        <v>1178</v>
      </c>
      <c r="G1340" s="6">
        <v>50</v>
      </c>
      <c r="M1340" s="6">
        <v>3.1</v>
      </c>
      <c r="O1340" s="6">
        <v>1259</v>
      </c>
      <c r="Q1340" s="6">
        <v>2050</v>
      </c>
      <c r="S1340" s="6">
        <v>0.129</v>
      </c>
      <c r="U1340" s="6">
        <v>0.72</v>
      </c>
      <c r="W1340" s="6">
        <v>17.5</v>
      </c>
      <c r="Y1340" s="6">
        <v>285</v>
      </c>
      <c r="AA1340" s="6">
        <v>26.8</v>
      </c>
      <c r="AC1340" s="6">
        <v>1280</v>
      </c>
      <c r="AD1340" s="6" t="s">
        <v>1784</v>
      </c>
      <c r="AE1340" s="6">
        <v>20</v>
      </c>
      <c r="AG1340" s="6">
        <v>480</v>
      </c>
      <c r="AI1340" s="6">
        <v>590</v>
      </c>
      <c r="AK1340" s="6">
        <v>170</v>
      </c>
      <c r="AM1340" s="6">
        <v>7.13</v>
      </c>
      <c r="AO1340" s="6">
        <v>373</v>
      </c>
      <c r="AQ1340" s="6">
        <v>9.1999999999999993</v>
      </c>
      <c r="BA1340" s="6">
        <v>8</v>
      </c>
      <c r="CA1340" s="6">
        <v>6.8</v>
      </c>
      <c r="CC1340" s="6">
        <v>2.4</v>
      </c>
      <c r="CD1340" s="6" t="s">
        <v>1784</v>
      </c>
      <c r="CE1340" s="6">
        <v>20</v>
      </c>
    </row>
    <row r="1341" spans="1:83" x14ac:dyDescent="0.2">
      <c r="A1341" s="6" t="s">
        <v>894</v>
      </c>
      <c r="B1341" s="88">
        <v>39900.79583333333</v>
      </c>
      <c r="C1341" s="88">
        <v>39901.661111111112</v>
      </c>
      <c r="D1341" s="6" t="s">
        <v>1179</v>
      </c>
      <c r="E1341" s="6" t="s">
        <v>1180</v>
      </c>
      <c r="G1341" s="6">
        <v>50</v>
      </c>
      <c r="M1341" s="6">
        <v>5.0999999999999996</v>
      </c>
      <c r="O1341" s="6">
        <v>2550</v>
      </c>
      <c r="Q1341" s="6">
        <v>4510</v>
      </c>
      <c r="S1341" s="6">
        <v>1.18</v>
      </c>
      <c r="U1341" s="6">
        <v>2.06</v>
      </c>
      <c r="W1341" s="6">
        <v>49.8</v>
      </c>
      <c r="Y1341" s="6">
        <v>3370</v>
      </c>
      <c r="AA1341" s="6">
        <v>5710</v>
      </c>
      <c r="AC1341" s="6">
        <v>16300</v>
      </c>
      <c r="AD1341" s="6" t="s">
        <v>1784</v>
      </c>
      <c r="AE1341" s="6">
        <v>20</v>
      </c>
      <c r="AG1341" s="6">
        <v>2600</v>
      </c>
      <c r="AI1341" s="6">
        <v>59</v>
      </c>
      <c r="AJ1341" s="6" t="s">
        <v>1784</v>
      </c>
      <c r="AK1341" s="6">
        <v>2.5</v>
      </c>
      <c r="AM1341" s="6">
        <v>6.73</v>
      </c>
      <c r="AO1341" s="6">
        <v>184</v>
      </c>
      <c r="AQ1341" s="6">
        <v>66</v>
      </c>
      <c r="BA1341" s="6">
        <v>19</v>
      </c>
      <c r="CA1341" s="6">
        <v>44</v>
      </c>
      <c r="CC1341" s="6">
        <v>2.1</v>
      </c>
      <c r="CD1341" s="6" t="s">
        <v>1784</v>
      </c>
      <c r="CE1341" s="6">
        <v>20</v>
      </c>
    </row>
    <row r="1342" spans="1:83" x14ac:dyDescent="0.2">
      <c r="A1342" s="6" t="s">
        <v>894</v>
      </c>
      <c r="B1342" s="88">
        <v>39924.306944444441</v>
      </c>
      <c r="C1342" s="88">
        <v>39924.525694444441</v>
      </c>
      <c r="D1342" s="6" t="s">
        <v>1181</v>
      </c>
      <c r="E1342" s="6" t="s">
        <v>1182</v>
      </c>
      <c r="G1342" s="6">
        <v>50</v>
      </c>
      <c r="M1342" s="6">
        <v>3.36</v>
      </c>
      <c r="O1342" s="6">
        <v>93.2</v>
      </c>
      <c r="Q1342" s="6">
        <v>154</v>
      </c>
      <c r="S1342" s="6">
        <v>0.03</v>
      </c>
      <c r="U1342" s="6">
        <v>0.42</v>
      </c>
      <c r="W1342" s="6">
        <v>12.7</v>
      </c>
      <c r="Y1342" s="6">
        <v>13.4</v>
      </c>
      <c r="AA1342" s="6">
        <v>5.0999999999999996</v>
      </c>
      <c r="AC1342" s="6">
        <v>222</v>
      </c>
      <c r="AD1342" s="6" t="s">
        <v>1784</v>
      </c>
      <c r="AE1342" s="6">
        <v>20</v>
      </c>
      <c r="AF1342" s="6" t="s">
        <v>1784</v>
      </c>
      <c r="AG1342" s="6">
        <v>20</v>
      </c>
      <c r="AI1342" s="6">
        <v>5.3</v>
      </c>
      <c r="AJ1342" s="6" t="s">
        <v>1784</v>
      </c>
      <c r="AK1342" s="6">
        <v>2.5</v>
      </c>
      <c r="AM1342" s="6">
        <v>7.6</v>
      </c>
      <c r="AO1342" s="6">
        <v>91.2</v>
      </c>
      <c r="AQ1342" s="6">
        <v>16</v>
      </c>
      <c r="BA1342" s="6">
        <v>4</v>
      </c>
      <c r="CA1342" s="6">
        <v>14</v>
      </c>
      <c r="CC1342" s="6">
        <v>0.97</v>
      </c>
      <c r="CD1342" s="6" t="s">
        <v>1784</v>
      </c>
      <c r="CE1342" s="6">
        <v>20</v>
      </c>
    </row>
    <row r="1343" spans="1:83" x14ac:dyDescent="0.2">
      <c r="A1343" s="6" t="s">
        <v>894</v>
      </c>
      <c r="B1343" s="88">
        <v>39925.541666666664</v>
      </c>
      <c r="C1343" s="88"/>
      <c r="D1343" s="6" t="s">
        <v>1183</v>
      </c>
      <c r="E1343" s="6" t="s">
        <v>1184</v>
      </c>
      <c r="G1343" s="6">
        <v>70</v>
      </c>
      <c r="K1343" s="6">
        <v>0.02</v>
      </c>
      <c r="BY1343" s="6">
        <v>4.4000000000000004</v>
      </c>
    </row>
    <row r="1344" spans="1:83" x14ac:dyDescent="0.2">
      <c r="A1344" s="6" t="s">
        <v>894</v>
      </c>
      <c r="B1344" s="88">
        <v>40009.179861111108</v>
      </c>
      <c r="C1344" s="88">
        <v>40009.27847222222</v>
      </c>
      <c r="D1344" s="6" t="s">
        <v>1185</v>
      </c>
      <c r="E1344" s="6" t="s">
        <v>1186</v>
      </c>
      <c r="G1344" s="6">
        <v>50</v>
      </c>
      <c r="M1344" s="6">
        <v>11.94</v>
      </c>
      <c r="O1344" s="6">
        <v>11.7</v>
      </c>
      <c r="Q1344" s="6">
        <v>48.2</v>
      </c>
      <c r="S1344" s="6">
        <v>8.4000000000000005E-2</v>
      </c>
      <c r="U1344" s="6">
        <v>1.24</v>
      </c>
      <c r="W1344" s="6">
        <v>7.7</v>
      </c>
      <c r="Y1344" s="6">
        <v>3.8</v>
      </c>
      <c r="AA1344" s="6">
        <v>1.8</v>
      </c>
      <c r="AC1344" s="6">
        <v>130</v>
      </c>
      <c r="AD1344" s="6" t="s">
        <v>1784</v>
      </c>
      <c r="AE1344" s="6">
        <v>20</v>
      </c>
      <c r="AF1344" s="6" t="s">
        <v>1784</v>
      </c>
      <c r="AG1344" s="6">
        <v>20</v>
      </c>
      <c r="AH1344" s="6" t="s">
        <v>1784</v>
      </c>
      <c r="AI1344" s="6">
        <v>5</v>
      </c>
      <c r="AJ1344" s="6" t="s">
        <v>1784</v>
      </c>
      <c r="AK1344" s="6">
        <v>2.5</v>
      </c>
      <c r="AM1344" s="6">
        <v>7.65</v>
      </c>
      <c r="AO1344" s="6">
        <v>48.4</v>
      </c>
      <c r="AQ1344" s="6">
        <v>4</v>
      </c>
      <c r="BA1344" s="6">
        <v>196</v>
      </c>
      <c r="CA1344" s="6">
        <v>5</v>
      </c>
      <c r="CB1344" s="6" t="s">
        <v>1784</v>
      </c>
      <c r="CC1344" s="6">
        <v>0.25</v>
      </c>
      <c r="CD1344" s="6" t="s">
        <v>1784</v>
      </c>
      <c r="CE1344" s="6">
        <v>20</v>
      </c>
    </row>
    <row r="1345" spans="1:101" x14ac:dyDescent="0.2">
      <c r="A1345" s="6" t="s">
        <v>894</v>
      </c>
      <c r="B1345" s="88">
        <v>40009.5</v>
      </c>
      <c r="C1345" s="88"/>
      <c r="D1345" s="6" t="s">
        <v>1187</v>
      </c>
      <c r="E1345" s="6" t="s">
        <v>1188</v>
      </c>
      <c r="G1345" s="6">
        <v>70</v>
      </c>
      <c r="K1345" s="6">
        <v>0.01</v>
      </c>
      <c r="BY1345" s="6">
        <v>2.1</v>
      </c>
    </row>
    <row r="1346" spans="1:101" x14ac:dyDescent="0.2">
      <c r="A1346" s="6" t="s">
        <v>894</v>
      </c>
      <c r="B1346" s="88">
        <v>40155.400694444441</v>
      </c>
      <c r="C1346" s="88">
        <v>40156.071527777778</v>
      </c>
      <c r="D1346" s="6" t="s">
        <v>1189</v>
      </c>
      <c r="E1346" s="6" t="s">
        <v>1190</v>
      </c>
      <c r="G1346" s="6">
        <v>50</v>
      </c>
      <c r="M1346" s="6">
        <v>8.5</v>
      </c>
      <c r="O1346" s="6">
        <v>4460</v>
      </c>
      <c r="Q1346" s="6">
        <v>6550</v>
      </c>
      <c r="S1346" s="6">
        <v>0.46100000000000002</v>
      </c>
      <c r="U1346" s="6">
        <v>1.6</v>
      </c>
      <c r="W1346" s="6">
        <v>66.3</v>
      </c>
      <c r="Y1346" s="6">
        <v>2970</v>
      </c>
      <c r="AA1346" s="6">
        <v>4570</v>
      </c>
      <c r="AC1346" s="6">
        <v>13000</v>
      </c>
      <c r="AD1346" s="6" t="s">
        <v>1784</v>
      </c>
      <c r="AE1346" s="6">
        <v>20</v>
      </c>
      <c r="AG1346" s="6">
        <v>2700</v>
      </c>
      <c r="AI1346" s="6">
        <v>130</v>
      </c>
      <c r="AJ1346" s="6" t="s">
        <v>1784</v>
      </c>
      <c r="AK1346" s="6">
        <v>2.5</v>
      </c>
      <c r="AM1346" s="6">
        <v>6.98</v>
      </c>
      <c r="AO1346" s="6">
        <v>118</v>
      </c>
      <c r="AQ1346" s="6">
        <v>59</v>
      </c>
      <c r="BA1346" s="6">
        <v>55</v>
      </c>
      <c r="CA1346" s="6">
        <v>59</v>
      </c>
      <c r="CC1346" s="6">
        <v>5.0999999999999996</v>
      </c>
      <c r="CD1346" s="6" t="s">
        <v>1784</v>
      </c>
      <c r="CE1346" s="6">
        <v>20</v>
      </c>
    </row>
    <row r="1347" spans="1:101" x14ac:dyDescent="0.2">
      <c r="A1347" s="6" t="s">
        <v>894</v>
      </c>
      <c r="B1347" s="88">
        <v>40157.6875</v>
      </c>
      <c r="C1347" s="88"/>
      <c r="D1347" s="6" t="s">
        <v>1191</v>
      </c>
      <c r="E1347" s="6" t="s">
        <v>1192</v>
      </c>
      <c r="G1347" s="6">
        <v>70</v>
      </c>
      <c r="K1347" s="6">
        <v>0.02</v>
      </c>
      <c r="BY1347" s="6">
        <v>4.3</v>
      </c>
    </row>
    <row r="1348" spans="1:101" x14ac:dyDescent="0.2">
      <c r="A1348" s="6" t="s">
        <v>894</v>
      </c>
      <c r="B1348" s="88">
        <v>40201.603472222225</v>
      </c>
      <c r="C1348" s="88">
        <v>40203.293749999997</v>
      </c>
      <c r="D1348" s="6" t="s">
        <v>1193</v>
      </c>
      <c r="E1348" s="6" t="s">
        <v>1194</v>
      </c>
      <c r="G1348" s="6">
        <v>50</v>
      </c>
      <c r="M1348" s="6">
        <v>89</v>
      </c>
      <c r="O1348" s="6">
        <v>2240</v>
      </c>
      <c r="Q1348" s="6">
        <v>3720</v>
      </c>
      <c r="S1348" s="6">
        <v>6.0999999999999999E-2</v>
      </c>
      <c r="U1348" s="6">
        <v>1.1599999999999999</v>
      </c>
      <c r="W1348" s="6">
        <v>30.3</v>
      </c>
      <c r="Y1348" s="6">
        <v>99.4</v>
      </c>
      <c r="AA1348" s="6">
        <v>50.5</v>
      </c>
      <c r="AC1348" s="6">
        <v>613</v>
      </c>
      <c r="AD1348" s="6" t="s">
        <v>1784</v>
      </c>
      <c r="AE1348" s="6">
        <v>20</v>
      </c>
      <c r="AG1348" s="6">
        <v>1400</v>
      </c>
      <c r="AI1348" s="6">
        <v>200</v>
      </c>
      <c r="AJ1348" s="6" t="s">
        <v>1784</v>
      </c>
      <c r="AK1348" s="6">
        <v>2.5</v>
      </c>
      <c r="AM1348" s="6">
        <v>7.14</v>
      </c>
      <c r="AO1348" s="6">
        <v>181</v>
      </c>
      <c r="AQ1348" s="6">
        <v>43</v>
      </c>
      <c r="BA1348" s="6">
        <v>35</v>
      </c>
      <c r="CA1348" s="6">
        <v>34</v>
      </c>
      <c r="CC1348" s="6">
        <v>5.0999999999999996</v>
      </c>
      <c r="CD1348" s="6" t="s">
        <v>1784</v>
      </c>
      <c r="CE1348" s="6">
        <v>20</v>
      </c>
    </row>
    <row r="1349" spans="1:101" x14ac:dyDescent="0.2">
      <c r="A1349" s="6" t="s">
        <v>894</v>
      </c>
      <c r="B1349" s="88">
        <v>40203.489583333336</v>
      </c>
      <c r="C1349" s="88"/>
      <c r="D1349" s="6" t="s">
        <v>1195</v>
      </c>
      <c r="E1349" s="6" t="s">
        <v>1196</v>
      </c>
      <c r="G1349" s="6">
        <v>70</v>
      </c>
      <c r="K1349" s="6">
        <v>0.05</v>
      </c>
      <c r="BY1349" s="6">
        <v>7.6</v>
      </c>
    </row>
    <row r="1350" spans="1:101" s="83" customFormat="1" x14ac:dyDescent="0.2">
      <c r="A1350" s="6" t="s">
        <v>894</v>
      </c>
      <c r="B1350" s="88">
        <v>40218.115277777775</v>
      </c>
      <c r="C1350" s="88">
        <v>40219.390972222223</v>
      </c>
      <c r="D1350" s="6" t="s">
        <v>1197</v>
      </c>
      <c r="E1350" s="6" t="s">
        <v>1198</v>
      </c>
      <c r="F1350" s="6"/>
      <c r="G1350" s="6">
        <v>50</v>
      </c>
      <c r="H1350" s="6"/>
      <c r="I1350" s="6"/>
      <c r="J1350" s="6"/>
      <c r="K1350" s="6"/>
      <c r="L1350" s="6"/>
      <c r="M1350" s="6">
        <v>1.4</v>
      </c>
      <c r="N1350" s="6"/>
      <c r="O1350" s="6">
        <v>3070</v>
      </c>
      <c r="P1350" s="6"/>
      <c r="Q1350" s="6">
        <v>5070</v>
      </c>
      <c r="R1350" s="6"/>
      <c r="S1350" s="6">
        <v>0.50900000000000001</v>
      </c>
      <c r="T1350" s="6"/>
      <c r="U1350" s="6">
        <v>2.21</v>
      </c>
      <c r="V1350" s="6"/>
      <c r="W1350" s="6">
        <v>711</v>
      </c>
      <c r="X1350" s="6"/>
      <c r="Y1350" s="6">
        <v>12400</v>
      </c>
      <c r="Z1350" s="6"/>
      <c r="AA1350" s="6">
        <v>18700</v>
      </c>
      <c r="AB1350" s="6"/>
      <c r="AC1350" s="6">
        <v>46500</v>
      </c>
      <c r="AD1350" s="6" t="s">
        <v>1784</v>
      </c>
      <c r="AE1350" s="6">
        <v>20</v>
      </c>
      <c r="AF1350" s="6"/>
      <c r="AG1350" s="6">
        <v>1400</v>
      </c>
      <c r="AH1350" s="6"/>
      <c r="AI1350" s="6">
        <v>1400</v>
      </c>
      <c r="AJ1350" s="6" t="s">
        <v>1784</v>
      </c>
      <c r="AK1350" s="6">
        <v>2.5</v>
      </c>
      <c r="AL1350" s="6"/>
      <c r="AM1350" s="6">
        <v>7.12</v>
      </c>
      <c r="AN1350" s="6"/>
      <c r="AO1350" s="6">
        <v>703</v>
      </c>
      <c r="AP1350" s="6"/>
      <c r="AQ1350" s="6">
        <v>1000</v>
      </c>
      <c r="AR1350" s="6"/>
      <c r="AS1350" s="6"/>
      <c r="AT1350" s="6"/>
      <c r="AU1350" s="6"/>
      <c r="AV1350" s="6"/>
      <c r="AW1350" s="6"/>
      <c r="AX1350" s="6"/>
      <c r="AY1350" s="6"/>
      <c r="AZ1350" s="6"/>
      <c r="BA1350" s="6">
        <v>8</v>
      </c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BZ1350" s="6"/>
      <c r="CA1350" s="6">
        <v>720</v>
      </c>
      <c r="CB1350" s="6"/>
      <c r="CC1350" s="6">
        <v>3.6</v>
      </c>
      <c r="CD1350" s="6" t="s">
        <v>1784</v>
      </c>
      <c r="CE1350" s="6">
        <v>20</v>
      </c>
      <c r="CF1350" s="6"/>
      <c r="CG1350" s="6"/>
      <c r="CH1350" s="6"/>
      <c r="CI1350" s="6"/>
      <c r="CJ1350" s="6"/>
      <c r="CK1350" s="6"/>
      <c r="CL1350" s="6"/>
      <c r="CM1350" s="6"/>
      <c r="CN1350" s="6"/>
      <c r="CO1350" s="6"/>
      <c r="CP1350" s="6"/>
      <c r="CQ1350" s="6"/>
      <c r="CR1350" s="6"/>
      <c r="CS1350" s="6"/>
      <c r="CT1350" s="6"/>
      <c r="CU1350" s="6"/>
      <c r="CV1350" s="6"/>
      <c r="CW1350" s="6"/>
    </row>
    <row r="1351" spans="1:101" s="83" customFormat="1" x14ac:dyDescent="0.2">
      <c r="A1351" s="6" t="s">
        <v>894</v>
      </c>
      <c r="B1351" s="88">
        <v>40246.647222222222</v>
      </c>
      <c r="C1351" s="88">
        <v>40248.262499999997</v>
      </c>
      <c r="D1351" s="6" t="s">
        <v>1199</v>
      </c>
      <c r="E1351" s="6" t="s">
        <v>1200</v>
      </c>
      <c r="F1351" s="6"/>
      <c r="G1351" s="6">
        <v>50</v>
      </c>
      <c r="H1351" s="6"/>
      <c r="I1351" s="6"/>
      <c r="J1351" s="6"/>
      <c r="K1351" s="6"/>
      <c r="L1351" s="6"/>
      <c r="M1351" s="6">
        <v>23</v>
      </c>
      <c r="N1351" s="6"/>
      <c r="O1351" s="6">
        <v>782</v>
      </c>
      <c r="P1351" s="6"/>
      <c r="Q1351" s="6">
        <v>1210</v>
      </c>
      <c r="R1351" s="6"/>
      <c r="S1351" s="6">
        <v>0.155</v>
      </c>
      <c r="T1351" s="6"/>
      <c r="U1351" s="6">
        <v>2.1800000000000002</v>
      </c>
      <c r="V1351" s="6"/>
      <c r="W1351" s="6">
        <v>46.7</v>
      </c>
      <c r="X1351" s="6"/>
      <c r="Y1351" s="6">
        <v>60.6</v>
      </c>
      <c r="Z1351" s="6"/>
      <c r="AA1351" s="6">
        <v>39.9</v>
      </c>
      <c r="AB1351" s="6"/>
      <c r="AC1351" s="6">
        <v>647</v>
      </c>
      <c r="AD1351" s="6" t="s">
        <v>1784</v>
      </c>
      <c r="AE1351" s="6">
        <v>20</v>
      </c>
      <c r="AF1351" s="6"/>
      <c r="AG1351" s="6">
        <v>410</v>
      </c>
      <c r="AH1351" s="6"/>
      <c r="AI1351" s="6">
        <v>110</v>
      </c>
      <c r="AJ1351" s="6" t="s">
        <v>1784</v>
      </c>
      <c r="AK1351" s="6">
        <v>2.5</v>
      </c>
      <c r="AL1351" s="6"/>
      <c r="AM1351" s="6">
        <v>7.09</v>
      </c>
      <c r="AN1351" s="6"/>
      <c r="AO1351" s="6">
        <v>211</v>
      </c>
      <c r="AP1351" s="6"/>
      <c r="AQ1351" s="6">
        <v>62</v>
      </c>
      <c r="AR1351" s="6"/>
      <c r="AS1351" s="6"/>
      <c r="AT1351" s="6"/>
      <c r="AU1351" s="6"/>
      <c r="AV1351" s="6"/>
      <c r="AW1351" s="6"/>
      <c r="AX1351" s="6"/>
      <c r="AY1351" s="6"/>
      <c r="AZ1351" s="6"/>
      <c r="BA1351" s="6">
        <v>92</v>
      </c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BZ1351" s="6"/>
      <c r="CA1351" s="6">
        <v>43</v>
      </c>
      <c r="CB1351" s="6"/>
      <c r="CC1351" s="6">
        <v>1.9</v>
      </c>
      <c r="CD1351" s="6" t="s">
        <v>1784</v>
      </c>
      <c r="CE1351" s="6">
        <v>20</v>
      </c>
      <c r="CF1351" s="6"/>
      <c r="CG1351" s="6"/>
      <c r="CH1351" s="6"/>
      <c r="CI1351" s="6"/>
      <c r="CJ1351" s="6"/>
      <c r="CK1351" s="6"/>
      <c r="CL1351" s="6"/>
      <c r="CM1351" s="6"/>
      <c r="CN1351" s="6"/>
      <c r="CO1351" s="6"/>
      <c r="CP1351" s="6"/>
      <c r="CQ1351" s="6"/>
      <c r="CR1351" s="6"/>
      <c r="CS1351" s="6"/>
      <c r="CT1351" s="6"/>
      <c r="CU1351" s="6"/>
      <c r="CV1351" s="6"/>
      <c r="CW1351" s="6"/>
    </row>
    <row r="1352" spans="1:101" s="83" customFormat="1" x14ac:dyDescent="0.2">
      <c r="A1352" s="6" t="s">
        <v>894</v>
      </c>
      <c r="B1352" s="88">
        <v>40276.224999999999</v>
      </c>
      <c r="C1352" s="88">
        <v>40276.53402777778</v>
      </c>
      <c r="D1352" s="6" t="s">
        <v>1201</v>
      </c>
      <c r="E1352" s="6" t="s">
        <v>1202</v>
      </c>
      <c r="F1352" s="6"/>
      <c r="G1352" s="6">
        <v>50</v>
      </c>
      <c r="H1352" s="6"/>
      <c r="I1352" s="6"/>
      <c r="J1352" s="6"/>
      <c r="K1352" s="6"/>
      <c r="L1352" s="6"/>
      <c r="M1352" s="6">
        <v>1.1000000000000001</v>
      </c>
      <c r="N1352" s="6"/>
      <c r="O1352" s="6">
        <v>404</v>
      </c>
      <c r="P1352" s="6"/>
      <c r="Q1352" s="6">
        <v>600</v>
      </c>
      <c r="R1352" s="6"/>
      <c r="S1352" s="6">
        <v>0.08</v>
      </c>
      <c r="T1352" s="6"/>
      <c r="U1352" s="6">
        <v>0.52</v>
      </c>
      <c r="V1352" s="6"/>
      <c r="W1352" s="6">
        <v>27.8</v>
      </c>
      <c r="X1352" s="6"/>
      <c r="Y1352" s="6">
        <v>41.7</v>
      </c>
      <c r="Z1352" s="6"/>
      <c r="AA1352" s="6">
        <v>33.799999999999997</v>
      </c>
      <c r="AB1352" s="6"/>
      <c r="AC1352" s="6">
        <v>508</v>
      </c>
      <c r="AD1352" s="6" t="s">
        <v>1784</v>
      </c>
      <c r="AE1352" s="6">
        <v>20</v>
      </c>
      <c r="AF1352" s="6"/>
      <c r="AG1352" s="6">
        <v>170</v>
      </c>
      <c r="AH1352" s="6"/>
      <c r="AI1352" s="6">
        <v>35</v>
      </c>
      <c r="AJ1352" s="6" t="s">
        <v>1784</v>
      </c>
      <c r="AK1352" s="6">
        <v>2.5</v>
      </c>
      <c r="AL1352" s="6"/>
      <c r="AM1352" s="6">
        <v>7.76</v>
      </c>
      <c r="AN1352" s="6"/>
      <c r="AO1352" s="6">
        <v>173</v>
      </c>
      <c r="AP1352" s="6"/>
      <c r="AQ1352" s="6">
        <v>27</v>
      </c>
      <c r="AR1352" s="6"/>
      <c r="AS1352" s="6"/>
      <c r="AT1352" s="6"/>
      <c r="AU1352" s="6"/>
      <c r="AV1352" s="6"/>
      <c r="AW1352" s="6"/>
      <c r="AX1352" s="6"/>
      <c r="AY1352" s="6"/>
      <c r="AZ1352" s="6"/>
      <c r="BA1352" s="6">
        <v>4</v>
      </c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BZ1352" s="6"/>
      <c r="CA1352" s="6">
        <v>34</v>
      </c>
      <c r="CB1352" s="6"/>
      <c r="CC1352" s="6">
        <v>0.86</v>
      </c>
      <c r="CD1352" s="6" t="s">
        <v>1784</v>
      </c>
      <c r="CE1352" s="6">
        <v>20</v>
      </c>
      <c r="CF1352" s="6"/>
      <c r="CG1352" s="6"/>
      <c r="CH1352" s="6"/>
      <c r="CI1352" s="6"/>
      <c r="CJ1352" s="6"/>
      <c r="CK1352" s="6"/>
      <c r="CL1352" s="6"/>
      <c r="CM1352" s="6"/>
      <c r="CN1352" s="6"/>
      <c r="CO1352" s="6"/>
      <c r="CP1352" s="6"/>
      <c r="CQ1352" s="6"/>
      <c r="CR1352" s="6"/>
      <c r="CS1352" s="6"/>
      <c r="CT1352" s="6"/>
      <c r="CU1352" s="6"/>
      <c r="CV1352" s="6"/>
      <c r="CW1352" s="6"/>
    </row>
    <row r="1353" spans="1:101" s="83" customFormat="1" x14ac:dyDescent="0.2">
      <c r="A1353" s="6" t="s">
        <v>894</v>
      </c>
      <c r="B1353" s="88">
        <v>40276.645833333336</v>
      </c>
      <c r="C1353" s="88"/>
      <c r="D1353" s="6" t="s">
        <v>1203</v>
      </c>
      <c r="E1353" s="6" t="s">
        <v>1204</v>
      </c>
      <c r="F1353" s="6"/>
      <c r="G1353" s="6">
        <v>70</v>
      </c>
      <c r="H1353" s="6"/>
      <c r="I1353" s="6"/>
      <c r="J1353" s="6"/>
      <c r="K1353" s="6">
        <v>0.01</v>
      </c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/>
      <c r="AO1353" s="6"/>
      <c r="AP1353" s="6"/>
      <c r="AQ1353" s="6"/>
      <c r="AR1353" s="6"/>
      <c r="AS1353" s="6"/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>
        <v>1.8</v>
      </c>
      <c r="BZ1353" s="6"/>
      <c r="CA1353" s="6"/>
      <c r="CB1353" s="6"/>
      <c r="CC1353" s="6"/>
      <c r="CD1353" s="6"/>
      <c r="CE1353" s="6"/>
      <c r="CF1353" s="6"/>
      <c r="CG1353" s="6"/>
      <c r="CH1353" s="6"/>
      <c r="CI1353" s="6"/>
      <c r="CJ1353" s="6"/>
      <c r="CK1353" s="6"/>
      <c r="CL1353" s="6"/>
      <c r="CM1353" s="6"/>
      <c r="CN1353" s="6"/>
      <c r="CO1353" s="6"/>
      <c r="CP1353" s="6"/>
      <c r="CQ1353" s="6"/>
      <c r="CR1353" s="6"/>
      <c r="CS1353" s="6"/>
      <c r="CT1353" s="6"/>
      <c r="CU1353" s="6"/>
      <c r="CV1353" s="6"/>
      <c r="CW1353" s="6"/>
    </row>
    <row r="1354" spans="1:101" s="83" customFormat="1" x14ac:dyDescent="0.2">
      <c r="A1354" s="6" t="s">
        <v>894</v>
      </c>
      <c r="B1354" s="88">
        <v>40422.135416666664</v>
      </c>
      <c r="C1354" s="88">
        <v>40422.180555555555</v>
      </c>
      <c r="D1354" s="6" t="s">
        <v>1205</v>
      </c>
      <c r="E1354" s="6" t="s">
        <v>1206</v>
      </c>
      <c r="F1354" s="6"/>
      <c r="G1354" s="6">
        <v>50</v>
      </c>
      <c r="H1354" s="6"/>
      <c r="I1354" s="6"/>
      <c r="J1354" s="6"/>
      <c r="K1354" s="6"/>
      <c r="L1354" s="6"/>
      <c r="M1354" s="6">
        <v>15</v>
      </c>
      <c r="N1354" s="6"/>
      <c r="O1354" s="6">
        <v>8.4</v>
      </c>
      <c r="P1354" s="6"/>
      <c r="Q1354" s="6">
        <v>68</v>
      </c>
      <c r="R1354" s="6"/>
      <c r="S1354" s="6">
        <v>0.155</v>
      </c>
      <c r="T1354" s="6" t="s">
        <v>1784</v>
      </c>
      <c r="U1354" s="6">
        <v>0.14000000000000001</v>
      </c>
      <c r="V1354" s="6"/>
      <c r="W1354" s="6">
        <v>4.8</v>
      </c>
      <c r="X1354" s="6"/>
      <c r="Y1354" s="6">
        <v>1.9</v>
      </c>
      <c r="Z1354" s="6"/>
      <c r="AA1354" s="6">
        <v>1.9</v>
      </c>
      <c r="AB1354" s="6"/>
      <c r="AC1354" s="6">
        <v>67</v>
      </c>
      <c r="AD1354" s="6" t="s">
        <v>1784</v>
      </c>
      <c r="AE1354" s="6">
        <v>20</v>
      </c>
      <c r="AF1354" s="6" t="s">
        <v>1784</v>
      </c>
      <c r="AG1354" s="6">
        <v>20</v>
      </c>
      <c r="AH1354" s="6" t="s">
        <v>1784</v>
      </c>
      <c r="AI1354" s="6">
        <v>5</v>
      </c>
      <c r="AJ1354" s="6" t="s">
        <v>1784</v>
      </c>
      <c r="AK1354" s="6">
        <v>2.5</v>
      </c>
      <c r="AL1354" s="6"/>
      <c r="AM1354" s="6">
        <v>7.24</v>
      </c>
      <c r="AN1354" s="6"/>
      <c r="AO1354" s="6">
        <v>23.9</v>
      </c>
      <c r="AP1354" s="6"/>
      <c r="AQ1354" s="6">
        <v>1.8</v>
      </c>
      <c r="AR1354" s="6"/>
      <c r="AS1354" s="6"/>
      <c r="AT1354" s="6"/>
      <c r="AU1354" s="6"/>
      <c r="AV1354" s="6"/>
      <c r="AW1354" s="6"/>
      <c r="AX1354" s="6"/>
      <c r="AY1354" s="6"/>
      <c r="AZ1354" s="6"/>
      <c r="BA1354" s="6">
        <v>15</v>
      </c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BZ1354" s="6"/>
      <c r="CA1354" s="6">
        <v>4</v>
      </c>
      <c r="CB1354" s="6" t="s">
        <v>1784</v>
      </c>
      <c r="CC1354" s="6">
        <v>0.25</v>
      </c>
      <c r="CD1354" s="6" t="s">
        <v>1784</v>
      </c>
      <c r="CE1354" s="6">
        <v>20</v>
      </c>
      <c r="CF1354" s="6"/>
      <c r="CG1354" s="6"/>
      <c r="CH1354" s="6"/>
      <c r="CI1354" s="6"/>
      <c r="CJ1354" s="6"/>
      <c r="CK1354" s="6"/>
      <c r="CL1354" s="6"/>
      <c r="CM1354" s="6"/>
      <c r="CN1354" s="6"/>
      <c r="CO1354" s="6"/>
      <c r="CP1354" s="6"/>
      <c r="CQ1354" s="6"/>
      <c r="CR1354" s="6"/>
      <c r="CS1354" s="6"/>
      <c r="CT1354" s="6"/>
      <c r="CU1354" s="6"/>
      <c r="CV1354" s="6"/>
      <c r="CW1354" s="6"/>
    </row>
    <row r="1355" spans="1:101" s="83" customFormat="1" x14ac:dyDescent="0.2">
      <c r="A1355" s="6" t="s">
        <v>894</v>
      </c>
      <c r="B1355" s="88">
        <v>40422.416666666664</v>
      </c>
      <c r="C1355" s="88"/>
      <c r="D1355" s="6" t="s">
        <v>1207</v>
      </c>
      <c r="E1355" s="6" t="s">
        <v>1208</v>
      </c>
      <c r="F1355" s="6"/>
      <c r="G1355" s="6">
        <v>70</v>
      </c>
      <c r="H1355" s="6"/>
      <c r="I1355" s="6"/>
      <c r="J1355" s="6" t="s">
        <v>1784</v>
      </c>
      <c r="K1355" s="6">
        <v>0.01</v>
      </c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  <c r="AO1355" s="6"/>
      <c r="AP1355" s="6"/>
      <c r="AQ1355" s="6"/>
      <c r="AR1355" s="6"/>
      <c r="AS1355" s="6"/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>
        <v>4.5</v>
      </c>
      <c r="BZ1355" s="6"/>
      <c r="CA1355" s="6"/>
      <c r="CB1355" s="6"/>
      <c r="CC1355" s="6"/>
      <c r="CD1355" s="6"/>
      <c r="CE1355" s="6"/>
      <c r="CF1355" s="6"/>
      <c r="CG1355" s="6"/>
      <c r="CH1355" s="6"/>
      <c r="CI1355" s="6"/>
      <c r="CJ1355" s="6"/>
      <c r="CK1355" s="6"/>
      <c r="CL1355" s="6"/>
      <c r="CM1355" s="6"/>
      <c r="CN1355" s="6"/>
      <c r="CO1355" s="6"/>
      <c r="CP1355" s="6"/>
      <c r="CQ1355" s="6"/>
      <c r="CR1355" s="6"/>
      <c r="CS1355" s="6"/>
      <c r="CT1355" s="6"/>
      <c r="CU1355" s="6"/>
      <c r="CV1355" s="6"/>
      <c r="CW1355" s="6"/>
    </row>
    <row r="1356" spans="1:101" s="83" customFormat="1" x14ac:dyDescent="0.2">
      <c r="A1356" s="6" t="s">
        <v>894</v>
      </c>
      <c r="B1356" s="88">
        <v>40477.245833333334</v>
      </c>
      <c r="C1356" s="88">
        <v>40477.292361111111</v>
      </c>
      <c r="D1356" s="6" t="s">
        <v>1209</v>
      </c>
      <c r="E1356" s="6" t="s">
        <v>1210</v>
      </c>
      <c r="F1356" s="6"/>
      <c r="G1356" s="6">
        <v>50</v>
      </c>
      <c r="H1356" s="6"/>
      <c r="I1356" s="6"/>
      <c r="J1356" s="6"/>
      <c r="K1356" s="6"/>
      <c r="L1356" s="6"/>
      <c r="M1356" s="6">
        <v>2.8</v>
      </c>
      <c r="N1356" s="6"/>
      <c r="O1356" s="6">
        <v>9</v>
      </c>
      <c r="P1356" s="6"/>
      <c r="Q1356" s="6">
        <v>31.5</v>
      </c>
      <c r="R1356" s="6"/>
      <c r="S1356" s="6">
        <v>0.27300000000000002</v>
      </c>
      <c r="T1356" s="6"/>
      <c r="U1356" s="6">
        <v>0.7</v>
      </c>
      <c r="V1356" s="6"/>
      <c r="W1356" s="6">
        <v>3.9</v>
      </c>
      <c r="X1356" s="6"/>
      <c r="Y1356" s="6">
        <v>3.1</v>
      </c>
      <c r="Z1356" s="6"/>
      <c r="AA1356" s="6">
        <v>1.6</v>
      </c>
      <c r="AB1356" s="6"/>
      <c r="AC1356" s="6">
        <v>87</v>
      </c>
      <c r="AD1356" s="6" t="s">
        <v>1784</v>
      </c>
      <c r="AE1356" s="6">
        <v>20</v>
      </c>
      <c r="AF1356" s="6" t="s">
        <v>1784</v>
      </c>
      <c r="AG1356" s="6">
        <v>20</v>
      </c>
      <c r="AH1356" s="6" t="s">
        <v>1784</v>
      </c>
      <c r="AI1356" s="6">
        <v>5</v>
      </c>
      <c r="AJ1356" s="6" t="s">
        <v>1784</v>
      </c>
      <c r="AK1356" s="6">
        <v>2.5</v>
      </c>
      <c r="AL1356" s="6"/>
      <c r="AM1356" s="6">
        <v>7.44</v>
      </c>
      <c r="AN1356" s="6"/>
      <c r="AO1356" s="6">
        <v>29.1</v>
      </c>
      <c r="AP1356" s="6"/>
      <c r="AQ1356" s="6"/>
      <c r="AR1356" s="6"/>
      <c r="AS1356" s="6"/>
      <c r="AT1356" s="6"/>
      <c r="AU1356" s="6"/>
      <c r="AV1356" s="6"/>
      <c r="AW1356" s="6"/>
      <c r="AX1356" s="6"/>
      <c r="AY1356" s="6"/>
      <c r="AZ1356" s="6"/>
      <c r="BA1356" s="6">
        <v>19</v>
      </c>
      <c r="BB1356" s="6"/>
      <c r="BC1356" s="6">
        <v>9.6999999999999993</v>
      </c>
      <c r="BD1356" s="6"/>
      <c r="BE1356" s="6">
        <v>0.56000000000000005</v>
      </c>
      <c r="BF1356" s="6"/>
      <c r="BG1356" s="6">
        <v>8</v>
      </c>
      <c r="BH1356" s="6"/>
      <c r="BI1356" s="6">
        <v>1.5</v>
      </c>
      <c r="BJ1356" s="6"/>
      <c r="BK1356" s="6">
        <v>8.6999999999999993</v>
      </c>
      <c r="BL1356" s="6"/>
      <c r="BM1356" s="6">
        <v>70</v>
      </c>
      <c r="BN1356" s="6"/>
      <c r="BO1356" s="6">
        <v>0.127</v>
      </c>
      <c r="BP1356" s="6"/>
      <c r="BQ1356" s="6"/>
      <c r="BR1356" s="6"/>
      <c r="BS1356" s="6"/>
      <c r="BT1356" s="6"/>
      <c r="BU1356" s="6">
        <v>30.4</v>
      </c>
      <c r="BV1356" s="6"/>
      <c r="BW1356" s="6"/>
      <c r="BX1356" s="6"/>
      <c r="BY1356" s="6"/>
      <c r="BZ1356" s="6"/>
      <c r="CA1356" s="6"/>
      <c r="CB1356" s="6"/>
      <c r="CC1356" s="6"/>
      <c r="CD1356" s="6" t="s">
        <v>1784</v>
      </c>
      <c r="CE1356" s="6">
        <v>20</v>
      </c>
      <c r="CF1356" s="6"/>
      <c r="CG1356" s="6"/>
      <c r="CH1356" s="6"/>
      <c r="CI1356" s="6"/>
      <c r="CJ1356" s="6"/>
      <c r="CK1356" s="6"/>
      <c r="CL1356" s="6"/>
      <c r="CM1356" s="6"/>
      <c r="CN1356" s="6" t="s">
        <v>1784</v>
      </c>
      <c r="CO1356" s="6">
        <v>1</v>
      </c>
      <c r="CP1356" s="6" t="s">
        <v>1784</v>
      </c>
      <c r="CQ1356" s="6">
        <v>1</v>
      </c>
      <c r="CR1356" s="6"/>
      <c r="CS1356" s="6"/>
      <c r="CT1356" s="6"/>
      <c r="CU1356" s="6"/>
      <c r="CV1356" s="6"/>
      <c r="CW1356" s="6">
        <v>1</v>
      </c>
    </row>
    <row r="1357" spans="1:101" s="83" customFormat="1" x14ac:dyDescent="0.2">
      <c r="A1357" s="6" t="s">
        <v>894</v>
      </c>
      <c r="B1357" s="88">
        <v>40477.552083333336</v>
      </c>
      <c r="C1357" s="88"/>
      <c r="D1357" s="6" t="s">
        <v>1211</v>
      </c>
      <c r="E1357" s="6" t="s">
        <v>1212</v>
      </c>
      <c r="F1357" s="6"/>
      <c r="G1357" s="6">
        <v>70</v>
      </c>
      <c r="H1357" s="6"/>
      <c r="I1357" s="6"/>
      <c r="J1357" s="6"/>
      <c r="K1357" s="6">
        <v>0.02</v>
      </c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  <c r="AM1357" s="6"/>
      <c r="AN1357" s="6"/>
      <c r="AO1357" s="6"/>
      <c r="AP1357" s="6"/>
      <c r="AQ1357" s="6"/>
      <c r="AR1357" s="6"/>
      <c r="AS1357" s="6"/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 t="s">
        <v>1784</v>
      </c>
      <c r="BY1357" s="6">
        <v>1.9</v>
      </c>
      <c r="BZ1357" s="6"/>
      <c r="CA1357" s="6"/>
      <c r="CB1357" s="6"/>
      <c r="CC1357" s="6"/>
      <c r="CD1357" s="6"/>
      <c r="CE1357" s="6"/>
      <c r="CF1357" s="6"/>
      <c r="CG1357" s="6"/>
      <c r="CH1357" s="6"/>
      <c r="CI1357" s="6"/>
      <c r="CJ1357" s="6"/>
      <c r="CK1357" s="6"/>
      <c r="CL1357" s="6"/>
      <c r="CM1357" s="6"/>
      <c r="CN1357" s="6"/>
      <c r="CO1357" s="6"/>
      <c r="CP1357" s="6"/>
      <c r="CQ1357" s="6"/>
      <c r="CR1357" s="6"/>
      <c r="CS1357" s="6"/>
      <c r="CT1357" s="6"/>
      <c r="CU1357" s="6"/>
      <c r="CV1357" s="6"/>
      <c r="CW1357" s="6"/>
    </row>
    <row r="1358" spans="1:101" s="83" customFormat="1" x14ac:dyDescent="0.2">
      <c r="A1358" s="83" t="s">
        <v>894</v>
      </c>
      <c r="B1358" s="86">
        <v>40523.668055555558</v>
      </c>
      <c r="C1358" s="86">
        <v>40523.689583333333</v>
      </c>
      <c r="D1358" s="83" t="s">
        <v>1213</v>
      </c>
      <c r="E1358" s="83" t="s">
        <v>1214</v>
      </c>
      <c r="G1358" s="83">
        <v>50</v>
      </c>
      <c r="M1358" s="83">
        <v>2.9</v>
      </c>
      <c r="Q1358" s="83">
        <v>1460</v>
      </c>
    </row>
    <row r="1359" spans="1:101" s="83" customFormat="1" x14ac:dyDescent="0.2">
      <c r="A1359" s="83" t="s">
        <v>894</v>
      </c>
      <c r="B1359" s="86">
        <v>40523.690972222219</v>
      </c>
      <c r="C1359" s="86">
        <v>40523.706250000003</v>
      </c>
      <c r="D1359" s="83" t="s">
        <v>1215</v>
      </c>
      <c r="E1359" s="83" t="s">
        <v>1216</v>
      </c>
      <c r="G1359" s="83">
        <v>50</v>
      </c>
      <c r="M1359" s="83">
        <v>2.7</v>
      </c>
      <c r="Q1359" s="83">
        <v>1720</v>
      </c>
    </row>
    <row r="1360" spans="1:101" s="83" customFormat="1" x14ac:dyDescent="0.2">
      <c r="A1360" s="83" t="s">
        <v>894</v>
      </c>
      <c r="B1360" s="86">
        <v>40523.709722222222</v>
      </c>
      <c r="C1360" s="86">
        <v>40523.740972222222</v>
      </c>
      <c r="D1360" s="83" t="s">
        <v>1217</v>
      </c>
      <c r="E1360" s="83" t="s">
        <v>1218</v>
      </c>
      <c r="G1360" s="83">
        <v>50</v>
      </c>
      <c r="M1360" s="83">
        <v>5.6</v>
      </c>
      <c r="Q1360" s="83">
        <v>1350</v>
      </c>
    </row>
    <row r="1361" spans="1:83" s="83" customFormat="1" x14ac:dyDescent="0.2">
      <c r="A1361" s="83" t="s">
        <v>894</v>
      </c>
      <c r="B1361" s="86">
        <v>40523.749305555553</v>
      </c>
      <c r="C1361" s="86">
        <v>40523.82708333333</v>
      </c>
      <c r="D1361" s="83" t="s">
        <v>1219</v>
      </c>
      <c r="E1361" s="83" t="s">
        <v>1220</v>
      </c>
      <c r="G1361" s="83">
        <v>50</v>
      </c>
      <c r="M1361" s="83">
        <v>11.2</v>
      </c>
      <c r="Q1361" s="83">
        <v>1000</v>
      </c>
    </row>
    <row r="1362" spans="1:83" s="83" customFormat="1" x14ac:dyDescent="0.2">
      <c r="A1362" s="83" t="s">
        <v>894</v>
      </c>
      <c r="B1362" s="86">
        <v>40590.593055555553</v>
      </c>
      <c r="C1362" s="86">
        <v>40592.204861111109</v>
      </c>
      <c r="D1362" s="83" t="s">
        <v>1221</v>
      </c>
      <c r="G1362" s="83">
        <v>50</v>
      </c>
      <c r="M1362" s="83">
        <v>14.54</v>
      </c>
      <c r="O1362" s="83">
        <v>1850</v>
      </c>
      <c r="Q1362" s="83">
        <v>2930</v>
      </c>
      <c r="U1362" s="83">
        <v>0.73</v>
      </c>
      <c r="AC1362" s="83">
        <v>705</v>
      </c>
      <c r="AD1362" s="83" t="s">
        <v>1784</v>
      </c>
      <c r="AE1362" s="83">
        <v>20</v>
      </c>
      <c r="AG1362" s="83">
        <v>1300</v>
      </c>
      <c r="AM1362" s="83">
        <v>7.58</v>
      </c>
      <c r="AO1362" s="83">
        <v>200</v>
      </c>
      <c r="BA1362" s="83">
        <v>17</v>
      </c>
      <c r="CD1362" s="83" t="s">
        <v>1784</v>
      </c>
      <c r="CE1362" s="83">
        <v>20</v>
      </c>
    </row>
    <row r="1363" spans="1:83" s="83" customFormat="1" x14ac:dyDescent="0.2">
      <c r="A1363" s="83" t="s">
        <v>894</v>
      </c>
      <c r="B1363" s="86">
        <v>40592.493055555555</v>
      </c>
      <c r="D1363" s="83" t="s">
        <v>1222</v>
      </c>
      <c r="G1363" s="83">
        <v>70</v>
      </c>
      <c r="K1363" s="83">
        <v>0.03</v>
      </c>
      <c r="BY1363" s="83">
        <v>3.7</v>
      </c>
    </row>
    <row r="1364" spans="1:83" s="83" customFormat="1" x14ac:dyDescent="0.2">
      <c r="A1364" s="83" t="s">
        <v>894</v>
      </c>
      <c r="B1364" s="86">
        <v>40652.784722222219</v>
      </c>
      <c r="C1364" s="86">
        <v>40652.881249999999</v>
      </c>
      <c r="D1364" s="83" t="s">
        <v>1223</v>
      </c>
      <c r="E1364" s="83" t="s">
        <v>1224</v>
      </c>
      <c r="G1364" s="83">
        <v>50</v>
      </c>
      <c r="M1364" s="83">
        <v>9.5</v>
      </c>
      <c r="N1364" s="83" t="s">
        <v>1784</v>
      </c>
      <c r="O1364" s="83">
        <v>60</v>
      </c>
      <c r="Q1364" s="83">
        <v>135</v>
      </c>
      <c r="S1364" s="83">
        <v>0.27500000000000002</v>
      </c>
      <c r="U1364" s="83">
        <v>0.96</v>
      </c>
      <c r="W1364" s="83">
        <v>13.6</v>
      </c>
      <c r="Y1364" s="83">
        <v>8.3000000000000007</v>
      </c>
      <c r="AA1364" s="83">
        <v>2.5</v>
      </c>
      <c r="AC1364" s="83">
        <v>177</v>
      </c>
      <c r="AD1364" s="83" t="s">
        <v>1784</v>
      </c>
      <c r="AE1364" s="83">
        <v>20</v>
      </c>
      <c r="AF1364" s="83" t="s">
        <v>1784</v>
      </c>
      <c r="AG1364" s="83">
        <v>20</v>
      </c>
      <c r="AI1364" s="83">
        <v>10.8</v>
      </c>
      <c r="AJ1364" s="83" t="s">
        <v>1784</v>
      </c>
      <c r="AK1364" s="83">
        <v>2.5</v>
      </c>
      <c r="AM1364" s="83">
        <v>7.35</v>
      </c>
      <c r="AO1364" s="83">
        <v>74</v>
      </c>
      <c r="AQ1364" s="83">
        <v>12</v>
      </c>
      <c r="BA1364" s="83">
        <v>115</v>
      </c>
      <c r="CA1364" s="83">
        <v>11</v>
      </c>
      <c r="CB1364" s="83" t="s">
        <v>1784</v>
      </c>
      <c r="CC1364" s="83">
        <v>0.25</v>
      </c>
      <c r="CD1364" s="83" t="s">
        <v>1784</v>
      </c>
      <c r="CE1364" s="83">
        <v>20</v>
      </c>
    </row>
    <row r="1365" spans="1:83" s="83" customFormat="1" x14ac:dyDescent="0.2">
      <c r="A1365" s="83" t="s">
        <v>894</v>
      </c>
      <c r="B1365" s="86">
        <v>40653.541666666664</v>
      </c>
      <c r="D1365" s="83" t="s">
        <v>1225</v>
      </c>
      <c r="E1365" s="83" t="s">
        <v>1226</v>
      </c>
      <c r="G1365" s="83">
        <v>70</v>
      </c>
      <c r="K1365" s="83">
        <v>0.01</v>
      </c>
      <c r="BX1365" s="83" t="s">
        <v>1784</v>
      </c>
      <c r="BY1365" s="83">
        <v>1.9</v>
      </c>
    </row>
    <row r="1366" spans="1:83" s="83" customFormat="1" x14ac:dyDescent="0.2">
      <c r="A1366" s="83" t="s">
        <v>894</v>
      </c>
      <c r="B1366" s="86">
        <v>40785.966666666667</v>
      </c>
      <c r="C1366" s="86">
        <v>40785.972916666666</v>
      </c>
      <c r="D1366" s="83" t="s">
        <v>1227</v>
      </c>
      <c r="E1366" s="83" t="s">
        <v>1228</v>
      </c>
      <c r="G1366" s="83">
        <v>50</v>
      </c>
      <c r="M1366" s="83">
        <v>0.02</v>
      </c>
      <c r="N1366" s="83" t="s">
        <v>1934</v>
      </c>
      <c r="O1366" s="83">
        <v>41</v>
      </c>
      <c r="Q1366" s="83">
        <v>266</v>
      </c>
      <c r="S1366" s="83">
        <v>0.38900000000000001</v>
      </c>
      <c r="U1366" s="83">
        <v>3.79</v>
      </c>
      <c r="W1366" s="83">
        <v>109</v>
      </c>
      <c r="Y1366" s="83">
        <v>47.2</v>
      </c>
      <c r="AA1366" s="83">
        <v>14.4</v>
      </c>
      <c r="AC1366" s="83">
        <v>900</v>
      </c>
      <c r="AE1366" s="83">
        <v>92</v>
      </c>
      <c r="AF1366" s="83" t="s">
        <v>1784</v>
      </c>
      <c r="AG1366" s="83">
        <v>20</v>
      </c>
      <c r="AH1366" s="83" t="s">
        <v>1784</v>
      </c>
      <c r="AI1366" s="83">
        <v>5</v>
      </c>
      <c r="AJ1366" s="83" t="s">
        <v>1784</v>
      </c>
      <c r="AK1366" s="83">
        <v>2.5</v>
      </c>
      <c r="AM1366" s="83">
        <v>7.42</v>
      </c>
      <c r="AO1366" s="83">
        <v>392</v>
      </c>
      <c r="AQ1366" s="83">
        <v>470</v>
      </c>
      <c r="BA1366" s="83">
        <v>78</v>
      </c>
      <c r="CA1366" s="83">
        <v>420</v>
      </c>
      <c r="CC1366" s="83">
        <v>5.0999999999999996</v>
      </c>
      <c r="CD1366" s="83" t="s">
        <v>1784</v>
      </c>
      <c r="CE1366" s="83">
        <v>20</v>
      </c>
    </row>
    <row r="1367" spans="1:83" s="83" customFormat="1" x14ac:dyDescent="0.2">
      <c r="A1367" s="83" t="s">
        <v>894</v>
      </c>
      <c r="B1367" s="86">
        <v>40786.541666666664</v>
      </c>
      <c r="D1367" s="83" t="s">
        <v>1229</v>
      </c>
      <c r="E1367" s="83" t="s">
        <v>1230</v>
      </c>
      <c r="G1367" s="83">
        <v>70</v>
      </c>
      <c r="J1367" s="83" t="s">
        <v>1784</v>
      </c>
      <c r="K1367" s="83">
        <v>0.01</v>
      </c>
      <c r="BY1367" s="83">
        <v>4</v>
      </c>
    </row>
    <row r="1368" spans="1:83" s="83" customFormat="1" x14ac:dyDescent="0.2">
      <c r="A1368" s="83" t="s">
        <v>894</v>
      </c>
      <c r="B1368" s="86">
        <v>40907.34375</v>
      </c>
      <c r="C1368" s="86">
        <v>40907.4375</v>
      </c>
      <c r="D1368" s="83" t="s">
        <v>1231</v>
      </c>
      <c r="E1368" s="83" t="s">
        <v>1232</v>
      </c>
      <c r="G1368" s="83">
        <v>50</v>
      </c>
      <c r="M1368" s="83">
        <v>1.512</v>
      </c>
      <c r="Q1368" s="83">
        <v>416</v>
      </c>
      <c r="U1368" s="83">
        <v>0.52</v>
      </c>
      <c r="AC1368" s="83">
        <v>177</v>
      </c>
      <c r="AD1368" s="83" t="s">
        <v>1784</v>
      </c>
      <c r="AE1368" s="83">
        <v>20</v>
      </c>
      <c r="AG1368" s="83">
        <v>220</v>
      </c>
      <c r="AH1368" s="83" t="s">
        <v>1784</v>
      </c>
      <c r="AI1368" s="83">
        <v>5</v>
      </c>
      <c r="AJ1368" s="83" t="s">
        <v>1784</v>
      </c>
      <c r="AK1368" s="83">
        <v>2.5</v>
      </c>
      <c r="AM1368" s="83">
        <v>7.71</v>
      </c>
      <c r="AO1368" s="83">
        <v>77.5</v>
      </c>
      <c r="AQ1368" s="83">
        <v>46</v>
      </c>
      <c r="BA1368" s="83">
        <v>51</v>
      </c>
      <c r="CA1368" s="83">
        <v>26</v>
      </c>
      <c r="CC1368" s="83">
        <v>1.3</v>
      </c>
      <c r="CD1368" s="83" t="s">
        <v>1784</v>
      </c>
      <c r="CE1368" s="83">
        <v>20</v>
      </c>
    </row>
    <row r="1369" spans="1:83" s="83" customFormat="1" x14ac:dyDescent="0.2">
      <c r="A1369" s="83" t="s">
        <v>894</v>
      </c>
      <c r="B1369" s="86">
        <v>40908.520833333336</v>
      </c>
      <c r="D1369" s="83" t="s">
        <v>1233</v>
      </c>
      <c r="E1369" s="83" t="s">
        <v>1234</v>
      </c>
      <c r="G1369" s="83">
        <v>70</v>
      </c>
      <c r="J1369" s="83" t="s">
        <v>1784</v>
      </c>
      <c r="K1369" s="83">
        <v>0.01</v>
      </c>
      <c r="BX1369" s="83" t="s">
        <v>1784</v>
      </c>
      <c r="BY1369" s="83">
        <v>1.9</v>
      </c>
    </row>
    <row r="1370" spans="1:83" s="83" customFormat="1" x14ac:dyDescent="0.2">
      <c r="A1370" s="83" t="s">
        <v>894</v>
      </c>
      <c r="B1370" s="86">
        <v>40931.131944444445</v>
      </c>
      <c r="C1370" s="86">
        <v>40931.536805555559</v>
      </c>
      <c r="D1370" s="83" t="s">
        <v>1235</v>
      </c>
      <c r="E1370" s="83" t="s">
        <v>1236</v>
      </c>
      <c r="G1370" s="83">
        <v>50</v>
      </c>
      <c r="M1370" s="83">
        <v>8.7259999999999991</v>
      </c>
      <c r="O1370" s="83">
        <v>1248</v>
      </c>
      <c r="Q1370" s="83">
        <v>2000</v>
      </c>
      <c r="S1370" s="83">
        <v>0.25</v>
      </c>
      <c r="U1370" s="83">
        <v>0.7</v>
      </c>
      <c r="W1370" s="83">
        <v>53</v>
      </c>
      <c r="Y1370" s="83">
        <v>236</v>
      </c>
      <c r="AA1370" s="83">
        <v>39.4</v>
      </c>
      <c r="AC1370" s="83">
        <v>1060</v>
      </c>
      <c r="AD1370" s="83" t="s">
        <v>1784</v>
      </c>
      <c r="AE1370" s="83">
        <v>20</v>
      </c>
      <c r="AG1370" s="83">
        <v>620</v>
      </c>
      <c r="AH1370" s="83" t="s">
        <v>1784</v>
      </c>
      <c r="AI1370" s="83">
        <v>5</v>
      </c>
      <c r="AJ1370" s="83" t="s">
        <v>1784</v>
      </c>
      <c r="AK1370" s="83">
        <v>2.5</v>
      </c>
      <c r="AM1370" s="83">
        <v>7.9399999999999995</v>
      </c>
      <c r="AO1370" s="83">
        <v>365</v>
      </c>
      <c r="AQ1370" s="83">
        <v>120</v>
      </c>
      <c r="BA1370" s="83">
        <v>75</v>
      </c>
      <c r="CA1370" s="83">
        <v>70</v>
      </c>
      <c r="CC1370" s="83">
        <v>1.8</v>
      </c>
      <c r="CD1370" s="83" t="s">
        <v>1784</v>
      </c>
      <c r="CE1370" s="83">
        <v>20</v>
      </c>
    </row>
    <row r="1371" spans="1:83" s="83" customFormat="1" x14ac:dyDescent="0.2">
      <c r="A1371" s="83" t="s">
        <v>894</v>
      </c>
      <c r="B1371" s="86">
        <v>40970.624305555553</v>
      </c>
      <c r="C1371" s="86">
        <v>40971.44027777778</v>
      </c>
      <c r="D1371" s="83" t="s">
        <v>1239</v>
      </c>
      <c r="E1371" s="83" t="s">
        <v>1240</v>
      </c>
      <c r="G1371" s="83">
        <v>50</v>
      </c>
      <c r="M1371" s="83">
        <v>2.1080000000000001</v>
      </c>
      <c r="O1371" s="83">
        <v>918</v>
      </c>
      <c r="Q1371" s="83">
        <v>2050</v>
      </c>
      <c r="S1371" s="83">
        <v>0.44</v>
      </c>
      <c r="U1371" s="83">
        <v>1.1100000000000001</v>
      </c>
      <c r="W1371" s="83">
        <v>54.9</v>
      </c>
      <c r="Y1371" s="83">
        <v>91.7</v>
      </c>
      <c r="AA1371" s="83">
        <v>13.8</v>
      </c>
      <c r="AC1371" s="83">
        <v>683</v>
      </c>
      <c r="AD1371" s="83" t="s">
        <v>1784</v>
      </c>
      <c r="AE1371" s="83">
        <v>20</v>
      </c>
      <c r="AG1371" s="83">
        <v>270</v>
      </c>
      <c r="AI1371" s="83">
        <v>246</v>
      </c>
      <c r="AK1371" s="83">
        <v>0</v>
      </c>
      <c r="AM1371" s="83">
        <v>7.99</v>
      </c>
      <c r="AO1371" s="83">
        <v>334</v>
      </c>
      <c r="AQ1371" s="83">
        <v>110</v>
      </c>
      <c r="BA1371" s="83">
        <v>133</v>
      </c>
      <c r="CA1371" s="83">
        <v>69</v>
      </c>
      <c r="CC1371" s="83">
        <v>1</v>
      </c>
      <c r="CD1371" s="83" t="s">
        <v>1784</v>
      </c>
      <c r="CE1371" s="83">
        <v>20</v>
      </c>
    </row>
    <row r="1372" spans="1:83" s="83" customFormat="1" x14ac:dyDescent="0.2">
      <c r="A1372" s="83" t="s">
        <v>894</v>
      </c>
      <c r="B1372" s="86">
        <v>40970.624305555553</v>
      </c>
      <c r="C1372" s="86">
        <v>40970.63958333333</v>
      </c>
      <c r="D1372" s="83" t="s">
        <v>1237</v>
      </c>
      <c r="E1372" s="83" t="s">
        <v>1238</v>
      </c>
      <c r="G1372" s="83">
        <v>50</v>
      </c>
      <c r="M1372" s="83">
        <v>0.82099999999999995</v>
      </c>
      <c r="Q1372" s="83">
        <v>698</v>
      </c>
    </row>
    <row r="1373" spans="1:83" s="83" customFormat="1" x14ac:dyDescent="0.2">
      <c r="A1373" s="83" t="s">
        <v>894</v>
      </c>
      <c r="B1373" s="86">
        <v>40970.649305555555</v>
      </c>
      <c r="C1373" s="86">
        <v>40970.78125</v>
      </c>
      <c r="D1373" s="83" t="s">
        <v>1241</v>
      </c>
      <c r="E1373" s="83" t="s">
        <v>1242</v>
      </c>
      <c r="G1373" s="83">
        <v>50</v>
      </c>
      <c r="M1373" s="83">
        <v>8.9999999999999993E-3</v>
      </c>
      <c r="Q1373" s="83">
        <v>626</v>
      </c>
    </row>
    <row r="1374" spans="1:83" s="83" customFormat="1" x14ac:dyDescent="0.2">
      <c r="A1374" s="83" t="s">
        <v>894</v>
      </c>
      <c r="B1374" s="86">
        <v>40971.06527777778</v>
      </c>
      <c r="C1374" s="86">
        <v>40971.416666666664</v>
      </c>
      <c r="D1374" s="83" t="s">
        <v>1243</v>
      </c>
      <c r="E1374" s="83" t="s">
        <v>1244</v>
      </c>
      <c r="G1374" s="83">
        <v>50</v>
      </c>
      <c r="M1374" s="83">
        <v>0.63100000000000001</v>
      </c>
      <c r="Q1374" s="83">
        <v>2420</v>
      </c>
    </row>
    <row r="1375" spans="1:83" s="83" customFormat="1" x14ac:dyDescent="0.2">
      <c r="A1375" s="83" t="s">
        <v>894</v>
      </c>
      <c r="B1375" s="86">
        <v>40971.418749999997</v>
      </c>
      <c r="C1375" s="86">
        <v>40971.44027777778</v>
      </c>
      <c r="D1375" s="83" t="s">
        <v>1245</v>
      </c>
      <c r="E1375" s="83" t="s">
        <v>1246</v>
      </c>
      <c r="G1375" s="83">
        <v>50</v>
      </c>
      <c r="M1375" s="83">
        <v>0.44900000000000001</v>
      </c>
      <c r="Q1375" s="83">
        <v>3170</v>
      </c>
    </row>
    <row r="1376" spans="1:83" s="83" customFormat="1" x14ac:dyDescent="0.2">
      <c r="A1376" s="83" t="s">
        <v>894</v>
      </c>
      <c r="B1376" s="86">
        <v>41108.864583333336</v>
      </c>
      <c r="C1376" s="86">
        <v>41109.060416666667</v>
      </c>
      <c r="D1376" s="83" t="s">
        <v>3097</v>
      </c>
      <c r="E1376" s="83" t="s">
        <v>3098</v>
      </c>
      <c r="G1376" s="83">
        <v>50</v>
      </c>
      <c r="M1376" s="83">
        <v>7.0759999999999996</v>
      </c>
      <c r="O1376" s="83">
        <v>14.4</v>
      </c>
      <c r="Q1376" s="83">
        <v>37.5</v>
      </c>
      <c r="S1376" s="83">
        <v>0.13800000000000001</v>
      </c>
      <c r="U1376" s="83">
        <v>0.51</v>
      </c>
      <c r="W1376" s="83">
        <v>4.3</v>
      </c>
      <c r="Y1376" s="83">
        <v>2.8</v>
      </c>
      <c r="AA1376" s="83">
        <v>1.3</v>
      </c>
      <c r="AC1376" s="83">
        <v>105</v>
      </c>
      <c r="AD1376" s="83" t="s">
        <v>1784</v>
      </c>
      <c r="AE1376" s="83">
        <v>20</v>
      </c>
      <c r="AF1376" s="83" t="s">
        <v>1784</v>
      </c>
      <c r="AG1376" s="83">
        <v>20</v>
      </c>
      <c r="AH1376" s="83" t="s">
        <v>1784</v>
      </c>
      <c r="AI1376" s="83">
        <v>5</v>
      </c>
      <c r="AJ1376" s="83" t="s">
        <v>1784</v>
      </c>
      <c r="AK1376" s="83">
        <v>2.5</v>
      </c>
      <c r="AM1376" s="83">
        <v>7.24</v>
      </c>
      <c r="AO1376" s="83">
        <v>43.7</v>
      </c>
      <c r="AQ1376" s="83">
        <v>3.3</v>
      </c>
      <c r="BA1376" s="83">
        <v>29</v>
      </c>
      <c r="CA1376" s="83">
        <v>3.6</v>
      </c>
      <c r="CC1376" s="83">
        <v>0.72</v>
      </c>
      <c r="CD1376" s="83" t="s">
        <v>1784</v>
      </c>
      <c r="CE1376" s="83">
        <v>20</v>
      </c>
    </row>
    <row r="1377" spans="1:101" s="83" customFormat="1" x14ac:dyDescent="0.2">
      <c r="A1377" s="83" t="s">
        <v>894</v>
      </c>
      <c r="B1377" s="86">
        <v>41109.364583333336</v>
      </c>
      <c r="D1377" s="83" t="s">
        <v>3099</v>
      </c>
      <c r="E1377" s="83" t="s">
        <v>3100</v>
      </c>
      <c r="G1377" s="83">
        <v>70</v>
      </c>
      <c r="J1377" s="83" t="s">
        <v>1784</v>
      </c>
      <c r="K1377" s="83">
        <v>0.01</v>
      </c>
      <c r="BX1377" s="83" t="s">
        <v>1784</v>
      </c>
      <c r="BY1377" s="83">
        <v>1.9</v>
      </c>
    </row>
    <row r="1378" spans="1:101" s="110" customFormat="1" x14ac:dyDescent="0.2">
      <c r="A1378" s="110" t="s">
        <v>894</v>
      </c>
      <c r="B1378" s="109">
        <v>41263.702777777777</v>
      </c>
      <c r="C1378" s="109">
        <v>41264.152083333334</v>
      </c>
      <c r="D1378" s="110" t="s">
        <v>3101</v>
      </c>
      <c r="E1378" s="110" t="s">
        <v>3102</v>
      </c>
      <c r="G1378" s="110">
        <v>50</v>
      </c>
      <c r="Q1378" s="110">
        <v>10300</v>
      </c>
      <c r="S1378" s="110">
        <v>0.22800000000000001</v>
      </c>
      <c r="U1378" s="110">
        <v>0.96</v>
      </c>
      <c r="W1378" s="110">
        <v>136</v>
      </c>
      <c r="Y1378" s="110">
        <v>38.4</v>
      </c>
      <c r="AA1378" s="110">
        <v>30.8</v>
      </c>
      <c r="AC1378" s="110">
        <v>718</v>
      </c>
      <c r="AE1378" s="110">
        <v>140</v>
      </c>
      <c r="AG1378" s="110">
        <v>6400</v>
      </c>
      <c r="AI1378" s="110">
        <v>330</v>
      </c>
      <c r="AJ1378" s="110" t="s">
        <v>1784</v>
      </c>
      <c r="AK1378" s="110">
        <v>2.5</v>
      </c>
      <c r="AM1378" s="110">
        <v>7.34</v>
      </c>
      <c r="AO1378" s="110">
        <v>223</v>
      </c>
      <c r="AQ1378" s="110">
        <v>240</v>
      </c>
      <c r="BA1378" s="110">
        <v>30</v>
      </c>
      <c r="CC1378" s="110">
        <v>5.9</v>
      </c>
      <c r="CD1378" s="110" t="s">
        <v>1784</v>
      </c>
      <c r="CE1378" s="110">
        <v>20</v>
      </c>
    </row>
    <row r="1379" spans="1:101" s="110" customFormat="1" x14ac:dyDescent="0.2">
      <c r="A1379" s="110" t="s">
        <v>894</v>
      </c>
      <c r="B1379" s="109">
        <v>41264.604166666664</v>
      </c>
      <c r="C1379" s="109"/>
      <c r="D1379" s="110" t="s">
        <v>3103</v>
      </c>
      <c r="E1379" s="110" t="s">
        <v>3104</v>
      </c>
      <c r="G1379" s="110">
        <v>70</v>
      </c>
      <c r="BX1379" s="110" t="s">
        <v>1784</v>
      </c>
      <c r="BY1379" s="110">
        <v>1.9</v>
      </c>
    </row>
    <row r="1380" spans="1:101" s="110" customFormat="1" x14ac:dyDescent="0.2">
      <c r="A1380" s="110" t="s">
        <v>894</v>
      </c>
      <c r="B1380" s="109">
        <v>41302.164583333331</v>
      </c>
      <c r="C1380" s="109">
        <v>41302.287499999999</v>
      </c>
      <c r="D1380" s="110" t="s">
        <v>3107</v>
      </c>
      <c r="E1380" s="110" t="s">
        <v>3108</v>
      </c>
      <c r="G1380" s="110">
        <v>50</v>
      </c>
      <c r="Q1380" s="110">
        <v>8540</v>
      </c>
      <c r="AE1380" s="110">
        <v>52</v>
      </c>
      <c r="AG1380" s="110">
        <v>1300</v>
      </c>
      <c r="CD1380" s="110" t="s">
        <v>1784</v>
      </c>
      <c r="CE1380" s="110">
        <v>20</v>
      </c>
    </row>
    <row r="1381" spans="1:101" s="110" customFormat="1" x14ac:dyDescent="0.2">
      <c r="A1381" s="110" t="s">
        <v>894</v>
      </c>
      <c r="B1381" s="109">
        <v>41302.164583333331</v>
      </c>
      <c r="C1381" s="109">
        <v>41302.418749999997</v>
      </c>
      <c r="D1381" s="110" t="s">
        <v>3105</v>
      </c>
      <c r="E1381" s="110" t="s">
        <v>3106</v>
      </c>
      <c r="G1381" s="110">
        <v>50</v>
      </c>
      <c r="O1381" s="110">
        <v>4120</v>
      </c>
      <c r="Q1381" s="110">
        <v>7560</v>
      </c>
      <c r="S1381" s="110">
        <v>0.60199999999999998</v>
      </c>
      <c r="U1381" s="110">
        <v>1.6099999999999999</v>
      </c>
      <c r="W1381" s="110">
        <v>2290</v>
      </c>
      <c r="Y1381" s="110">
        <v>390</v>
      </c>
      <c r="AA1381" s="110">
        <v>54.1</v>
      </c>
      <c r="AC1381" s="110">
        <v>6900</v>
      </c>
      <c r="AD1381" s="110" t="s">
        <v>1784</v>
      </c>
      <c r="AE1381" s="110">
        <v>20</v>
      </c>
      <c r="AG1381" s="110">
        <v>760</v>
      </c>
      <c r="AH1381" s="110" t="s">
        <v>1784</v>
      </c>
      <c r="AI1381" s="110">
        <v>5</v>
      </c>
      <c r="AK1381" s="110">
        <v>5500</v>
      </c>
      <c r="AM1381" s="110">
        <v>7.33</v>
      </c>
      <c r="AO1381" s="110">
        <v>2380</v>
      </c>
      <c r="AQ1381" s="110">
        <v>590</v>
      </c>
      <c r="BA1381" s="110">
        <v>36</v>
      </c>
      <c r="CA1381" s="110">
        <v>290</v>
      </c>
      <c r="CC1381" s="110">
        <v>1.3</v>
      </c>
      <c r="CD1381" s="110" t="s">
        <v>1784</v>
      </c>
      <c r="CE1381" s="110">
        <v>20</v>
      </c>
    </row>
    <row r="1382" spans="1:101" s="110" customFormat="1" x14ac:dyDescent="0.2">
      <c r="A1382" s="110" t="s">
        <v>894</v>
      </c>
      <c r="B1382" s="109">
        <v>41302.300000000003</v>
      </c>
      <c r="C1382" s="109">
        <v>41302.357638888891</v>
      </c>
      <c r="D1382" s="110" t="s">
        <v>3109</v>
      </c>
      <c r="E1382" s="110" t="s">
        <v>3110</v>
      </c>
      <c r="G1382" s="110">
        <v>50</v>
      </c>
      <c r="Q1382" s="110">
        <v>5390</v>
      </c>
      <c r="AE1382" s="110">
        <v>27</v>
      </c>
      <c r="AG1382" s="110">
        <v>630</v>
      </c>
      <c r="CD1382" s="110" t="s">
        <v>1784</v>
      </c>
      <c r="CE1382" s="110">
        <v>20</v>
      </c>
    </row>
    <row r="1383" spans="1:101" s="110" customFormat="1" x14ac:dyDescent="0.2">
      <c r="A1383" s="110" t="s">
        <v>894</v>
      </c>
      <c r="B1383" s="109">
        <v>41302.367361111108</v>
      </c>
      <c r="C1383" s="109">
        <v>41302.418749999997</v>
      </c>
      <c r="D1383" s="110" t="s">
        <v>3111</v>
      </c>
      <c r="E1383" s="110" t="s">
        <v>3112</v>
      </c>
      <c r="G1383" s="110">
        <v>50</v>
      </c>
      <c r="Q1383" s="110">
        <v>3810</v>
      </c>
      <c r="AD1383" s="110" t="s">
        <v>1784</v>
      </c>
      <c r="AE1383" s="110">
        <v>20</v>
      </c>
      <c r="AG1383" s="110">
        <v>390</v>
      </c>
      <c r="CD1383" s="110" t="s">
        <v>1784</v>
      </c>
      <c r="CE1383" s="110">
        <v>20</v>
      </c>
    </row>
    <row r="1384" spans="1:101" s="110" customFormat="1" x14ac:dyDescent="0.2">
      <c r="A1384" s="110" t="s">
        <v>894</v>
      </c>
      <c r="B1384" s="109">
        <v>41302.46875</v>
      </c>
      <c r="C1384" s="109"/>
      <c r="D1384" s="110" t="s">
        <v>3113</v>
      </c>
      <c r="E1384" s="110" t="s">
        <v>3114</v>
      </c>
      <c r="G1384" s="110">
        <v>70</v>
      </c>
      <c r="BY1384" s="110">
        <v>2.9</v>
      </c>
    </row>
    <row r="1385" spans="1:101" s="110" customFormat="1" x14ac:dyDescent="0.2">
      <c r="A1385" s="110" t="s">
        <v>894</v>
      </c>
      <c r="B1385" s="109">
        <v>41304.553472222222</v>
      </c>
      <c r="C1385" s="109">
        <v>41304.564583333333</v>
      </c>
      <c r="D1385" s="110" t="s">
        <v>3115</v>
      </c>
      <c r="E1385" s="110" t="s">
        <v>3116</v>
      </c>
      <c r="G1385" s="110">
        <v>50</v>
      </c>
      <c r="Q1385" s="110">
        <v>320</v>
      </c>
      <c r="AD1385" s="110" t="s">
        <v>1784</v>
      </c>
      <c r="AE1385" s="110">
        <v>20</v>
      </c>
      <c r="AG1385" s="110">
        <v>98</v>
      </c>
      <c r="AI1385" s="110">
        <v>84</v>
      </c>
      <c r="AJ1385" s="110" t="s">
        <v>1784</v>
      </c>
      <c r="AK1385" s="110">
        <v>2.5</v>
      </c>
      <c r="CD1385" s="110" t="s">
        <v>1784</v>
      </c>
      <c r="CE1385" s="110">
        <v>20</v>
      </c>
    </row>
    <row r="1386" spans="1:101" s="110" customFormat="1" x14ac:dyDescent="0.2">
      <c r="A1386" s="110" t="s">
        <v>894</v>
      </c>
      <c r="B1386" s="109">
        <v>41312.502083333333</v>
      </c>
      <c r="C1386" s="109">
        <v>41312.511111111111</v>
      </c>
      <c r="D1386" s="110" t="s">
        <v>3117</v>
      </c>
      <c r="E1386" s="110" t="s">
        <v>3118</v>
      </c>
      <c r="G1386" s="110">
        <v>50</v>
      </c>
      <c r="Q1386" s="110">
        <v>9790</v>
      </c>
      <c r="S1386" s="110">
        <v>0.33</v>
      </c>
      <c r="U1386" s="110">
        <v>1.87</v>
      </c>
      <c r="W1386" s="110">
        <v>298</v>
      </c>
      <c r="Y1386" s="110">
        <v>345</v>
      </c>
      <c r="AA1386" s="110">
        <v>120</v>
      </c>
      <c r="AC1386" s="110">
        <v>2050</v>
      </c>
      <c r="AD1386" s="110" t="s">
        <v>1784</v>
      </c>
      <c r="AE1386" s="110">
        <v>20</v>
      </c>
      <c r="AG1386" s="110">
        <v>4200</v>
      </c>
      <c r="AI1386" s="110">
        <v>1400</v>
      </c>
      <c r="AJ1386" s="110" t="s">
        <v>1784</v>
      </c>
      <c r="AK1386" s="110">
        <v>2.5</v>
      </c>
      <c r="AM1386" s="110">
        <v>7.08</v>
      </c>
      <c r="AO1386" s="110">
        <v>681</v>
      </c>
      <c r="BA1386" s="110">
        <v>46</v>
      </c>
      <c r="CD1386" s="110" t="s">
        <v>1784</v>
      </c>
      <c r="CE1386" s="110">
        <v>20</v>
      </c>
    </row>
    <row r="1387" spans="1:101" s="110" customFormat="1" x14ac:dyDescent="0.2">
      <c r="A1387" s="110" t="s">
        <v>894</v>
      </c>
      <c r="B1387" s="109">
        <v>41343.161111111112</v>
      </c>
      <c r="C1387" s="109">
        <v>41343.879861111112</v>
      </c>
      <c r="D1387" s="110" t="s">
        <v>3119</v>
      </c>
      <c r="E1387" s="110" t="s">
        <v>3120</v>
      </c>
      <c r="G1387" s="110">
        <v>50</v>
      </c>
      <c r="Q1387" s="110">
        <v>610</v>
      </c>
      <c r="S1387" s="110">
        <v>6.9000000000000006E-2</v>
      </c>
      <c r="U1387" s="110">
        <v>0.68</v>
      </c>
      <c r="W1387" s="110">
        <v>17.899999999999999</v>
      </c>
      <c r="Y1387" s="110">
        <v>26.4</v>
      </c>
      <c r="AA1387" s="110">
        <v>7.8</v>
      </c>
      <c r="AC1387" s="110">
        <v>242</v>
      </c>
      <c r="AD1387" s="110" t="s">
        <v>1784</v>
      </c>
      <c r="AE1387" s="110">
        <v>20</v>
      </c>
      <c r="AG1387" s="110">
        <v>210</v>
      </c>
      <c r="AI1387" s="110">
        <v>63</v>
      </c>
      <c r="AJ1387" s="110" t="s">
        <v>1784</v>
      </c>
      <c r="AK1387" s="110">
        <v>2.5</v>
      </c>
      <c r="AM1387" s="110">
        <v>6.84</v>
      </c>
      <c r="AO1387" s="110">
        <v>94</v>
      </c>
      <c r="AQ1387" s="110">
        <v>8.3000000000000007</v>
      </c>
      <c r="BA1387" s="110">
        <v>45</v>
      </c>
      <c r="CA1387" s="110">
        <v>6.3</v>
      </c>
      <c r="CB1387" s="110" t="s">
        <v>1784</v>
      </c>
      <c r="CC1387" s="110">
        <v>0.25</v>
      </c>
      <c r="CD1387" s="110" t="s">
        <v>1784</v>
      </c>
      <c r="CE1387" s="110">
        <v>20</v>
      </c>
    </row>
    <row r="1388" spans="1:101" s="110" customFormat="1" x14ac:dyDescent="0.2">
      <c r="A1388" s="110" t="s">
        <v>894</v>
      </c>
      <c r="B1388" s="109">
        <v>41378.317361111112</v>
      </c>
      <c r="C1388" s="109">
        <v>41378.357638888891</v>
      </c>
      <c r="D1388" s="110" t="s">
        <v>3121</v>
      </c>
      <c r="E1388" s="110" t="s">
        <v>3122</v>
      </c>
      <c r="G1388" s="110">
        <v>50</v>
      </c>
      <c r="O1388" s="110">
        <v>1300</v>
      </c>
      <c r="Q1388" s="110">
        <v>2660</v>
      </c>
      <c r="S1388" s="110">
        <v>0.32100000000000001</v>
      </c>
      <c r="U1388" s="110">
        <v>1.27</v>
      </c>
      <c r="W1388" s="110">
        <v>57.4</v>
      </c>
      <c r="Y1388" s="110">
        <v>29.6</v>
      </c>
      <c r="AA1388" s="110">
        <v>7.5</v>
      </c>
      <c r="AC1388" s="110">
        <v>586</v>
      </c>
      <c r="AE1388" s="110">
        <v>60</v>
      </c>
      <c r="AG1388" s="110">
        <v>860</v>
      </c>
      <c r="AI1388" s="110">
        <v>130</v>
      </c>
      <c r="AK1388" s="110">
        <v>2.5</v>
      </c>
      <c r="AM1388" s="110">
        <v>7.07</v>
      </c>
      <c r="AO1388" s="110">
        <v>226</v>
      </c>
      <c r="AQ1388" s="110">
        <v>46</v>
      </c>
      <c r="BA1388" s="110">
        <v>22</v>
      </c>
      <c r="CA1388" s="110">
        <v>32</v>
      </c>
      <c r="CC1388" s="110">
        <v>0.8</v>
      </c>
      <c r="CD1388" s="110" t="s">
        <v>1784</v>
      </c>
      <c r="CE1388" s="110">
        <v>20</v>
      </c>
    </row>
    <row r="1389" spans="1:101" s="110" customFormat="1" x14ac:dyDescent="0.2">
      <c r="A1389" s="110" t="s">
        <v>894</v>
      </c>
      <c r="B1389" s="109">
        <v>41378.65625</v>
      </c>
      <c r="C1389" s="109"/>
      <c r="D1389" s="110" t="s">
        <v>3123</v>
      </c>
      <c r="E1389" s="110" t="s">
        <v>3124</v>
      </c>
      <c r="G1389" s="110">
        <v>70</v>
      </c>
      <c r="BY1389" s="110">
        <v>3</v>
      </c>
    </row>
    <row r="1390" spans="1:101" s="110" customFormat="1" x14ac:dyDescent="0.2">
      <c r="A1390" s="110" t="s">
        <v>894</v>
      </c>
      <c r="B1390" s="109">
        <v>41498.040277777778</v>
      </c>
      <c r="C1390" s="109">
        <v>41498.086805555555</v>
      </c>
      <c r="D1390" s="110" t="s">
        <v>3512</v>
      </c>
      <c r="E1390" s="110" t="s">
        <v>3513</v>
      </c>
      <c r="G1390" s="110">
        <v>50</v>
      </c>
    </row>
    <row r="1391" spans="1:101" s="110" customFormat="1" x14ac:dyDescent="0.2">
      <c r="A1391" s="110" t="s">
        <v>894</v>
      </c>
      <c r="B1391" s="109">
        <v>41498.5</v>
      </c>
      <c r="C1391" s="109"/>
      <c r="D1391" s="110" t="s">
        <v>3514</v>
      </c>
      <c r="E1391" s="110" t="s">
        <v>3515</v>
      </c>
      <c r="G1391" s="110">
        <v>70</v>
      </c>
    </row>
    <row r="1392" spans="1:101" s="83" customFormat="1" x14ac:dyDescent="0.2">
      <c r="A1392" s="6" t="s">
        <v>1247</v>
      </c>
      <c r="B1392" s="88">
        <v>35375.583333333336</v>
      </c>
      <c r="C1392" s="88"/>
      <c r="D1392" s="6" t="s">
        <v>1248</v>
      </c>
      <c r="E1392" s="6"/>
      <c r="F1392" s="6"/>
      <c r="G1392" s="6">
        <v>10</v>
      </c>
      <c r="H1392" s="6"/>
      <c r="I1392" s="6"/>
      <c r="J1392" s="6"/>
      <c r="K1392" s="6">
        <v>8.6</v>
      </c>
      <c r="L1392" s="6"/>
      <c r="M1392" s="6"/>
      <c r="N1392" s="6"/>
      <c r="O1392" s="6">
        <v>12.2</v>
      </c>
      <c r="P1392" s="6"/>
      <c r="Q1392" s="6"/>
      <c r="R1392" s="6"/>
      <c r="S1392" s="6">
        <v>0.09</v>
      </c>
      <c r="T1392" s="6"/>
      <c r="U1392" s="6">
        <v>0.8</v>
      </c>
      <c r="V1392" s="6"/>
      <c r="W1392" s="6"/>
      <c r="X1392" s="6"/>
      <c r="Y1392" s="6"/>
      <c r="Z1392" s="6"/>
      <c r="AA1392" s="6">
        <v>105</v>
      </c>
      <c r="AB1392" s="6"/>
      <c r="AC1392" s="6">
        <v>776</v>
      </c>
      <c r="AD1392" s="6" t="s">
        <v>1784</v>
      </c>
      <c r="AE1392" s="6">
        <v>6.4</v>
      </c>
      <c r="AF1392" s="6" t="s">
        <v>1784</v>
      </c>
      <c r="AG1392" s="6">
        <v>4</v>
      </c>
      <c r="AH1392" s="6"/>
      <c r="AI1392" s="6"/>
      <c r="AJ1392" s="6"/>
      <c r="AK1392" s="6"/>
      <c r="AL1392" s="6"/>
      <c r="AM1392" s="6">
        <v>7.75</v>
      </c>
      <c r="AN1392" s="6"/>
      <c r="AO1392" s="6">
        <v>164</v>
      </c>
      <c r="AP1392" s="6"/>
      <c r="AQ1392" s="6"/>
      <c r="AR1392" s="6"/>
      <c r="AS1392" s="6"/>
      <c r="AT1392" s="6"/>
      <c r="AU1392" s="6"/>
      <c r="AV1392" s="6"/>
      <c r="AW1392" s="6"/>
      <c r="AX1392" s="6"/>
      <c r="AY1392" s="6"/>
      <c r="AZ1392" s="6"/>
      <c r="BA1392" s="6"/>
      <c r="BB1392" s="6"/>
      <c r="BC1392" s="6"/>
      <c r="BD1392" s="6"/>
      <c r="BE1392" s="6"/>
      <c r="BF1392" s="6"/>
      <c r="BG1392" s="6"/>
      <c r="BH1392" s="6"/>
      <c r="BI1392" s="6"/>
      <c r="BJ1392" s="6"/>
      <c r="BK1392" s="6"/>
      <c r="BL1392" s="6"/>
      <c r="BM1392" s="6"/>
      <c r="BN1392" s="6"/>
      <c r="BO1392" s="6"/>
      <c r="BP1392" s="6"/>
      <c r="BQ1392" s="6">
        <v>4.1000000000000002E-2</v>
      </c>
      <c r="BR1392" s="6"/>
      <c r="BS1392" s="6"/>
      <c r="BT1392" s="6"/>
      <c r="BU1392" s="6"/>
      <c r="BV1392" s="6"/>
      <c r="BW1392" s="6"/>
      <c r="BX1392" s="6"/>
      <c r="BY1392" s="6"/>
      <c r="BZ1392" s="6"/>
      <c r="CA1392" s="6"/>
      <c r="CB1392" s="6"/>
      <c r="CC1392" s="6"/>
      <c r="CD1392" s="6"/>
      <c r="CE1392" s="6"/>
      <c r="CF1392" s="6"/>
      <c r="CG1392" s="6"/>
      <c r="CH1392" s="6"/>
      <c r="CI1392" s="6"/>
      <c r="CJ1392" s="6"/>
      <c r="CK1392" s="6"/>
      <c r="CL1392" s="6"/>
      <c r="CM1392" s="6"/>
      <c r="CN1392" s="6"/>
      <c r="CO1392" s="6"/>
      <c r="CP1392" s="6"/>
      <c r="CQ1392" s="6"/>
      <c r="CR1392" s="6"/>
      <c r="CS1392" s="6"/>
      <c r="CT1392" s="6"/>
      <c r="CU1392" s="6"/>
      <c r="CV1392" s="6"/>
      <c r="CW1392" s="6"/>
    </row>
    <row r="1393" spans="1:101" s="83" customFormat="1" x14ac:dyDescent="0.2">
      <c r="A1393" s="6" t="s">
        <v>1247</v>
      </c>
      <c r="B1393" s="88">
        <v>35393.128472222219</v>
      </c>
      <c r="C1393" s="88"/>
      <c r="D1393" s="6" t="s">
        <v>1249</v>
      </c>
      <c r="E1393" s="6"/>
      <c r="F1393" s="6"/>
      <c r="G1393" s="6">
        <v>50</v>
      </c>
      <c r="H1393" s="6"/>
      <c r="I1393" s="6"/>
      <c r="J1393" s="6"/>
      <c r="K1393" s="6">
        <v>2.7</v>
      </c>
      <c r="L1393" s="6"/>
      <c r="M1393" s="6"/>
      <c r="N1393" s="6"/>
      <c r="O1393" s="6">
        <v>35.200000000000003</v>
      </c>
      <c r="P1393" s="6"/>
      <c r="Q1393" s="6"/>
      <c r="R1393" s="6" t="s">
        <v>1784</v>
      </c>
      <c r="S1393" s="6">
        <v>1.2999999999999999E-2</v>
      </c>
      <c r="T1393" s="6"/>
      <c r="U1393" s="6">
        <v>0.7</v>
      </c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  <c r="AM1393" s="6"/>
      <c r="AN1393" s="6"/>
      <c r="AO1393" s="6"/>
      <c r="AP1393" s="6"/>
      <c r="AQ1393" s="6"/>
      <c r="AR1393" s="6"/>
      <c r="AS1393" s="6"/>
      <c r="AT1393" s="6"/>
      <c r="AU1393" s="6"/>
      <c r="AV1393" s="6"/>
      <c r="AW1393" s="6"/>
      <c r="AX1393" s="6"/>
      <c r="AY1393" s="6"/>
      <c r="AZ1393" s="6"/>
      <c r="BA1393" s="6"/>
      <c r="BB1393" s="6"/>
      <c r="BC1393" s="6"/>
      <c r="BD1393" s="6"/>
      <c r="BE1393" s="6"/>
      <c r="BF1393" s="6"/>
      <c r="BG1393" s="6"/>
      <c r="BH1393" s="6"/>
      <c r="BI1393" s="6"/>
      <c r="BJ1393" s="6"/>
      <c r="BK1393" s="6"/>
      <c r="BL1393" s="6"/>
      <c r="BM1393" s="6"/>
      <c r="BN1393" s="6"/>
      <c r="BO1393" s="6"/>
      <c r="BP1393" s="6"/>
      <c r="BQ1393" s="6"/>
      <c r="BR1393" s="6"/>
      <c r="BS1393" s="6"/>
      <c r="BT1393" s="6"/>
      <c r="BU1393" s="6"/>
      <c r="BV1393" s="6"/>
      <c r="BW1393" s="6"/>
      <c r="BX1393" s="6"/>
      <c r="BY1393" s="6"/>
      <c r="BZ1393" s="6"/>
      <c r="CA1393" s="6"/>
      <c r="CB1393" s="6"/>
      <c r="CC1393" s="6"/>
      <c r="CD1393" s="6"/>
      <c r="CE1393" s="6"/>
      <c r="CF1393" s="6"/>
      <c r="CG1393" s="6"/>
      <c r="CH1393" s="6"/>
      <c r="CI1393" s="6"/>
      <c r="CJ1393" s="6"/>
      <c r="CK1393" s="6"/>
      <c r="CL1393" s="6"/>
      <c r="CM1393" s="6"/>
      <c r="CN1393" s="6"/>
      <c r="CO1393" s="6"/>
      <c r="CP1393" s="6"/>
      <c r="CQ1393" s="6"/>
      <c r="CR1393" s="6"/>
      <c r="CS1393" s="6"/>
      <c r="CT1393" s="6"/>
      <c r="CU1393" s="6"/>
      <c r="CV1393" s="6"/>
      <c r="CW1393" s="6"/>
    </row>
    <row r="1394" spans="1:101" s="83" customFormat="1" x14ac:dyDescent="0.2">
      <c r="A1394" s="6" t="s">
        <v>1247</v>
      </c>
      <c r="B1394" s="88">
        <v>35393.253472222219</v>
      </c>
      <c r="C1394" s="88"/>
      <c r="D1394" s="6" t="s">
        <v>1250</v>
      </c>
      <c r="E1394" s="6"/>
      <c r="F1394" s="6"/>
      <c r="G1394" s="6">
        <v>50</v>
      </c>
      <c r="H1394" s="6"/>
      <c r="I1394" s="6"/>
      <c r="J1394" s="6"/>
      <c r="K1394" s="6">
        <v>6.4</v>
      </c>
      <c r="L1394" s="6"/>
      <c r="M1394" s="6"/>
      <c r="N1394" s="6"/>
      <c r="O1394" s="6">
        <v>30.4</v>
      </c>
      <c r="P1394" s="6"/>
      <c r="Q1394" s="6"/>
      <c r="R1394" s="6" t="s">
        <v>1784</v>
      </c>
      <c r="S1394" s="6">
        <v>1.2999999999999999E-2</v>
      </c>
      <c r="T1394" s="6"/>
      <c r="U1394" s="6">
        <v>0.8</v>
      </c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6"/>
      <c r="AM1394" s="6"/>
      <c r="AN1394" s="6"/>
      <c r="AO1394" s="6"/>
      <c r="AP1394" s="6"/>
      <c r="AQ1394" s="6"/>
      <c r="AR1394" s="6"/>
      <c r="AS1394" s="6"/>
      <c r="AT1394" s="6"/>
      <c r="AU1394" s="6"/>
      <c r="AV1394" s="6"/>
      <c r="AW1394" s="6"/>
      <c r="AX1394" s="6"/>
      <c r="AY1394" s="6"/>
      <c r="AZ1394" s="6"/>
      <c r="BA1394" s="6"/>
      <c r="BB1394" s="6"/>
      <c r="BC1394" s="6"/>
      <c r="BD1394" s="6"/>
      <c r="BE1394" s="6"/>
      <c r="BF1394" s="6"/>
      <c r="BG1394" s="6"/>
      <c r="BH1394" s="6"/>
      <c r="BI1394" s="6"/>
      <c r="BJ1394" s="6"/>
      <c r="BK1394" s="6"/>
      <c r="BL1394" s="6"/>
      <c r="BM1394" s="6"/>
      <c r="BN1394" s="6"/>
      <c r="BO1394" s="6"/>
      <c r="BP1394" s="6"/>
      <c r="BQ1394" s="6"/>
      <c r="BR1394" s="6"/>
      <c r="BS1394" s="6"/>
      <c r="BT1394" s="6"/>
      <c r="BU1394" s="6"/>
      <c r="BV1394" s="6"/>
      <c r="BW1394" s="6"/>
      <c r="BX1394" s="6"/>
      <c r="BY1394" s="6"/>
      <c r="BZ1394" s="6"/>
      <c r="CA1394" s="6"/>
      <c r="CB1394" s="6"/>
      <c r="CC1394" s="6"/>
      <c r="CD1394" s="6"/>
      <c r="CE1394" s="6"/>
      <c r="CF1394" s="6"/>
      <c r="CG1394" s="6"/>
      <c r="CH1394" s="6"/>
      <c r="CI1394" s="6"/>
      <c r="CJ1394" s="6"/>
      <c r="CK1394" s="6"/>
      <c r="CL1394" s="6"/>
      <c r="CM1394" s="6"/>
      <c r="CN1394" s="6"/>
      <c r="CO1394" s="6"/>
      <c r="CP1394" s="6"/>
      <c r="CQ1394" s="6"/>
      <c r="CR1394" s="6"/>
      <c r="CS1394" s="6"/>
      <c r="CT1394" s="6"/>
      <c r="CU1394" s="6"/>
      <c r="CV1394" s="6"/>
      <c r="CW1394" s="6"/>
    </row>
    <row r="1395" spans="1:101" s="83" customFormat="1" x14ac:dyDescent="0.2">
      <c r="A1395" s="6" t="s">
        <v>1247</v>
      </c>
      <c r="B1395" s="88">
        <v>35393.461805555555</v>
      </c>
      <c r="C1395" s="88"/>
      <c r="D1395" s="6" t="s">
        <v>1251</v>
      </c>
      <c r="E1395" s="6"/>
      <c r="F1395" s="6"/>
      <c r="G1395" s="6">
        <v>50</v>
      </c>
      <c r="H1395" s="6"/>
      <c r="I1395" s="6"/>
      <c r="J1395" s="6"/>
      <c r="K1395" s="6">
        <v>5.0999999999999996</v>
      </c>
      <c r="L1395" s="6"/>
      <c r="M1395" s="6"/>
      <c r="N1395" s="6"/>
      <c r="O1395" s="6">
        <v>30.8</v>
      </c>
      <c r="P1395" s="6"/>
      <c r="Q1395" s="6"/>
      <c r="R1395" s="6"/>
      <c r="S1395" s="6">
        <v>0.40699999999999997</v>
      </c>
      <c r="T1395" s="6"/>
      <c r="U1395" s="6">
        <v>2.4</v>
      </c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  <c r="AL1395" s="6"/>
      <c r="AM1395" s="6"/>
      <c r="AN1395" s="6"/>
      <c r="AO1395" s="6"/>
      <c r="AP1395" s="6"/>
      <c r="AQ1395" s="6"/>
      <c r="AR1395" s="6"/>
      <c r="AS1395" s="6"/>
      <c r="AT1395" s="6"/>
      <c r="AU1395" s="6"/>
      <c r="AV1395" s="6"/>
      <c r="AW1395" s="6"/>
      <c r="AX1395" s="6"/>
      <c r="AY1395" s="6"/>
      <c r="AZ1395" s="6"/>
      <c r="BA1395" s="6"/>
      <c r="BB1395" s="6"/>
      <c r="BC1395" s="6"/>
      <c r="BD1395" s="6"/>
      <c r="BE1395" s="6"/>
      <c r="BF1395" s="6"/>
      <c r="BG1395" s="6"/>
      <c r="BH1395" s="6"/>
      <c r="BI1395" s="6"/>
      <c r="BJ1395" s="6"/>
      <c r="BK1395" s="6"/>
      <c r="BL1395" s="6"/>
      <c r="BM1395" s="6"/>
      <c r="BN1395" s="6"/>
      <c r="BO1395" s="6"/>
      <c r="BP1395" s="6"/>
      <c r="BQ1395" s="6"/>
      <c r="BR1395" s="6"/>
      <c r="BS1395" s="6"/>
      <c r="BT1395" s="6"/>
      <c r="BU1395" s="6"/>
      <c r="BV1395" s="6"/>
      <c r="BW1395" s="6"/>
      <c r="BX1395" s="6"/>
      <c r="BY1395" s="6"/>
      <c r="BZ1395" s="6"/>
      <c r="CA1395" s="6"/>
      <c r="CB1395" s="6"/>
      <c r="CC1395" s="6"/>
      <c r="CD1395" s="6"/>
      <c r="CE1395" s="6"/>
      <c r="CF1395" s="6"/>
      <c r="CG1395" s="6"/>
      <c r="CH1395" s="6"/>
      <c r="CI1395" s="6"/>
      <c r="CJ1395" s="6"/>
      <c r="CK1395" s="6"/>
      <c r="CL1395" s="6"/>
      <c r="CM1395" s="6"/>
      <c r="CN1395" s="6"/>
      <c r="CO1395" s="6"/>
      <c r="CP1395" s="6"/>
      <c r="CQ1395" s="6"/>
      <c r="CR1395" s="6"/>
      <c r="CS1395" s="6"/>
      <c r="CT1395" s="6"/>
      <c r="CU1395" s="6"/>
      <c r="CV1395" s="6"/>
      <c r="CW1395" s="6"/>
    </row>
    <row r="1396" spans="1:101" s="83" customFormat="1" x14ac:dyDescent="0.2">
      <c r="A1396" s="6" t="s">
        <v>1247</v>
      </c>
      <c r="B1396" s="88">
        <v>35393.670138888891</v>
      </c>
      <c r="C1396" s="88"/>
      <c r="D1396" s="6" t="s">
        <v>1252</v>
      </c>
      <c r="E1396" s="6"/>
      <c r="F1396" s="6"/>
      <c r="G1396" s="6">
        <v>50</v>
      </c>
      <c r="H1396" s="6"/>
      <c r="I1396" s="6"/>
      <c r="J1396" s="6"/>
      <c r="K1396" s="6">
        <v>6.1</v>
      </c>
      <c r="L1396" s="6"/>
      <c r="M1396" s="6"/>
      <c r="N1396" s="6"/>
      <c r="O1396" s="6">
        <v>131</v>
      </c>
      <c r="P1396" s="6"/>
      <c r="Q1396" s="6"/>
      <c r="R1396" s="6"/>
      <c r="S1396" s="6">
        <v>0.45</v>
      </c>
      <c r="T1396" s="6"/>
      <c r="U1396" s="6">
        <v>2.6</v>
      </c>
      <c r="V1396" s="6"/>
      <c r="W1396" s="6"/>
      <c r="X1396" s="6"/>
      <c r="Y1396" s="6"/>
      <c r="Z1396" s="6"/>
      <c r="AA1396" s="6">
        <v>982</v>
      </c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6">
        <v>7.8</v>
      </c>
      <c r="AN1396" s="6"/>
      <c r="AO1396" s="6"/>
      <c r="AP1396" s="6"/>
      <c r="AQ1396" s="6"/>
      <c r="AR1396" s="6"/>
      <c r="AS1396" s="6"/>
      <c r="AT1396" s="6"/>
      <c r="AU1396" s="6"/>
      <c r="AV1396" s="6"/>
      <c r="AW1396" s="6"/>
      <c r="AX1396" s="6"/>
      <c r="AY1396" s="6"/>
      <c r="AZ1396" s="6"/>
      <c r="BA1396" s="6"/>
      <c r="BB1396" s="6"/>
      <c r="BC1396" s="6"/>
      <c r="BD1396" s="6"/>
      <c r="BE1396" s="6"/>
      <c r="BF1396" s="6"/>
      <c r="BG1396" s="6"/>
      <c r="BH1396" s="6"/>
      <c r="BI1396" s="6"/>
      <c r="BJ1396" s="6"/>
      <c r="BK1396" s="6"/>
      <c r="BL1396" s="6"/>
      <c r="BM1396" s="6"/>
      <c r="BN1396" s="6"/>
      <c r="BO1396" s="6"/>
      <c r="BP1396" s="6" t="s">
        <v>1784</v>
      </c>
      <c r="BQ1396" s="6">
        <v>2E-3</v>
      </c>
      <c r="BR1396" s="6"/>
      <c r="BS1396" s="6"/>
      <c r="BT1396" s="6"/>
      <c r="BU1396" s="6"/>
      <c r="BV1396" s="6"/>
      <c r="BW1396" s="6"/>
      <c r="BX1396" s="6"/>
      <c r="BY1396" s="6"/>
      <c r="BZ1396" s="6"/>
      <c r="CA1396" s="6"/>
      <c r="CB1396" s="6"/>
      <c r="CC1396" s="6"/>
      <c r="CD1396" s="6"/>
      <c r="CE1396" s="6"/>
      <c r="CF1396" s="6"/>
      <c r="CG1396" s="6"/>
      <c r="CH1396" s="6"/>
      <c r="CI1396" s="6"/>
      <c r="CJ1396" s="6"/>
      <c r="CK1396" s="6"/>
      <c r="CL1396" s="6"/>
      <c r="CM1396" s="6"/>
      <c r="CN1396" s="6"/>
      <c r="CO1396" s="6"/>
      <c r="CP1396" s="6"/>
      <c r="CQ1396" s="6"/>
      <c r="CR1396" s="6"/>
      <c r="CS1396" s="6"/>
      <c r="CT1396" s="6"/>
      <c r="CU1396" s="6"/>
      <c r="CV1396" s="6"/>
      <c r="CW1396" s="6"/>
    </row>
    <row r="1397" spans="1:101" s="83" customFormat="1" x14ac:dyDescent="0.2">
      <c r="A1397" s="6" t="s">
        <v>1247</v>
      </c>
      <c r="B1397" s="88">
        <v>35393.836805555555</v>
      </c>
      <c r="C1397" s="88"/>
      <c r="D1397" s="6" t="s">
        <v>1253</v>
      </c>
      <c r="E1397" s="6"/>
      <c r="F1397" s="6"/>
      <c r="G1397" s="6">
        <v>50</v>
      </c>
      <c r="H1397" s="6"/>
      <c r="I1397" s="6"/>
      <c r="J1397" s="6"/>
      <c r="K1397" s="6">
        <v>4</v>
      </c>
      <c r="L1397" s="6"/>
      <c r="M1397" s="6"/>
      <c r="N1397" s="6"/>
      <c r="O1397" s="6">
        <v>211</v>
      </c>
      <c r="P1397" s="6"/>
      <c r="Q1397" s="6"/>
      <c r="R1397" s="6"/>
      <c r="S1397" s="6">
        <v>0.55800000000000005</v>
      </c>
      <c r="T1397" s="6"/>
      <c r="U1397" s="6">
        <v>1.8</v>
      </c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M1397" s="6"/>
      <c r="AN1397" s="6"/>
      <c r="AO1397" s="6"/>
      <c r="AP1397" s="6"/>
      <c r="AQ1397" s="6"/>
      <c r="AR1397" s="6"/>
      <c r="AS1397" s="6"/>
      <c r="AT1397" s="6"/>
      <c r="AU1397" s="6"/>
      <c r="AV1397" s="6"/>
      <c r="AW1397" s="6"/>
      <c r="AX1397" s="6"/>
      <c r="AY1397" s="6"/>
      <c r="AZ1397" s="6"/>
      <c r="BA1397" s="6"/>
      <c r="BB1397" s="6"/>
      <c r="BC1397" s="6"/>
      <c r="BD1397" s="6"/>
      <c r="BE1397" s="6"/>
      <c r="BF1397" s="6"/>
      <c r="BG1397" s="6"/>
      <c r="BH1397" s="6"/>
      <c r="BI1397" s="6"/>
      <c r="BJ1397" s="6"/>
      <c r="BK1397" s="6"/>
      <c r="BL1397" s="6"/>
      <c r="BM1397" s="6"/>
      <c r="BN1397" s="6"/>
      <c r="BO1397" s="6"/>
      <c r="BP1397" s="6"/>
      <c r="BQ1397" s="6"/>
      <c r="BR1397" s="6"/>
      <c r="BS1397" s="6"/>
      <c r="BT1397" s="6"/>
      <c r="BU1397" s="6"/>
      <c r="BV1397" s="6"/>
      <c r="BW1397" s="6"/>
      <c r="BX1397" s="6"/>
      <c r="BY1397" s="6"/>
      <c r="BZ1397" s="6"/>
      <c r="CA1397" s="6"/>
      <c r="CB1397" s="6"/>
      <c r="CC1397" s="6"/>
      <c r="CD1397" s="6"/>
      <c r="CE1397" s="6"/>
      <c r="CF1397" s="6"/>
      <c r="CG1397" s="6"/>
      <c r="CH1397" s="6"/>
      <c r="CI1397" s="6"/>
      <c r="CJ1397" s="6"/>
      <c r="CK1397" s="6"/>
      <c r="CL1397" s="6"/>
      <c r="CM1397" s="6"/>
      <c r="CN1397" s="6"/>
      <c r="CO1397" s="6"/>
      <c r="CP1397" s="6"/>
      <c r="CQ1397" s="6"/>
      <c r="CR1397" s="6"/>
      <c r="CS1397" s="6"/>
      <c r="CT1397" s="6"/>
      <c r="CU1397" s="6"/>
      <c r="CV1397" s="6"/>
      <c r="CW1397" s="6"/>
    </row>
    <row r="1398" spans="1:101" s="83" customFormat="1" x14ac:dyDescent="0.2">
      <c r="A1398" s="6" t="s">
        <v>1247</v>
      </c>
      <c r="B1398" s="88">
        <v>35404.422222222223</v>
      </c>
      <c r="C1398" s="88"/>
      <c r="D1398" s="6" t="s">
        <v>1254</v>
      </c>
      <c r="E1398" s="6"/>
      <c r="F1398" s="6"/>
      <c r="G1398" s="6">
        <v>50</v>
      </c>
      <c r="H1398" s="6"/>
      <c r="I1398" s="6"/>
      <c r="J1398" s="6"/>
      <c r="K1398" s="6">
        <v>3.3</v>
      </c>
      <c r="L1398" s="6"/>
      <c r="M1398" s="6"/>
      <c r="N1398" s="6"/>
      <c r="O1398" s="6">
        <v>246</v>
      </c>
      <c r="P1398" s="6"/>
      <c r="Q1398" s="6"/>
      <c r="R1398" s="6"/>
      <c r="S1398" s="6">
        <v>1.3380000000000001</v>
      </c>
      <c r="T1398" s="6"/>
      <c r="U1398" s="6">
        <v>6</v>
      </c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6"/>
      <c r="AO1398" s="6"/>
      <c r="AP1398" s="6"/>
      <c r="AQ1398" s="6"/>
      <c r="AR1398" s="6"/>
      <c r="AS1398" s="6"/>
      <c r="AT1398" s="6"/>
      <c r="AU1398" s="6"/>
      <c r="AV1398" s="6"/>
      <c r="AW1398" s="6"/>
      <c r="AX1398" s="6"/>
      <c r="AY1398" s="6"/>
      <c r="AZ1398" s="6"/>
      <c r="BA1398" s="6"/>
      <c r="BB1398" s="6"/>
      <c r="BC1398" s="6"/>
      <c r="BD1398" s="6"/>
      <c r="BE1398" s="6"/>
      <c r="BF1398" s="6"/>
      <c r="BG1398" s="6"/>
      <c r="BH1398" s="6"/>
      <c r="BI1398" s="6"/>
      <c r="BJ1398" s="6"/>
      <c r="BK1398" s="6"/>
      <c r="BL1398" s="6"/>
      <c r="BM1398" s="6"/>
      <c r="BN1398" s="6"/>
      <c r="BO1398" s="6"/>
      <c r="BP1398" s="6"/>
      <c r="BQ1398" s="6"/>
      <c r="BR1398" s="6"/>
      <c r="BS1398" s="6"/>
      <c r="BT1398" s="6"/>
      <c r="BU1398" s="6"/>
      <c r="BV1398" s="6"/>
      <c r="BW1398" s="6"/>
      <c r="BX1398" s="6"/>
      <c r="BY1398" s="6"/>
      <c r="BZ1398" s="6"/>
      <c r="CA1398" s="6"/>
      <c r="CB1398" s="6"/>
      <c r="CC1398" s="6"/>
      <c r="CD1398" s="6"/>
      <c r="CE1398" s="6"/>
      <c r="CF1398" s="6"/>
      <c r="CG1398" s="6"/>
      <c r="CH1398" s="6"/>
      <c r="CI1398" s="6"/>
      <c r="CJ1398" s="6"/>
      <c r="CK1398" s="6"/>
      <c r="CL1398" s="6"/>
      <c r="CM1398" s="6"/>
      <c r="CN1398" s="6"/>
      <c r="CO1398" s="6"/>
      <c r="CP1398" s="6"/>
      <c r="CQ1398" s="6"/>
      <c r="CR1398" s="6"/>
      <c r="CS1398" s="6"/>
      <c r="CT1398" s="6"/>
      <c r="CU1398" s="6"/>
      <c r="CV1398" s="6"/>
      <c r="CW1398" s="6"/>
    </row>
    <row r="1399" spans="1:101" s="83" customFormat="1" x14ac:dyDescent="0.2">
      <c r="A1399" s="6" t="s">
        <v>1247</v>
      </c>
      <c r="B1399" s="88">
        <v>35404.547222222223</v>
      </c>
      <c r="C1399" s="88"/>
      <c r="D1399" s="6" t="s">
        <v>1255</v>
      </c>
      <c r="E1399" s="6"/>
      <c r="F1399" s="6"/>
      <c r="G1399" s="6">
        <v>50</v>
      </c>
      <c r="H1399" s="6"/>
      <c r="I1399" s="6"/>
      <c r="J1399" s="6"/>
      <c r="K1399" s="6">
        <v>8.1999999999999993</v>
      </c>
      <c r="L1399" s="6"/>
      <c r="M1399" s="6"/>
      <c r="N1399" s="6"/>
      <c r="O1399" s="6">
        <v>212</v>
      </c>
      <c r="P1399" s="6"/>
      <c r="Q1399" s="6"/>
      <c r="R1399" s="6"/>
      <c r="S1399" s="6">
        <v>1.2570000000000001</v>
      </c>
      <c r="T1399" s="6"/>
      <c r="U1399" s="6">
        <v>4.9000000000000004</v>
      </c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M1399" s="6"/>
      <c r="AN1399" s="6"/>
      <c r="AO1399" s="6"/>
      <c r="AP1399" s="6"/>
      <c r="AQ1399" s="6"/>
      <c r="AR1399" s="6"/>
      <c r="AS1399" s="6"/>
      <c r="AT1399" s="6"/>
      <c r="AU1399" s="6"/>
      <c r="AV1399" s="6"/>
      <c r="AW1399" s="6"/>
      <c r="AX1399" s="6"/>
      <c r="AY1399" s="6"/>
      <c r="AZ1399" s="6"/>
      <c r="BA1399" s="6"/>
      <c r="BB1399" s="6"/>
      <c r="BC1399" s="6"/>
      <c r="BD1399" s="6"/>
      <c r="BE1399" s="6"/>
      <c r="BF1399" s="6"/>
      <c r="BG1399" s="6"/>
      <c r="BH1399" s="6"/>
      <c r="BI1399" s="6"/>
      <c r="BJ1399" s="6"/>
      <c r="BK1399" s="6"/>
      <c r="BL1399" s="6"/>
      <c r="BM1399" s="6"/>
      <c r="BN1399" s="6"/>
      <c r="BO1399" s="6"/>
      <c r="BP1399" s="6"/>
      <c r="BQ1399" s="6"/>
      <c r="BR1399" s="6"/>
      <c r="BS1399" s="6"/>
      <c r="BT1399" s="6"/>
      <c r="BU1399" s="6"/>
      <c r="BV1399" s="6"/>
      <c r="BW1399" s="6"/>
      <c r="BX1399" s="6"/>
      <c r="BY1399" s="6"/>
      <c r="BZ1399" s="6"/>
      <c r="CA1399" s="6"/>
      <c r="CB1399" s="6"/>
      <c r="CC1399" s="6"/>
      <c r="CD1399" s="6"/>
      <c r="CE1399" s="6"/>
      <c r="CF1399" s="6"/>
      <c r="CG1399" s="6"/>
      <c r="CH1399" s="6"/>
      <c r="CI1399" s="6"/>
      <c r="CJ1399" s="6"/>
      <c r="CK1399" s="6"/>
      <c r="CL1399" s="6"/>
      <c r="CM1399" s="6"/>
      <c r="CN1399" s="6"/>
      <c r="CO1399" s="6"/>
      <c r="CP1399" s="6"/>
      <c r="CQ1399" s="6"/>
      <c r="CR1399" s="6"/>
      <c r="CS1399" s="6"/>
      <c r="CT1399" s="6"/>
      <c r="CU1399" s="6"/>
      <c r="CV1399" s="6"/>
      <c r="CW1399" s="6"/>
    </row>
    <row r="1400" spans="1:101" s="83" customFormat="1" x14ac:dyDescent="0.2">
      <c r="A1400" s="6" t="s">
        <v>1247</v>
      </c>
      <c r="B1400" s="88">
        <v>35404.630555555559</v>
      </c>
      <c r="C1400" s="88"/>
      <c r="D1400" s="6" t="s">
        <v>1256</v>
      </c>
      <c r="E1400" s="6"/>
      <c r="F1400" s="6"/>
      <c r="G1400" s="6">
        <v>50</v>
      </c>
      <c r="H1400" s="6"/>
      <c r="I1400" s="6"/>
      <c r="J1400" s="6"/>
      <c r="K1400" s="6">
        <v>15</v>
      </c>
      <c r="L1400" s="6"/>
      <c r="M1400" s="6"/>
      <c r="N1400" s="6"/>
      <c r="O1400" s="6">
        <v>171</v>
      </c>
      <c r="P1400" s="6"/>
      <c r="Q1400" s="6"/>
      <c r="R1400" s="6"/>
      <c r="S1400" s="6">
        <v>1.63</v>
      </c>
      <c r="T1400" s="6"/>
      <c r="U1400" s="6">
        <v>2.44</v>
      </c>
      <c r="V1400" s="6"/>
      <c r="W1400" s="6"/>
      <c r="X1400" s="6"/>
      <c r="Y1400" s="6"/>
      <c r="Z1400" s="6"/>
      <c r="AA1400" s="6">
        <v>3790</v>
      </c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M1400" s="6">
        <v>7.6</v>
      </c>
      <c r="AN1400" s="6"/>
      <c r="AO1400" s="6"/>
      <c r="AP1400" s="6"/>
      <c r="AQ1400" s="6"/>
      <c r="AR1400" s="6"/>
      <c r="AS1400" s="6"/>
      <c r="AT1400" s="6"/>
      <c r="AU1400" s="6"/>
      <c r="AV1400" s="6"/>
      <c r="AW1400" s="6"/>
      <c r="AX1400" s="6"/>
      <c r="AY1400" s="6"/>
      <c r="AZ1400" s="6"/>
      <c r="BA1400" s="6"/>
      <c r="BB1400" s="6"/>
      <c r="BC1400" s="6"/>
      <c r="BD1400" s="6"/>
      <c r="BE1400" s="6"/>
      <c r="BF1400" s="6"/>
      <c r="BG1400" s="6"/>
      <c r="BH1400" s="6"/>
      <c r="BI1400" s="6"/>
      <c r="BJ1400" s="6"/>
      <c r="BK1400" s="6"/>
      <c r="BL1400" s="6"/>
      <c r="BM1400" s="6"/>
      <c r="BN1400" s="6"/>
      <c r="BO1400" s="6"/>
      <c r="BP1400" s="6" t="s">
        <v>1784</v>
      </c>
      <c r="BQ1400" s="6">
        <v>2E-3</v>
      </c>
      <c r="BR1400" s="6"/>
      <c r="BS1400" s="6"/>
      <c r="BT1400" s="6"/>
      <c r="BU1400" s="6"/>
      <c r="BV1400" s="6"/>
      <c r="BW1400" s="6"/>
      <c r="BX1400" s="6"/>
      <c r="BY1400" s="6"/>
      <c r="BZ1400" s="6"/>
      <c r="CA1400" s="6"/>
      <c r="CB1400" s="6"/>
      <c r="CC1400" s="6"/>
      <c r="CD1400" s="6"/>
      <c r="CE1400" s="6"/>
      <c r="CF1400" s="6"/>
      <c r="CG1400" s="6"/>
      <c r="CH1400" s="6"/>
      <c r="CI1400" s="6"/>
      <c r="CJ1400" s="6"/>
      <c r="CK1400" s="6"/>
      <c r="CL1400" s="6"/>
      <c r="CM1400" s="6"/>
      <c r="CN1400" s="6"/>
      <c r="CO1400" s="6"/>
      <c r="CP1400" s="6"/>
      <c r="CQ1400" s="6"/>
      <c r="CR1400" s="6"/>
      <c r="CS1400" s="6"/>
      <c r="CT1400" s="6"/>
      <c r="CU1400" s="6"/>
      <c r="CV1400" s="6"/>
      <c r="CW1400" s="6"/>
    </row>
    <row r="1401" spans="1:101" s="83" customFormat="1" x14ac:dyDescent="0.2">
      <c r="A1401" s="6" t="s">
        <v>1247</v>
      </c>
      <c r="B1401" s="88">
        <v>35404.699999999997</v>
      </c>
      <c r="C1401" s="88"/>
      <c r="D1401" s="6" t="s">
        <v>1257</v>
      </c>
      <c r="E1401" s="6"/>
      <c r="F1401" s="6"/>
      <c r="G1401" s="6">
        <v>50</v>
      </c>
      <c r="H1401" s="6"/>
      <c r="I1401" s="6"/>
      <c r="J1401" s="6"/>
      <c r="K1401" s="6">
        <v>18</v>
      </c>
      <c r="L1401" s="6"/>
      <c r="M1401" s="6"/>
      <c r="N1401" s="6"/>
      <c r="O1401" s="6">
        <v>627</v>
      </c>
      <c r="P1401" s="6"/>
      <c r="Q1401" s="6"/>
      <c r="R1401" s="6"/>
      <c r="S1401" s="6">
        <v>1.6400000000000001</v>
      </c>
      <c r="T1401" s="6"/>
      <c r="U1401" s="6">
        <v>5.4</v>
      </c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M1401" s="6"/>
      <c r="AN1401" s="6"/>
      <c r="AO1401" s="6"/>
      <c r="AP1401" s="6"/>
      <c r="AQ1401" s="6"/>
      <c r="AR1401" s="6"/>
      <c r="AS1401" s="6"/>
      <c r="AT1401" s="6"/>
      <c r="AU1401" s="6"/>
      <c r="AV1401" s="6"/>
      <c r="AW1401" s="6"/>
      <c r="AX1401" s="6"/>
      <c r="AY1401" s="6"/>
      <c r="AZ1401" s="6"/>
      <c r="BA1401" s="6"/>
      <c r="BB1401" s="6"/>
      <c r="BC1401" s="6"/>
      <c r="BD1401" s="6"/>
      <c r="BE1401" s="6"/>
      <c r="BF1401" s="6"/>
      <c r="BG1401" s="6"/>
      <c r="BH1401" s="6"/>
      <c r="BI1401" s="6"/>
      <c r="BJ1401" s="6"/>
      <c r="BK1401" s="6"/>
      <c r="BL1401" s="6"/>
      <c r="BM1401" s="6"/>
      <c r="BN1401" s="6"/>
      <c r="BO1401" s="6"/>
      <c r="BP1401" s="6"/>
      <c r="BQ1401" s="6"/>
      <c r="BR1401" s="6"/>
      <c r="BS1401" s="6"/>
      <c r="BT1401" s="6"/>
      <c r="BU1401" s="6"/>
      <c r="BV1401" s="6"/>
      <c r="BW1401" s="6"/>
      <c r="BX1401" s="6"/>
      <c r="BY1401" s="6"/>
      <c r="BZ1401" s="6"/>
      <c r="CA1401" s="6"/>
      <c r="CB1401" s="6"/>
      <c r="CC1401" s="6"/>
      <c r="CD1401" s="6"/>
      <c r="CE1401" s="6"/>
      <c r="CF1401" s="6"/>
      <c r="CG1401" s="6"/>
      <c r="CH1401" s="6"/>
      <c r="CI1401" s="6"/>
      <c r="CJ1401" s="6"/>
      <c r="CK1401" s="6"/>
      <c r="CL1401" s="6"/>
      <c r="CM1401" s="6"/>
      <c r="CN1401" s="6"/>
      <c r="CO1401" s="6"/>
      <c r="CP1401" s="6"/>
      <c r="CQ1401" s="6"/>
      <c r="CR1401" s="6"/>
      <c r="CS1401" s="6"/>
      <c r="CT1401" s="6"/>
      <c r="CU1401" s="6"/>
      <c r="CV1401" s="6"/>
      <c r="CW1401" s="6"/>
    </row>
    <row r="1402" spans="1:101" s="83" customFormat="1" x14ac:dyDescent="0.2">
      <c r="A1402" s="6" t="s">
        <v>1247</v>
      </c>
      <c r="B1402" s="88">
        <v>35405.541666666664</v>
      </c>
      <c r="C1402" s="88"/>
      <c r="D1402" s="6" t="s">
        <v>1258</v>
      </c>
      <c r="E1402" s="6"/>
      <c r="F1402" s="6"/>
      <c r="G1402" s="6">
        <v>50</v>
      </c>
      <c r="H1402" s="6"/>
      <c r="I1402" s="6"/>
      <c r="J1402" s="6"/>
      <c r="K1402" s="6">
        <v>5.3</v>
      </c>
      <c r="L1402" s="6"/>
      <c r="M1402" s="6"/>
      <c r="N1402" s="6"/>
      <c r="O1402" s="6">
        <v>283</v>
      </c>
      <c r="P1402" s="6"/>
      <c r="Q1402" s="6"/>
      <c r="R1402" s="6"/>
      <c r="S1402" s="6">
        <v>2.66</v>
      </c>
      <c r="T1402" s="6"/>
      <c r="U1402" s="6">
        <v>13</v>
      </c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  <c r="AL1402" s="6"/>
      <c r="AM1402" s="6"/>
      <c r="AN1402" s="6"/>
      <c r="AO1402" s="6"/>
      <c r="AP1402" s="6"/>
      <c r="AQ1402" s="6"/>
      <c r="AR1402" s="6"/>
      <c r="AS1402" s="6"/>
      <c r="AT1402" s="6"/>
      <c r="AU1402" s="6"/>
      <c r="AV1402" s="6"/>
      <c r="AW1402" s="6"/>
      <c r="AX1402" s="6"/>
      <c r="AY1402" s="6"/>
      <c r="AZ1402" s="6"/>
      <c r="BA1402" s="6"/>
      <c r="BB1402" s="6"/>
      <c r="BC1402" s="6"/>
      <c r="BD1402" s="6"/>
      <c r="BE1402" s="6"/>
      <c r="BF1402" s="6"/>
      <c r="BG1402" s="6"/>
      <c r="BH1402" s="6"/>
      <c r="BI1402" s="6"/>
      <c r="BJ1402" s="6"/>
      <c r="BK1402" s="6"/>
      <c r="BL1402" s="6"/>
      <c r="BM1402" s="6"/>
      <c r="BN1402" s="6"/>
      <c r="BO1402" s="6"/>
      <c r="BP1402" s="6"/>
      <c r="BQ1402" s="6"/>
      <c r="BR1402" s="6"/>
      <c r="BS1402" s="6"/>
      <c r="BT1402" s="6"/>
      <c r="BU1402" s="6"/>
      <c r="BV1402" s="6"/>
      <c r="BW1402" s="6"/>
      <c r="BX1402" s="6"/>
      <c r="BY1402" s="6"/>
      <c r="BZ1402" s="6"/>
      <c r="CA1402" s="6"/>
      <c r="CB1402" s="6"/>
      <c r="CC1402" s="6"/>
      <c r="CD1402" s="6"/>
      <c r="CE1402" s="6"/>
      <c r="CF1402" s="6"/>
      <c r="CG1402" s="6"/>
      <c r="CH1402" s="6"/>
      <c r="CI1402" s="6"/>
      <c r="CJ1402" s="6"/>
      <c r="CK1402" s="6"/>
      <c r="CL1402" s="6"/>
      <c r="CM1402" s="6"/>
      <c r="CN1402" s="6"/>
      <c r="CO1402" s="6"/>
      <c r="CP1402" s="6"/>
      <c r="CQ1402" s="6"/>
      <c r="CR1402" s="6"/>
      <c r="CS1402" s="6"/>
      <c r="CT1402" s="6"/>
      <c r="CU1402" s="6"/>
      <c r="CV1402" s="6"/>
      <c r="CW1402" s="6"/>
    </row>
    <row r="1403" spans="1:101" s="83" customFormat="1" x14ac:dyDescent="0.2">
      <c r="A1403" s="6" t="s">
        <v>1247</v>
      </c>
      <c r="B1403" s="88">
        <v>35454.642361111109</v>
      </c>
      <c r="C1403" s="88"/>
      <c r="D1403" s="6" t="s">
        <v>1259</v>
      </c>
      <c r="E1403" s="6"/>
      <c r="F1403" s="6"/>
      <c r="G1403" s="6">
        <v>50</v>
      </c>
      <c r="H1403" s="6"/>
      <c r="I1403" s="6"/>
      <c r="J1403" s="6"/>
      <c r="K1403" s="6">
        <v>4.4000000000000004</v>
      </c>
      <c r="L1403" s="6"/>
      <c r="M1403" s="6"/>
      <c r="N1403" s="6"/>
      <c r="O1403" s="6">
        <v>78.2</v>
      </c>
      <c r="P1403" s="6"/>
      <c r="Q1403" s="6"/>
      <c r="R1403" s="6"/>
      <c r="S1403" s="6">
        <v>0.79900000000000004</v>
      </c>
      <c r="T1403" s="6"/>
      <c r="U1403" s="6">
        <v>1.8</v>
      </c>
      <c r="V1403" s="6"/>
      <c r="W1403" s="6"/>
      <c r="X1403" s="6"/>
      <c r="Y1403" s="6"/>
      <c r="Z1403" s="6"/>
      <c r="AA1403" s="6">
        <v>752</v>
      </c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  <c r="AM1403" s="6">
        <v>7.8</v>
      </c>
      <c r="AN1403" s="6"/>
      <c r="AO1403" s="6"/>
      <c r="AP1403" s="6"/>
      <c r="AQ1403" s="6"/>
      <c r="AR1403" s="6"/>
      <c r="AS1403" s="6"/>
      <c r="AT1403" s="6"/>
      <c r="AU1403" s="6"/>
      <c r="AV1403" s="6"/>
      <c r="AW1403" s="6"/>
      <c r="AX1403" s="6"/>
      <c r="AY1403" s="6"/>
      <c r="AZ1403" s="6"/>
      <c r="BA1403" s="6"/>
      <c r="BB1403" s="6"/>
      <c r="BC1403" s="6"/>
      <c r="BD1403" s="6"/>
      <c r="BE1403" s="6"/>
      <c r="BF1403" s="6"/>
      <c r="BG1403" s="6"/>
      <c r="BH1403" s="6"/>
      <c r="BI1403" s="6"/>
      <c r="BJ1403" s="6"/>
      <c r="BK1403" s="6"/>
      <c r="BL1403" s="6"/>
      <c r="BM1403" s="6"/>
      <c r="BN1403" s="6"/>
      <c r="BO1403" s="6"/>
      <c r="BP1403" s="6"/>
      <c r="BQ1403" s="6">
        <v>2E-3</v>
      </c>
      <c r="BR1403" s="6"/>
      <c r="BS1403" s="6"/>
      <c r="BT1403" s="6"/>
      <c r="BU1403" s="6"/>
      <c r="BV1403" s="6"/>
      <c r="BW1403" s="6"/>
      <c r="BX1403" s="6"/>
      <c r="BY1403" s="6"/>
      <c r="BZ1403" s="6"/>
      <c r="CA1403" s="6"/>
      <c r="CB1403" s="6"/>
      <c r="CC1403" s="6"/>
      <c r="CD1403" s="6"/>
      <c r="CE1403" s="6"/>
      <c r="CF1403" s="6"/>
      <c r="CG1403" s="6"/>
      <c r="CH1403" s="6"/>
      <c r="CI1403" s="6"/>
      <c r="CJ1403" s="6"/>
      <c r="CK1403" s="6"/>
      <c r="CL1403" s="6"/>
      <c r="CM1403" s="6"/>
      <c r="CN1403" s="6"/>
      <c r="CO1403" s="6"/>
      <c r="CP1403" s="6"/>
      <c r="CQ1403" s="6"/>
      <c r="CR1403" s="6"/>
      <c r="CS1403" s="6"/>
      <c r="CT1403" s="6"/>
      <c r="CU1403" s="6"/>
      <c r="CV1403" s="6"/>
      <c r="CW1403" s="6"/>
    </row>
    <row r="1404" spans="1:101" s="83" customFormat="1" x14ac:dyDescent="0.2">
      <c r="A1404" s="6" t="s">
        <v>1247</v>
      </c>
      <c r="B1404" s="88">
        <v>35454.836805555555</v>
      </c>
      <c r="C1404" s="88"/>
      <c r="D1404" s="6" t="s">
        <v>1260</v>
      </c>
      <c r="E1404" s="6"/>
      <c r="F1404" s="6"/>
      <c r="G1404" s="6">
        <v>50</v>
      </c>
      <c r="H1404" s="6"/>
      <c r="I1404" s="6"/>
      <c r="J1404" s="6"/>
      <c r="K1404" s="6">
        <v>4</v>
      </c>
      <c r="L1404" s="6"/>
      <c r="M1404" s="6"/>
      <c r="N1404" s="6"/>
      <c r="O1404" s="6">
        <v>131</v>
      </c>
      <c r="P1404" s="6"/>
      <c r="Q1404" s="6"/>
      <c r="R1404" s="6"/>
      <c r="S1404" s="6">
        <v>0.73399999999999999</v>
      </c>
      <c r="T1404" s="6"/>
      <c r="U1404" s="6">
        <v>1.8</v>
      </c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M1404" s="6"/>
      <c r="AN1404" s="6"/>
      <c r="AO1404" s="6"/>
      <c r="AP1404" s="6"/>
      <c r="AQ1404" s="6"/>
      <c r="AR1404" s="6"/>
      <c r="AS1404" s="6"/>
      <c r="AT1404" s="6"/>
      <c r="AU1404" s="6"/>
      <c r="AV1404" s="6"/>
      <c r="AW1404" s="6"/>
      <c r="AX1404" s="6"/>
      <c r="AY1404" s="6"/>
      <c r="AZ1404" s="6"/>
      <c r="BA1404" s="6"/>
      <c r="BB1404" s="6"/>
      <c r="BC1404" s="6"/>
      <c r="BD1404" s="6"/>
      <c r="BE1404" s="6"/>
      <c r="BF1404" s="6"/>
      <c r="BG1404" s="6"/>
      <c r="BH1404" s="6"/>
      <c r="BI1404" s="6"/>
      <c r="BJ1404" s="6"/>
      <c r="BK1404" s="6"/>
      <c r="BL1404" s="6"/>
      <c r="BM1404" s="6"/>
      <c r="BN1404" s="6"/>
      <c r="BO1404" s="6"/>
      <c r="BP1404" s="6"/>
      <c r="BQ1404" s="6"/>
      <c r="BR1404" s="6"/>
      <c r="BS1404" s="6"/>
      <c r="BT1404" s="6"/>
      <c r="BU1404" s="6"/>
      <c r="BV1404" s="6"/>
      <c r="BW1404" s="6"/>
      <c r="BX1404" s="6"/>
      <c r="BY1404" s="6"/>
      <c r="BZ1404" s="6"/>
      <c r="CA1404" s="6"/>
      <c r="CB1404" s="6"/>
      <c r="CC1404" s="6"/>
      <c r="CD1404" s="6"/>
      <c r="CE1404" s="6"/>
      <c r="CF1404" s="6"/>
      <c r="CG1404" s="6"/>
      <c r="CH1404" s="6"/>
      <c r="CI1404" s="6"/>
      <c r="CJ1404" s="6"/>
      <c r="CK1404" s="6"/>
      <c r="CL1404" s="6"/>
      <c r="CM1404" s="6"/>
      <c r="CN1404" s="6"/>
      <c r="CO1404" s="6"/>
      <c r="CP1404" s="6"/>
      <c r="CQ1404" s="6"/>
      <c r="CR1404" s="6"/>
      <c r="CS1404" s="6"/>
      <c r="CT1404" s="6"/>
      <c r="CU1404" s="6"/>
      <c r="CV1404" s="6"/>
      <c r="CW1404" s="6"/>
    </row>
    <row r="1405" spans="1:101" s="83" customFormat="1" x14ac:dyDescent="0.2">
      <c r="A1405" s="6" t="s">
        <v>1247</v>
      </c>
      <c r="B1405" s="88">
        <v>35454.892361111109</v>
      </c>
      <c r="C1405" s="88"/>
      <c r="D1405" s="6" t="s">
        <v>1261</v>
      </c>
      <c r="E1405" s="6"/>
      <c r="F1405" s="6"/>
      <c r="G1405" s="6">
        <v>50</v>
      </c>
      <c r="H1405" s="6"/>
      <c r="I1405" s="6"/>
      <c r="J1405" s="6"/>
      <c r="K1405" s="6">
        <v>3.9</v>
      </c>
      <c r="L1405" s="6"/>
      <c r="M1405" s="6"/>
      <c r="N1405" s="6"/>
      <c r="O1405" s="6">
        <v>112</v>
      </c>
      <c r="P1405" s="6"/>
      <c r="Q1405" s="6"/>
      <c r="R1405" s="6"/>
      <c r="S1405" s="6">
        <v>0.73199999999999998</v>
      </c>
      <c r="T1405" s="6"/>
      <c r="U1405" s="6">
        <v>1.7</v>
      </c>
      <c r="V1405" s="6"/>
      <c r="W1405" s="6"/>
      <c r="X1405" s="6"/>
      <c r="Y1405" s="6"/>
      <c r="Z1405" s="6"/>
      <c r="AA1405" s="6">
        <v>957</v>
      </c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M1405" s="6">
        <v>7.8</v>
      </c>
      <c r="AN1405" s="6"/>
      <c r="AO1405" s="6"/>
      <c r="AP1405" s="6"/>
      <c r="AQ1405" s="6"/>
      <c r="AR1405" s="6"/>
      <c r="AS1405" s="6"/>
      <c r="AT1405" s="6"/>
      <c r="AU1405" s="6"/>
      <c r="AV1405" s="6"/>
      <c r="AW1405" s="6"/>
      <c r="AX1405" s="6"/>
      <c r="AY1405" s="6"/>
      <c r="AZ1405" s="6"/>
      <c r="BA1405" s="6"/>
      <c r="BB1405" s="6"/>
      <c r="BC1405" s="6"/>
      <c r="BD1405" s="6"/>
      <c r="BE1405" s="6"/>
      <c r="BF1405" s="6"/>
      <c r="BG1405" s="6"/>
      <c r="BH1405" s="6"/>
      <c r="BI1405" s="6"/>
      <c r="BJ1405" s="6"/>
      <c r="BK1405" s="6"/>
      <c r="BL1405" s="6"/>
      <c r="BM1405" s="6"/>
      <c r="BN1405" s="6"/>
      <c r="BO1405" s="6"/>
      <c r="BP1405" s="6"/>
      <c r="BQ1405" s="6">
        <v>2E-3</v>
      </c>
      <c r="BR1405" s="6"/>
      <c r="BS1405" s="6"/>
      <c r="BT1405" s="6"/>
      <c r="BU1405" s="6"/>
      <c r="BV1405" s="6"/>
      <c r="BW1405" s="6"/>
      <c r="BX1405" s="6"/>
      <c r="BY1405" s="6"/>
      <c r="BZ1405" s="6"/>
      <c r="CA1405" s="6"/>
      <c r="CB1405" s="6"/>
      <c r="CC1405" s="6"/>
      <c r="CD1405" s="6"/>
      <c r="CE1405" s="6"/>
      <c r="CF1405" s="6"/>
      <c r="CG1405" s="6"/>
      <c r="CH1405" s="6"/>
      <c r="CI1405" s="6"/>
      <c r="CJ1405" s="6"/>
      <c r="CK1405" s="6"/>
      <c r="CL1405" s="6"/>
      <c r="CM1405" s="6"/>
      <c r="CN1405" s="6"/>
      <c r="CO1405" s="6"/>
      <c r="CP1405" s="6"/>
      <c r="CQ1405" s="6"/>
      <c r="CR1405" s="6"/>
      <c r="CS1405" s="6"/>
      <c r="CT1405" s="6"/>
      <c r="CU1405" s="6"/>
      <c r="CV1405" s="6"/>
      <c r="CW1405" s="6"/>
    </row>
    <row r="1406" spans="1:101" s="83" customFormat="1" x14ac:dyDescent="0.2">
      <c r="A1406" s="6" t="s">
        <v>1247</v>
      </c>
      <c r="B1406" s="88">
        <v>35454.893055555556</v>
      </c>
      <c r="C1406" s="88"/>
      <c r="D1406" s="6" t="s">
        <v>1262</v>
      </c>
      <c r="E1406" s="6"/>
      <c r="F1406" s="6"/>
      <c r="G1406" s="6">
        <v>50</v>
      </c>
      <c r="H1406" s="6"/>
      <c r="I1406" s="6"/>
      <c r="J1406" s="6"/>
      <c r="K1406" s="6">
        <v>3.9</v>
      </c>
      <c r="L1406" s="6"/>
      <c r="M1406" s="6"/>
      <c r="N1406" s="6"/>
      <c r="O1406" s="6">
        <v>112</v>
      </c>
      <c r="P1406" s="6"/>
      <c r="Q1406" s="6"/>
      <c r="R1406" s="6"/>
      <c r="S1406" s="6">
        <v>0.73799999999999999</v>
      </c>
      <c r="T1406" s="6"/>
      <c r="U1406" s="6">
        <v>1.8</v>
      </c>
      <c r="V1406" s="6"/>
      <c r="W1406" s="6"/>
      <c r="X1406" s="6"/>
      <c r="Y1406" s="6"/>
      <c r="Z1406" s="6"/>
      <c r="AA1406" s="6">
        <v>974</v>
      </c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L1406" s="6"/>
      <c r="AM1406" s="6">
        <v>7.7</v>
      </c>
      <c r="AN1406" s="6"/>
      <c r="AO1406" s="6"/>
      <c r="AP1406" s="6"/>
      <c r="AQ1406" s="6"/>
      <c r="AR1406" s="6"/>
      <c r="AS1406" s="6"/>
      <c r="AT1406" s="6"/>
      <c r="AU1406" s="6"/>
      <c r="AV1406" s="6"/>
      <c r="AW1406" s="6"/>
      <c r="AX1406" s="6"/>
      <c r="AY1406" s="6"/>
      <c r="AZ1406" s="6"/>
      <c r="BA1406" s="6"/>
      <c r="BB1406" s="6"/>
      <c r="BC1406" s="6"/>
      <c r="BD1406" s="6"/>
      <c r="BE1406" s="6"/>
      <c r="BF1406" s="6"/>
      <c r="BG1406" s="6"/>
      <c r="BH1406" s="6"/>
      <c r="BI1406" s="6"/>
      <c r="BJ1406" s="6"/>
      <c r="BK1406" s="6"/>
      <c r="BL1406" s="6"/>
      <c r="BM1406" s="6"/>
      <c r="BN1406" s="6"/>
      <c r="BO1406" s="6"/>
      <c r="BP1406" s="6"/>
      <c r="BQ1406" s="6">
        <v>2E-3</v>
      </c>
      <c r="BR1406" s="6"/>
      <c r="BS1406" s="6"/>
      <c r="BT1406" s="6"/>
      <c r="BU1406" s="6"/>
      <c r="BV1406" s="6"/>
      <c r="BW1406" s="6"/>
      <c r="BX1406" s="6"/>
      <c r="BY1406" s="6"/>
      <c r="BZ1406" s="6"/>
      <c r="CA1406" s="6"/>
      <c r="CB1406" s="6"/>
      <c r="CC1406" s="6"/>
      <c r="CD1406" s="6"/>
      <c r="CE1406" s="6"/>
      <c r="CF1406" s="6"/>
      <c r="CG1406" s="6"/>
      <c r="CH1406" s="6"/>
      <c r="CI1406" s="6"/>
      <c r="CJ1406" s="6"/>
      <c r="CK1406" s="6"/>
      <c r="CL1406" s="6"/>
      <c r="CM1406" s="6"/>
      <c r="CN1406" s="6"/>
      <c r="CO1406" s="6"/>
      <c r="CP1406" s="6"/>
      <c r="CQ1406" s="6"/>
      <c r="CR1406" s="6"/>
      <c r="CS1406" s="6"/>
      <c r="CT1406" s="6"/>
      <c r="CU1406" s="6"/>
      <c r="CV1406" s="6"/>
      <c r="CW1406" s="6"/>
    </row>
    <row r="1407" spans="1:101" s="83" customFormat="1" x14ac:dyDescent="0.2">
      <c r="A1407" s="6" t="s">
        <v>1247</v>
      </c>
      <c r="B1407" s="88">
        <v>35454.893750000003</v>
      </c>
      <c r="C1407" s="88"/>
      <c r="D1407" s="6" t="s">
        <v>1263</v>
      </c>
      <c r="E1407" s="6"/>
      <c r="F1407" s="6"/>
      <c r="G1407" s="6">
        <v>10</v>
      </c>
      <c r="H1407" s="6"/>
      <c r="I1407" s="6"/>
      <c r="J1407" s="6"/>
      <c r="K1407" s="6">
        <v>3.9</v>
      </c>
      <c r="L1407" s="6"/>
      <c r="M1407" s="6"/>
      <c r="N1407" s="6"/>
      <c r="O1407" s="6">
        <v>120</v>
      </c>
      <c r="P1407" s="6"/>
      <c r="Q1407" s="6"/>
      <c r="R1407" s="6"/>
      <c r="S1407" s="6">
        <v>0.77400000000000002</v>
      </c>
      <c r="T1407" s="6"/>
      <c r="U1407" s="6">
        <v>1.8</v>
      </c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M1407" s="6"/>
      <c r="AN1407" s="6"/>
      <c r="AO1407" s="6"/>
      <c r="AP1407" s="6"/>
      <c r="AQ1407" s="6"/>
      <c r="AR1407" s="6"/>
      <c r="AS1407" s="6"/>
      <c r="AT1407" s="6"/>
      <c r="AU1407" s="6"/>
      <c r="AV1407" s="6"/>
      <c r="AW1407" s="6"/>
      <c r="AX1407" s="6"/>
      <c r="AY1407" s="6"/>
      <c r="AZ1407" s="6"/>
      <c r="BA1407" s="6"/>
      <c r="BB1407" s="6"/>
      <c r="BC1407" s="6"/>
      <c r="BD1407" s="6"/>
      <c r="BE1407" s="6"/>
      <c r="BF1407" s="6"/>
      <c r="BG1407" s="6"/>
      <c r="BH1407" s="6"/>
      <c r="BI1407" s="6"/>
      <c r="BJ1407" s="6"/>
      <c r="BK1407" s="6"/>
      <c r="BL1407" s="6"/>
      <c r="BM1407" s="6"/>
      <c r="BN1407" s="6"/>
      <c r="BO1407" s="6"/>
      <c r="BP1407" s="6"/>
      <c r="BQ1407" s="6"/>
      <c r="BR1407" s="6"/>
      <c r="BS1407" s="6"/>
      <c r="BT1407" s="6"/>
      <c r="BU1407" s="6"/>
      <c r="BV1407" s="6"/>
      <c r="BW1407" s="6"/>
      <c r="BX1407" s="6"/>
      <c r="BY1407" s="6"/>
      <c r="BZ1407" s="6"/>
      <c r="CA1407" s="6"/>
      <c r="CB1407" s="6"/>
      <c r="CC1407" s="6"/>
      <c r="CD1407" s="6"/>
      <c r="CE1407" s="6"/>
      <c r="CF1407" s="6"/>
      <c r="CG1407" s="6"/>
      <c r="CH1407" s="6"/>
      <c r="CI1407" s="6"/>
      <c r="CJ1407" s="6"/>
      <c r="CK1407" s="6"/>
      <c r="CL1407" s="6"/>
      <c r="CM1407" s="6"/>
      <c r="CN1407" s="6"/>
      <c r="CO1407" s="6"/>
      <c r="CP1407" s="6"/>
      <c r="CQ1407" s="6"/>
      <c r="CR1407" s="6"/>
      <c r="CS1407" s="6"/>
      <c r="CT1407" s="6"/>
      <c r="CU1407" s="6"/>
      <c r="CV1407" s="6"/>
      <c r="CW1407" s="6"/>
    </row>
    <row r="1408" spans="1:101" s="83" customFormat="1" x14ac:dyDescent="0.2">
      <c r="A1408" s="6" t="s">
        <v>1247</v>
      </c>
      <c r="B1408" s="88">
        <v>35454.975694444445</v>
      </c>
      <c r="C1408" s="88"/>
      <c r="D1408" s="6" t="s">
        <v>1264</v>
      </c>
      <c r="E1408" s="6"/>
      <c r="F1408" s="6"/>
      <c r="G1408" s="6">
        <v>50</v>
      </c>
      <c r="H1408" s="6"/>
      <c r="I1408" s="6"/>
      <c r="J1408" s="6"/>
      <c r="K1408" s="6">
        <v>3.7</v>
      </c>
      <c r="L1408" s="6"/>
      <c r="M1408" s="6"/>
      <c r="N1408" s="6"/>
      <c r="O1408" s="6">
        <v>106</v>
      </c>
      <c r="P1408" s="6"/>
      <c r="Q1408" s="6"/>
      <c r="R1408" s="6"/>
      <c r="S1408" s="6">
        <v>0.748</v>
      </c>
      <c r="T1408" s="6"/>
      <c r="U1408" s="6">
        <v>1.7</v>
      </c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M1408" s="6"/>
      <c r="AN1408" s="6"/>
      <c r="AO1408" s="6"/>
      <c r="AP1408" s="6"/>
      <c r="AQ1408" s="6"/>
      <c r="AR1408" s="6"/>
      <c r="AS1408" s="6"/>
      <c r="AT1408" s="6"/>
      <c r="AU1408" s="6"/>
      <c r="AV1408" s="6"/>
      <c r="AW1408" s="6"/>
      <c r="AX1408" s="6"/>
      <c r="AY1408" s="6"/>
      <c r="AZ1408" s="6"/>
      <c r="BA1408" s="6"/>
      <c r="BB1408" s="6"/>
      <c r="BC1408" s="6"/>
      <c r="BD1408" s="6"/>
      <c r="BE1408" s="6"/>
      <c r="BF1408" s="6"/>
      <c r="BG1408" s="6"/>
      <c r="BH1408" s="6"/>
      <c r="BI1408" s="6"/>
      <c r="BJ1408" s="6"/>
      <c r="BK1408" s="6"/>
      <c r="BL1408" s="6"/>
      <c r="BM1408" s="6"/>
      <c r="BN1408" s="6"/>
      <c r="BO1408" s="6"/>
      <c r="BP1408" s="6"/>
      <c r="BQ1408" s="6"/>
      <c r="BR1408" s="6"/>
      <c r="BS1408" s="6"/>
      <c r="BT1408" s="6"/>
      <c r="BU1408" s="6"/>
      <c r="BV1408" s="6"/>
      <c r="BW1408" s="6"/>
      <c r="BX1408" s="6"/>
      <c r="BY1408" s="6"/>
      <c r="BZ1408" s="6"/>
      <c r="CA1408" s="6"/>
      <c r="CB1408" s="6"/>
      <c r="CC1408" s="6"/>
      <c r="CD1408" s="6"/>
      <c r="CE1408" s="6"/>
      <c r="CF1408" s="6"/>
      <c r="CG1408" s="6"/>
      <c r="CH1408" s="6"/>
      <c r="CI1408" s="6"/>
      <c r="CJ1408" s="6"/>
      <c r="CK1408" s="6"/>
      <c r="CL1408" s="6"/>
      <c r="CM1408" s="6"/>
      <c r="CN1408" s="6"/>
      <c r="CO1408" s="6"/>
      <c r="CP1408" s="6"/>
      <c r="CQ1408" s="6"/>
      <c r="CR1408" s="6"/>
      <c r="CS1408" s="6"/>
      <c r="CT1408" s="6"/>
      <c r="CU1408" s="6"/>
      <c r="CV1408" s="6"/>
      <c r="CW1408" s="6"/>
    </row>
    <row r="1409" spans="1:101" s="83" customFormat="1" x14ac:dyDescent="0.2">
      <c r="A1409" s="6" t="s">
        <v>1247</v>
      </c>
      <c r="B1409" s="88">
        <v>35455.142361111109</v>
      </c>
      <c r="C1409" s="88"/>
      <c r="D1409" s="6" t="s">
        <v>1265</v>
      </c>
      <c r="E1409" s="6"/>
      <c r="F1409" s="6"/>
      <c r="G1409" s="6">
        <v>50</v>
      </c>
      <c r="H1409" s="6"/>
      <c r="I1409" s="6"/>
      <c r="J1409" s="6"/>
      <c r="K1409" s="6">
        <v>3.9</v>
      </c>
      <c r="L1409" s="6"/>
      <c r="M1409" s="6"/>
      <c r="N1409" s="6"/>
      <c r="O1409" s="6">
        <v>78.099999999999994</v>
      </c>
      <c r="P1409" s="6"/>
      <c r="Q1409" s="6"/>
      <c r="R1409" s="6"/>
      <c r="S1409" s="6">
        <v>0.65700000000000003</v>
      </c>
      <c r="T1409" s="6"/>
      <c r="U1409" s="6">
        <v>1.5</v>
      </c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M1409" s="6"/>
      <c r="AN1409" s="6"/>
      <c r="AO1409" s="6"/>
      <c r="AP1409" s="6"/>
      <c r="AQ1409" s="6"/>
      <c r="AR1409" s="6"/>
      <c r="AS1409" s="6"/>
      <c r="AT1409" s="6"/>
      <c r="AU1409" s="6"/>
      <c r="AV1409" s="6"/>
      <c r="AW1409" s="6"/>
      <c r="AX1409" s="6"/>
      <c r="AY1409" s="6"/>
      <c r="AZ1409" s="6"/>
      <c r="BA1409" s="6"/>
      <c r="BB1409" s="6"/>
      <c r="BC1409" s="6"/>
      <c r="BD1409" s="6"/>
      <c r="BE1409" s="6"/>
      <c r="BF1409" s="6"/>
      <c r="BG1409" s="6"/>
      <c r="BH1409" s="6"/>
      <c r="BI1409" s="6"/>
      <c r="BJ1409" s="6"/>
      <c r="BK1409" s="6"/>
      <c r="BL1409" s="6"/>
      <c r="BM1409" s="6"/>
      <c r="BN1409" s="6"/>
      <c r="BO1409" s="6"/>
      <c r="BP1409" s="6"/>
      <c r="BQ1409" s="6"/>
      <c r="BR1409" s="6"/>
      <c r="BS1409" s="6"/>
      <c r="BT1409" s="6"/>
      <c r="BU1409" s="6"/>
      <c r="BV1409" s="6"/>
      <c r="BW1409" s="6"/>
      <c r="BX1409" s="6"/>
      <c r="BY1409" s="6"/>
      <c r="BZ1409" s="6"/>
      <c r="CA1409" s="6"/>
      <c r="CB1409" s="6"/>
      <c r="CC1409" s="6"/>
      <c r="CD1409" s="6"/>
      <c r="CE1409" s="6"/>
      <c r="CF1409" s="6"/>
      <c r="CG1409" s="6"/>
      <c r="CH1409" s="6"/>
      <c r="CI1409" s="6"/>
      <c r="CJ1409" s="6"/>
      <c r="CK1409" s="6"/>
      <c r="CL1409" s="6"/>
      <c r="CM1409" s="6"/>
      <c r="CN1409" s="6"/>
      <c r="CO1409" s="6"/>
      <c r="CP1409" s="6"/>
      <c r="CQ1409" s="6"/>
      <c r="CR1409" s="6"/>
      <c r="CS1409" s="6"/>
      <c r="CT1409" s="6"/>
      <c r="CU1409" s="6"/>
      <c r="CV1409" s="6"/>
      <c r="CW1409" s="6"/>
    </row>
    <row r="1410" spans="1:101" s="83" customFormat="1" x14ac:dyDescent="0.2">
      <c r="A1410" s="6" t="s">
        <v>1247</v>
      </c>
      <c r="B1410" s="88">
        <v>35455.267361111109</v>
      </c>
      <c r="C1410" s="88"/>
      <c r="D1410" s="6" t="s">
        <v>1266</v>
      </c>
      <c r="E1410" s="6"/>
      <c r="F1410" s="6"/>
      <c r="G1410" s="6">
        <v>50</v>
      </c>
      <c r="H1410" s="6"/>
      <c r="I1410" s="6"/>
      <c r="J1410" s="6"/>
      <c r="K1410" s="6">
        <v>3.6</v>
      </c>
      <c r="L1410" s="6"/>
      <c r="M1410" s="6"/>
      <c r="N1410" s="6"/>
      <c r="O1410" s="6">
        <v>93.3</v>
      </c>
      <c r="P1410" s="6"/>
      <c r="Q1410" s="6"/>
      <c r="R1410" s="6"/>
      <c r="S1410" s="6">
        <v>0.749</v>
      </c>
      <c r="T1410" s="6"/>
      <c r="U1410" s="6">
        <v>1.5</v>
      </c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M1410" s="6"/>
      <c r="AN1410" s="6"/>
      <c r="AO1410" s="6"/>
      <c r="AP1410" s="6"/>
      <c r="AQ1410" s="6"/>
      <c r="AR1410" s="6"/>
      <c r="AS1410" s="6"/>
      <c r="AT1410" s="6"/>
      <c r="AU1410" s="6"/>
      <c r="AV1410" s="6"/>
      <c r="AW1410" s="6"/>
      <c r="AX1410" s="6"/>
      <c r="AY1410" s="6"/>
      <c r="AZ1410" s="6"/>
      <c r="BA1410" s="6"/>
      <c r="BB1410" s="6"/>
      <c r="BC1410" s="6"/>
      <c r="BD1410" s="6"/>
      <c r="BE1410" s="6"/>
      <c r="BF1410" s="6"/>
      <c r="BG1410" s="6"/>
      <c r="BH1410" s="6"/>
      <c r="BI1410" s="6"/>
      <c r="BJ1410" s="6"/>
      <c r="BK1410" s="6"/>
      <c r="BL1410" s="6"/>
      <c r="BM1410" s="6"/>
      <c r="BN1410" s="6"/>
      <c r="BO1410" s="6"/>
      <c r="BP1410" s="6"/>
      <c r="BQ1410" s="6"/>
      <c r="BR1410" s="6"/>
      <c r="BS1410" s="6"/>
      <c r="BT1410" s="6"/>
      <c r="BU1410" s="6"/>
      <c r="BV1410" s="6"/>
      <c r="BW1410" s="6"/>
      <c r="BX1410" s="6"/>
      <c r="BY1410" s="6"/>
      <c r="BZ1410" s="6"/>
      <c r="CA1410" s="6"/>
      <c r="CB1410" s="6"/>
      <c r="CC1410" s="6"/>
      <c r="CD1410" s="6"/>
      <c r="CE1410" s="6"/>
      <c r="CF1410" s="6"/>
      <c r="CG1410" s="6"/>
      <c r="CH1410" s="6"/>
      <c r="CI1410" s="6"/>
      <c r="CJ1410" s="6"/>
      <c r="CK1410" s="6"/>
      <c r="CL1410" s="6"/>
      <c r="CM1410" s="6"/>
      <c r="CN1410" s="6"/>
      <c r="CO1410" s="6"/>
      <c r="CP1410" s="6"/>
      <c r="CQ1410" s="6"/>
      <c r="CR1410" s="6"/>
      <c r="CS1410" s="6"/>
      <c r="CT1410" s="6"/>
      <c r="CU1410" s="6"/>
      <c r="CV1410" s="6"/>
      <c r="CW1410" s="6"/>
    </row>
    <row r="1411" spans="1:101" s="83" customFormat="1" x14ac:dyDescent="0.2">
      <c r="A1411" s="6" t="s">
        <v>1247</v>
      </c>
      <c r="B1411" s="88">
        <v>35455.520833333336</v>
      </c>
      <c r="C1411" s="88"/>
      <c r="D1411" s="6" t="s">
        <v>1267</v>
      </c>
      <c r="E1411" s="6"/>
      <c r="F1411" s="6"/>
      <c r="G1411" s="6">
        <v>50</v>
      </c>
      <c r="H1411" s="6"/>
      <c r="I1411" s="6"/>
      <c r="J1411" s="6"/>
      <c r="K1411" s="6">
        <v>5.4</v>
      </c>
      <c r="L1411" s="6"/>
      <c r="M1411" s="6"/>
      <c r="N1411" s="6"/>
      <c r="O1411" s="6">
        <v>93.8</v>
      </c>
      <c r="P1411" s="6"/>
      <c r="Q1411" s="6"/>
      <c r="R1411" s="6"/>
      <c r="S1411" s="6">
        <v>0.83599999999999997</v>
      </c>
      <c r="T1411" s="6"/>
      <c r="U1411" s="6">
        <v>1.8</v>
      </c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6"/>
      <c r="AO1411" s="6"/>
      <c r="AP1411" s="6"/>
      <c r="AQ1411" s="6"/>
      <c r="AR1411" s="6"/>
      <c r="AS1411" s="6"/>
      <c r="AT1411" s="6"/>
      <c r="AU1411" s="6"/>
      <c r="AV1411" s="6"/>
      <c r="AW1411" s="6"/>
      <c r="AX1411" s="6"/>
      <c r="AY1411" s="6"/>
      <c r="AZ1411" s="6"/>
      <c r="BA1411" s="6"/>
      <c r="BB1411" s="6"/>
      <c r="BC1411" s="6"/>
      <c r="BD1411" s="6"/>
      <c r="BE1411" s="6"/>
      <c r="BF1411" s="6"/>
      <c r="BG1411" s="6"/>
      <c r="BH1411" s="6"/>
      <c r="BI1411" s="6"/>
      <c r="BJ1411" s="6"/>
      <c r="BK1411" s="6"/>
      <c r="BL1411" s="6"/>
      <c r="BM1411" s="6"/>
      <c r="BN1411" s="6"/>
      <c r="BO1411" s="6"/>
      <c r="BP1411" s="6"/>
      <c r="BQ1411" s="6"/>
      <c r="BR1411" s="6"/>
      <c r="BS1411" s="6"/>
      <c r="BT1411" s="6"/>
      <c r="BU1411" s="6"/>
      <c r="BV1411" s="6"/>
      <c r="BW1411" s="6"/>
      <c r="BX1411" s="6"/>
      <c r="BY1411" s="6"/>
      <c r="BZ1411" s="6"/>
      <c r="CA1411" s="6"/>
      <c r="CB1411" s="6"/>
      <c r="CC1411" s="6"/>
      <c r="CD1411" s="6"/>
      <c r="CE1411" s="6"/>
      <c r="CF1411" s="6"/>
      <c r="CG1411" s="6"/>
      <c r="CH1411" s="6"/>
      <c r="CI1411" s="6"/>
      <c r="CJ1411" s="6"/>
      <c r="CK1411" s="6"/>
      <c r="CL1411" s="6"/>
      <c r="CM1411" s="6"/>
      <c r="CN1411" s="6"/>
      <c r="CO1411" s="6"/>
      <c r="CP1411" s="6"/>
      <c r="CQ1411" s="6"/>
      <c r="CR1411" s="6"/>
      <c r="CS1411" s="6"/>
      <c r="CT1411" s="6"/>
      <c r="CU1411" s="6"/>
      <c r="CV1411" s="6"/>
      <c r="CW1411" s="6"/>
    </row>
    <row r="1412" spans="1:101" s="83" customFormat="1" x14ac:dyDescent="0.2">
      <c r="A1412" s="6" t="s">
        <v>1247</v>
      </c>
      <c r="B1412" s="88">
        <v>35455.677083333336</v>
      </c>
      <c r="C1412" s="88"/>
      <c r="D1412" s="6" t="s">
        <v>1268</v>
      </c>
      <c r="E1412" s="6"/>
      <c r="F1412" s="6"/>
      <c r="G1412" s="6">
        <v>50</v>
      </c>
      <c r="H1412" s="6"/>
      <c r="I1412" s="6"/>
      <c r="J1412" s="6"/>
      <c r="K1412" s="6">
        <v>4.5999999999999996</v>
      </c>
      <c r="L1412" s="6"/>
      <c r="M1412" s="6"/>
      <c r="N1412" s="6"/>
      <c r="O1412" s="6">
        <v>464</v>
      </c>
      <c r="P1412" s="6"/>
      <c r="Q1412" s="6"/>
      <c r="R1412" s="6"/>
      <c r="S1412" s="6">
        <v>0.995</v>
      </c>
      <c r="T1412" s="6"/>
      <c r="U1412" s="6">
        <v>2.4</v>
      </c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  <c r="AL1412" s="6"/>
      <c r="AM1412" s="6"/>
      <c r="AN1412" s="6"/>
      <c r="AO1412" s="6"/>
      <c r="AP1412" s="6"/>
      <c r="AQ1412" s="6"/>
      <c r="AR1412" s="6"/>
      <c r="AS1412" s="6"/>
      <c r="AT1412" s="6"/>
      <c r="AU1412" s="6"/>
      <c r="AV1412" s="6"/>
      <c r="AW1412" s="6"/>
      <c r="AX1412" s="6"/>
      <c r="AY1412" s="6"/>
      <c r="AZ1412" s="6"/>
      <c r="BA1412" s="6"/>
      <c r="BB1412" s="6"/>
      <c r="BC1412" s="6"/>
      <c r="BD1412" s="6"/>
      <c r="BE1412" s="6"/>
      <c r="BF1412" s="6"/>
      <c r="BG1412" s="6"/>
      <c r="BH1412" s="6"/>
      <c r="BI1412" s="6"/>
      <c r="BJ1412" s="6"/>
      <c r="BK1412" s="6"/>
      <c r="BL1412" s="6"/>
      <c r="BM1412" s="6"/>
      <c r="BN1412" s="6"/>
      <c r="BO1412" s="6"/>
      <c r="BP1412" s="6"/>
      <c r="BQ1412" s="6"/>
      <c r="BR1412" s="6"/>
      <c r="BS1412" s="6"/>
      <c r="BT1412" s="6"/>
      <c r="BU1412" s="6"/>
      <c r="BV1412" s="6"/>
      <c r="BW1412" s="6"/>
      <c r="BX1412" s="6"/>
      <c r="BY1412" s="6"/>
      <c r="BZ1412" s="6"/>
      <c r="CA1412" s="6"/>
      <c r="CB1412" s="6"/>
      <c r="CC1412" s="6"/>
      <c r="CD1412" s="6"/>
      <c r="CE1412" s="6"/>
      <c r="CF1412" s="6"/>
      <c r="CG1412" s="6"/>
      <c r="CH1412" s="6"/>
      <c r="CI1412" s="6"/>
      <c r="CJ1412" s="6"/>
      <c r="CK1412" s="6"/>
      <c r="CL1412" s="6"/>
      <c r="CM1412" s="6"/>
      <c r="CN1412" s="6"/>
      <c r="CO1412" s="6"/>
      <c r="CP1412" s="6"/>
      <c r="CQ1412" s="6"/>
      <c r="CR1412" s="6"/>
      <c r="CS1412" s="6"/>
      <c r="CT1412" s="6"/>
      <c r="CU1412" s="6"/>
      <c r="CV1412" s="6"/>
      <c r="CW1412" s="6"/>
    </row>
    <row r="1413" spans="1:101" s="83" customFormat="1" x14ac:dyDescent="0.2">
      <c r="A1413" s="6" t="s">
        <v>1247</v>
      </c>
      <c r="B1413" s="88">
        <v>35455.895833333336</v>
      </c>
      <c r="C1413" s="88"/>
      <c r="D1413" s="6" t="s">
        <v>1269</v>
      </c>
      <c r="E1413" s="6"/>
      <c r="F1413" s="6"/>
      <c r="G1413" s="6">
        <v>50</v>
      </c>
      <c r="H1413" s="6"/>
      <c r="I1413" s="6"/>
      <c r="J1413" s="6"/>
      <c r="K1413" s="6">
        <v>5.5</v>
      </c>
      <c r="L1413" s="6"/>
      <c r="M1413" s="6"/>
      <c r="N1413" s="6"/>
      <c r="O1413" s="6">
        <v>389</v>
      </c>
      <c r="P1413" s="6"/>
      <c r="Q1413" s="6"/>
      <c r="R1413" s="6"/>
      <c r="S1413" s="6">
        <v>0.88300000000000001</v>
      </c>
      <c r="T1413" s="6"/>
      <c r="U1413" s="6">
        <v>2.2000000000000002</v>
      </c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  <c r="AM1413" s="6"/>
      <c r="AN1413" s="6"/>
      <c r="AO1413" s="6"/>
      <c r="AP1413" s="6"/>
      <c r="AQ1413" s="6"/>
      <c r="AR1413" s="6"/>
      <c r="AS1413" s="6"/>
      <c r="AT1413" s="6"/>
      <c r="AU1413" s="6"/>
      <c r="AV1413" s="6"/>
      <c r="AW1413" s="6"/>
      <c r="AX1413" s="6"/>
      <c r="AY1413" s="6"/>
      <c r="AZ1413" s="6"/>
      <c r="BA1413" s="6"/>
      <c r="BB1413" s="6"/>
      <c r="BC1413" s="6"/>
      <c r="BD1413" s="6"/>
      <c r="BE1413" s="6"/>
      <c r="BF1413" s="6"/>
      <c r="BG1413" s="6"/>
      <c r="BH1413" s="6"/>
      <c r="BI1413" s="6"/>
      <c r="BJ1413" s="6"/>
      <c r="BK1413" s="6"/>
      <c r="BL1413" s="6"/>
      <c r="BM1413" s="6"/>
      <c r="BN1413" s="6"/>
      <c r="BO1413" s="6"/>
      <c r="BP1413" s="6"/>
      <c r="BQ1413" s="6"/>
      <c r="BR1413" s="6"/>
      <c r="BS1413" s="6"/>
      <c r="BT1413" s="6"/>
      <c r="BU1413" s="6"/>
      <c r="BV1413" s="6"/>
      <c r="BW1413" s="6"/>
      <c r="BX1413" s="6"/>
      <c r="BY1413" s="6"/>
      <c r="BZ1413" s="6"/>
      <c r="CA1413" s="6"/>
      <c r="CB1413" s="6"/>
      <c r="CC1413" s="6"/>
      <c r="CD1413" s="6"/>
      <c r="CE1413" s="6"/>
      <c r="CF1413" s="6"/>
      <c r="CG1413" s="6"/>
      <c r="CH1413" s="6"/>
      <c r="CI1413" s="6"/>
      <c r="CJ1413" s="6"/>
      <c r="CK1413" s="6"/>
      <c r="CL1413" s="6"/>
      <c r="CM1413" s="6"/>
      <c r="CN1413" s="6"/>
      <c r="CO1413" s="6"/>
      <c r="CP1413" s="6"/>
      <c r="CQ1413" s="6"/>
      <c r="CR1413" s="6"/>
      <c r="CS1413" s="6"/>
      <c r="CT1413" s="6"/>
      <c r="CU1413" s="6"/>
      <c r="CV1413" s="6"/>
      <c r="CW1413" s="6"/>
    </row>
    <row r="1414" spans="1:101" s="83" customFormat="1" x14ac:dyDescent="0.2">
      <c r="A1414" s="6" t="s">
        <v>1247</v>
      </c>
      <c r="B1414" s="88">
        <v>35475.413194444445</v>
      </c>
      <c r="C1414" s="88"/>
      <c r="D1414" s="6" t="s">
        <v>1270</v>
      </c>
      <c r="E1414" s="6"/>
      <c r="F1414" s="6"/>
      <c r="G1414" s="6">
        <v>10</v>
      </c>
      <c r="H1414" s="6"/>
      <c r="I1414" s="6">
        <v>3.5</v>
      </c>
      <c r="J1414" s="6"/>
      <c r="K1414" s="6"/>
      <c r="L1414" s="6"/>
      <c r="M1414" s="6"/>
      <c r="N1414" s="6"/>
      <c r="O1414" s="6">
        <v>150</v>
      </c>
      <c r="P1414" s="6"/>
      <c r="Q1414" s="6"/>
      <c r="R1414" s="6"/>
      <c r="S1414" s="6">
        <v>1.5</v>
      </c>
      <c r="T1414" s="6"/>
      <c r="U1414" s="6">
        <v>3</v>
      </c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6"/>
      <c r="AO1414" s="6"/>
      <c r="AP1414" s="6"/>
      <c r="AQ1414" s="6"/>
      <c r="AR1414" s="6"/>
      <c r="AS1414" s="6"/>
      <c r="AT1414" s="6"/>
      <c r="AU1414" s="6"/>
      <c r="AV1414" s="6"/>
      <c r="AW1414" s="6"/>
      <c r="AX1414" s="6"/>
      <c r="AY1414" s="6"/>
      <c r="AZ1414" s="6"/>
      <c r="BA1414" s="6"/>
      <c r="BB1414" s="6"/>
      <c r="BC1414" s="6"/>
      <c r="BD1414" s="6"/>
      <c r="BE1414" s="6"/>
      <c r="BF1414" s="6"/>
      <c r="BG1414" s="6"/>
      <c r="BH1414" s="6"/>
      <c r="BI1414" s="6"/>
      <c r="BJ1414" s="6"/>
      <c r="BK1414" s="6"/>
      <c r="BL1414" s="6"/>
      <c r="BM1414" s="6"/>
      <c r="BN1414" s="6"/>
      <c r="BO1414" s="6"/>
      <c r="BP1414" s="6"/>
      <c r="BQ1414" s="6"/>
      <c r="BR1414" s="6"/>
      <c r="BS1414" s="6"/>
      <c r="BT1414" s="6"/>
      <c r="BU1414" s="6"/>
      <c r="BV1414" s="6"/>
      <c r="BW1414" s="6"/>
      <c r="BX1414" s="6"/>
      <c r="BY1414" s="6"/>
      <c r="BZ1414" s="6"/>
      <c r="CA1414" s="6"/>
      <c r="CB1414" s="6"/>
      <c r="CC1414" s="6"/>
      <c r="CD1414" s="6"/>
      <c r="CE1414" s="6"/>
      <c r="CF1414" s="6"/>
      <c r="CG1414" s="6"/>
      <c r="CH1414" s="6"/>
      <c r="CI1414" s="6"/>
      <c r="CJ1414" s="6"/>
      <c r="CK1414" s="6"/>
      <c r="CL1414" s="6"/>
      <c r="CM1414" s="6"/>
      <c r="CN1414" s="6"/>
      <c r="CO1414" s="6"/>
      <c r="CP1414" s="6"/>
      <c r="CQ1414" s="6"/>
      <c r="CR1414" s="6"/>
      <c r="CS1414" s="6"/>
      <c r="CT1414" s="6"/>
      <c r="CU1414" s="6"/>
      <c r="CV1414" s="6"/>
      <c r="CW1414" s="6"/>
    </row>
    <row r="1415" spans="1:101" s="83" customFormat="1" x14ac:dyDescent="0.2">
      <c r="A1415" s="6" t="s">
        <v>1247</v>
      </c>
      <c r="B1415" s="88">
        <v>35531.614583333336</v>
      </c>
      <c r="C1415" s="88"/>
      <c r="D1415" s="6" t="s">
        <v>1271</v>
      </c>
      <c r="E1415" s="6"/>
      <c r="F1415" s="6"/>
      <c r="G1415" s="6">
        <v>50</v>
      </c>
      <c r="H1415" s="6"/>
      <c r="I1415" s="6"/>
      <c r="J1415" s="6"/>
      <c r="K1415" s="6">
        <v>4</v>
      </c>
      <c r="L1415" s="6"/>
      <c r="M1415" s="6"/>
      <c r="N1415" s="6"/>
      <c r="O1415" s="6">
        <v>17.399999999999999</v>
      </c>
      <c r="P1415" s="6"/>
      <c r="Q1415" s="6"/>
      <c r="R1415" s="6"/>
      <c r="S1415" s="6">
        <v>1.37</v>
      </c>
      <c r="T1415" s="6"/>
      <c r="U1415" s="6">
        <v>2.8</v>
      </c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M1415" s="6"/>
      <c r="AN1415" s="6"/>
      <c r="AO1415" s="6"/>
      <c r="AP1415" s="6"/>
      <c r="AQ1415" s="6"/>
      <c r="AR1415" s="6"/>
      <c r="AS1415" s="6"/>
      <c r="AT1415" s="6"/>
      <c r="AU1415" s="6"/>
      <c r="AV1415" s="6"/>
      <c r="AW1415" s="6"/>
      <c r="AX1415" s="6"/>
      <c r="AY1415" s="6"/>
      <c r="AZ1415" s="6"/>
      <c r="BA1415" s="6"/>
      <c r="BB1415" s="6"/>
      <c r="BC1415" s="6"/>
      <c r="BD1415" s="6"/>
      <c r="BE1415" s="6"/>
      <c r="BF1415" s="6"/>
      <c r="BG1415" s="6"/>
      <c r="BH1415" s="6"/>
      <c r="BI1415" s="6"/>
      <c r="BJ1415" s="6"/>
      <c r="BK1415" s="6"/>
      <c r="BL1415" s="6"/>
      <c r="BM1415" s="6"/>
      <c r="BN1415" s="6"/>
      <c r="BO1415" s="6"/>
      <c r="BP1415" s="6"/>
      <c r="BQ1415" s="6"/>
      <c r="BR1415" s="6"/>
      <c r="BS1415" s="6"/>
      <c r="BT1415" s="6"/>
      <c r="BU1415" s="6"/>
      <c r="BV1415" s="6"/>
      <c r="BW1415" s="6"/>
      <c r="BX1415" s="6"/>
      <c r="BY1415" s="6"/>
      <c r="BZ1415" s="6"/>
      <c r="CA1415" s="6"/>
      <c r="CB1415" s="6"/>
      <c r="CC1415" s="6"/>
      <c r="CD1415" s="6"/>
      <c r="CE1415" s="6"/>
      <c r="CF1415" s="6"/>
      <c r="CG1415" s="6"/>
      <c r="CH1415" s="6"/>
      <c r="CI1415" s="6"/>
      <c r="CJ1415" s="6"/>
      <c r="CK1415" s="6"/>
      <c r="CL1415" s="6"/>
      <c r="CM1415" s="6"/>
      <c r="CN1415" s="6"/>
      <c r="CO1415" s="6"/>
      <c r="CP1415" s="6"/>
      <c r="CQ1415" s="6"/>
      <c r="CR1415" s="6"/>
      <c r="CS1415" s="6"/>
      <c r="CT1415" s="6"/>
      <c r="CU1415" s="6"/>
      <c r="CV1415" s="6"/>
      <c r="CW1415" s="6"/>
    </row>
    <row r="1416" spans="1:101" s="83" customFormat="1" x14ac:dyDescent="0.2">
      <c r="A1416" s="6" t="s">
        <v>1247</v>
      </c>
      <c r="B1416" s="88">
        <v>35531.697916666664</v>
      </c>
      <c r="C1416" s="88"/>
      <c r="D1416" s="6" t="s">
        <v>1272</v>
      </c>
      <c r="E1416" s="6"/>
      <c r="F1416" s="6"/>
      <c r="G1416" s="6">
        <v>50</v>
      </c>
      <c r="H1416" s="6"/>
      <c r="I1416" s="6"/>
      <c r="J1416" s="6"/>
      <c r="K1416" s="6">
        <v>6.7</v>
      </c>
      <c r="L1416" s="6"/>
      <c r="M1416" s="6"/>
      <c r="N1416" s="6"/>
      <c r="O1416" s="6">
        <v>22.1</v>
      </c>
      <c r="P1416" s="6"/>
      <c r="Q1416" s="6"/>
      <c r="R1416" s="6"/>
      <c r="S1416" s="6">
        <v>0.89600000000000002</v>
      </c>
      <c r="T1416" s="6"/>
      <c r="U1416" s="6">
        <v>3.2</v>
      </c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  <c r="AM1416" s="6"/>
      <c r="AN1416" s="6"/>
      <c r="AO1416" s="6"/>
      <c r="AP1416" s="6"/>
      <c r="AQ1416" s="6"/>
      <c r="AR1416" s="6"/>
      <c r="AS1416" s="6"/>
      <c r="AT1416" s="6"/>
      <c r="AU1416" s="6"/>
      <c r="AV1416" s="6"/>
      <c r="AW1416" s="6"/>
      <c r="AX1416" s="6"/>
      <c r="AY1416" s="6"/>
      <c r="AZ1416" s="6"/>
      <c r="BA1416" s="6"/>
      <c r="BB1416" s="6"/>
      <c r="BC1416" s="6"/>
      <c r="BD1416" s="6"/>
      <c r="BE1416" s="6"/>
      <c r="BF1416" s="6"/>
      <c r="BG1416" s="6"/>
      <c r="BH1416" s="6"/>
      <c r="BI1416" s="6"/>
      <c r="BJ1416" s="6"/>
      <c r="BK1416" s="6"/>
      <c r="BL1416" s="6"/>
      <c r="BM1416" s="6"/>
      <c r="BN1416" s="6"/>
      <c r="BO1416" s="6"/>
      <c r="BP1416" s="6"/>
      <c r="BQ1416" s="6"/>
      <c r="BR1416" s="6"/>
      <c r="BS1416" s="6"/>
      <c r="BT1416" s="6"/>
      <c r="BU1416" s="6"/>
      <c r="BV1416" s="6"/>
      <c r="BW1416" s="6"/>
      <c r="BX1416" s="6"/>
      <c r="BY1416" s="6"/>
      <c r="BZ1416" s="6"/>
      <c r="CA1416" s="6"/>
      <c r="CB1416" s="6"/>
      <c r="CC1416" s="6"/>
      <c r="CD1416" s="6"/>
      <c r="CE1416" s="6"/>
      <c r="CF1416" s="6"/>
      <c r="CG1416" s="6"/>
      <c r="CH1416" s="6"/>
      <c r="CI1416" s="6"/>
      <c r="CJ1416" s="6"/>
      <c r="CK1416" s="6"/>
      <c r="CL1416" s="6"/>
      <c r="CM1416" s="6"/>
      <c r="CN1416" s="6"/>
      <c r="CO1416" s="6"/>
      <c r="CP1416" s="6"/>
      <c r="CQ1416" s="6"/>
      <c r="CR1416" s="6"/>
      <c r="CS1416" s="6"/>
      <c r="CT1416" s="6"/>
      <c r="CU1416" s="6"/>
      <c r="CV1416" s="6"/>
      <c r="CW1416" s="6"/>
    </row>
    <row r="1417" spans="1:101" s="83" customFormat="1" x14ac:dyDescent="0.2">
      <c r="A1417" s="6" t="s">
        <v>1247</v>
      </c>
      <c r="B1417" s="88">
        <v>35531.784722222219</v>
      </c>
      <c r="C1417" s="88"/>
      <c r="D1417" s="6" t="s">
        <v>1273</v>
      </c>
      <c r="E1417" s="6"/>
      <c r="F1417" s="6"/>
      <c r="G1417" s="6">
        <v>50</v>
      </c>
      <c r="H1417" s="6"/>
      <c r="I1417" s="6"/>
      <c r="J1417" s="6"/>
      <c r="K1417" s="6">
        <v>16</v>
      </c>
      <c r="L1417" s="6"/>
      <c r="M1417" s="6"/>
      <c r="N1417" s="6"/>
      <c r="O1417" s="6">
        <v>20.9</v>
      </c>
      <c r="P1417" s="6"/>
      <c r="Q1417" s="6"/>
      <c r="R1417" s="6"/>
      <c r="S1417" s="6">
        <v>0.88200000000000001</v>
      </c>
      <c r="T1417" s="6"/>
      <c r="U1417" s="6">
        <v>3</v>
      </c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"/>
      <c r="AO1417" s="6"/>
      <c r="AP1417" s="6"/>
      <c r="AQ1417" s="6"/>
      <c r="AR1417" s="6"/>
      <c r="AS1417" s="6"/>
      <c r="AT1417" s="6"/>
      <c r="AU1417" s="6"/>
      <c r="AV1417" s="6"/>
      <c r="AW1417" s="6"/>
      <c r="AX1417" s="6"/>
      <c r="AY1417" s="6"/>
      <c r="AZ1417" s="6"/>
      <c r="BA1417" s="6"/>
      <c r="BB1417" s="6"/>
      <c r="BC1417" s="6"/>
      <c r="BD1417" s="6"/>
      <c r="BE1417" s="6"/>
      <c r="BF1417" s="6"/>
      <c r="BG1417" s="6"/>
      <c r="BH1417" s="6"/>
      <c r="BI1417" s="6"/>
      <c r="BJ1417" s="6"/>
      <c r="BK1417" s="6"/>
      <c r="BL1417" s="6"/>
      <c r="BM1417" s="6"/>
      <c r="BN1417" s="6"/>
      <c r="BO1417" s="6"/>
      <c r="BP1417" s="6"/>
      <c r="BQ1417" s="6"/>
      <c r="BR1417" s="6"/>
      <c r="BS1417" s="6"/>
      <c r="BT1417" s="6"/>
      <c r="BU1417" s="6"/>
      <c r="BV1417" s="6"/>
      <c r="BW1417" s="6"/>
      <c r="BX1417" s="6"/>
      <c r="BY1417" s="6"/>
      <c r="BZ1417" s="6"/>
      <c r="CA1417" s="6"/>
      <c r="CB1417" s="6"/>
      <c r="CC1417" s="6"/>
      <c r="CD1417" s="6"/>
      <c r="CE1417" s="6"/>
      <c r="CF1417" s="6"/>
      <c r="CG1417" s="6"/>
      <c r="CH1417" s="6"/>
      <c r="CI1417" s="6"/>
      <c r="CJ1417" s="6"/>
      <c r="CK1417" s="6"/>
      <c r="CL1417" s="6"/>
      <c r="CM1417" s="6"/>
      <c r="CN1417" s="6"/>
      <c r="CO1417" s="6"/>
      <c r="CP1417" s="6"/>
      <c r="CQ1417" s="6"/>
      <c r="CR1417" s="6"/>
      <c r="CS1417" s="6"/>
      <c r="CT1417" s="6"/>
      <c r="CU1417" s="6"/>
      <c r="CV1417" s="6"/>
      <c r="CW1417" s="6"/>
    </row>
    <row r="1418" spans="1:101" s="83" customFormat="1" x14ac:dyDescent="0.2">
      <c r="A1418" s="6" t="s">
        <v>1247</v>
      </c>
      <c r="B1418" s="88">
        <v>35531.868055555555</v>
      </c>
      <c r="C1418" s="88"/>
      <c r="D1418" s="6" t="s">
        <v>1274</v>
      </c>
      <c r="E1418" s="6"/>
      <c r="F1418" s="6"/>
      <c r="G1418" s="6">
        <v>50</v>
      </c>
      <c r="H1418" s="6"/>
      <c r="I1418" s="6"/>
      <c r="J1418" s="6"/>
      <c r="K1418" s="6">
        <v>20</v>
      </c>
      <c r="L1418" s="6"/>
      <c r="M1418" s="6"/>
      <c r="N1418" s="6"/>
      <c r="O1418" s="6">
        <v>27.9</v>
      </c>
      <c r="P1418" s="6"/>
      <c r="Q1418" s="6"/>
      <c r="R1418" s="6"/>
      <c r="S1418" s="6">
        <v>1.29</v>
      </c>
      <c r="T1418" s="6"/>
      <c r="U1418" s="6">
        <v>3.5</v>
      </c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  <c r="AM1418" s="6"/>
      <c r="AN1418" s="6"/>
      <c r="AO1418" s="6"/>
      <c r="AP1418" s="6"/>
      <c r="AQ1418" s="6"/>
      <c r="AR1418" s="6"/>
      <c r="AS1418" s="6"/>
      <c r="AT1418" s="6"/>
      <c r="AU1418" s="6"/>
      <c r="AV1418" s="6"/>
      <c r="AW1418" s="6"/>
      <c r="AX1418" s="6"/>
      <c r="AY1418" s="6"/>
      <c r="AZ1418" s="6"/>
      <c r="BA1418" s="6"/>
      <c r="BB1418" s="6"/>
      <c r="BC1418" s="6"/>
      <c r="BD1418" s="6"/>
      <c r="BE1418" s="6"/>
      <c r="BF1418" s="6"/>
      <c r="BG1418" s="6"/>
      <c r="BH1418" s="6"/>
      <c r="BI1418" s="6"/>
      <c r="BJ1418" s="6"/>
      <c r="BK1418" s="6"/>
      <c r="BL1418" s="6"/>
      <c r="BM1418" s="6"/>
      <c r="BN1418" s="6"/>
      <c r="BO1418" s="6"/>
      <c r="BP1418" s="6"/>
      <c r="BQ1418" s="6"/>
      <c r="BR1418" s="6"/>
      <c r="BS1418" s="6"/>
      <c r="BT1418" s="6"/>
      <c r="BU1418" s="6"/>
      <c r="BV1418" s="6"/>
      <c r="BW1418" s="6"/>
      <c r="BX1418" s="6"/>
      <c r="BY1418" s="6"/>
      <c r="BZ1418" s="6"/>
      <c r="CA1418" s="6"/>
      <c r="CB1418" s="6"/>
      <c r="CC1418" s="6"/>
      <c r="CD1418" s="6"/>
      <c r="CE1418" s="6"/>
      <c r="CF1418" s="6"/>
      <c r="CG1418" s="6"/>
      <c r="CH1418" s="6"/>
      <c r="CI1418" s="6"/>
      <c r="CJ1418" s="6"/>
      <c r="CK1418" s="6"/>
      <c r="CL1418" s="6"/>
      <c r="CM1418" s="6"/>
      <c r="CN1418" s="6"/>
      <c r="CO1418" s="6"/>
      <c r="CP1418" s="6"/>
      <c r="CQ1418" s="6"/>
      <c r="CR1418" s="6"/>
      <c r="CS1418" s="6"/>
      <c r="CT1418" s="6"/>
      <c r="CU1418" s="6"/>
      <c r="CV1418" s="6"/>
      <c r="CW1418" s="6"/>
    </row>
    <row r="1419" spans="1:101" s="83" customFormat="1" x14ac:dyDescent="0.2">
      <c r="A1419" s="6" t="s">
        <v>1247</v>
      </c>
      <c r="B1419" s="88">
        <v>35531.951388888891</v>
      </c>
      <c r="C1419" s="88"/>
      <c r="D1419" s="6" t="s">
        <v>1275</v>
      </c>
      <c r="E1419" s="6"/>
      <c r="F1419" s="6"/>
      <c r="G1419" s="6">
        <v>50</v>
      </c>
      <c r="H1419" s="6"/>
      <c r="I1419" s="6"/>
      <c r="J1419" s="6"/>
      <c r="K1419" s="6">
        <v>13</v>
      </c>
      <c r="L1419" s="6"/>
      <c r="M1419" s="6"/>
      <c r="N1419" s="6"/>
      <c r="O1419" s="6">
        <v>47.8</v>
      </c>
      <c r="P1419" s="6"/>
      <c r="Q1419" s="6"/>
      <c r="R1419" s="6"/>
      <c r="S1419" s="6">
        <v>1.72</v>
      </c>
      <c r="T1419" s="6"/>
      <c r="U1419" s="6">
        <v>3.5</v>
      </c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  <c r="AM1419" s="6"/>
      <c r="AN1419" s="6"/>
      <c r="AO1419" s="6"/>
      <c r="AP1419" s="6"/>
      <c r="AQ1419" s="6"/>
      <c r="AR1419" s="6"/>
      <c r="AS1419" s="6"/>
      <c r="AT1419" s="6"/>
      <c r="AU1419" s="6"/>
      <c r="AV1419" s="6"/>
      <c r="AW1419" s="6"/>
      <c r="AX1419" s="6"/>
      <c r="AY1419" s="6"/>
      <c r="AZ1419" s="6"/>
      <c r="BA1419" s="6"/>
      <c r="BB1419" s="6"/>
      <c r="BC1419" s="6"/>
      <c r="BD1419" s="6"/>
      <c r="BE1419" s="6"/>
      <c r="BF1419" s="6"/>
      <c r="BG1419" s="6"/>
      <c r="BH1419" s="6"/>
      <c r="BI1419" s="6"/>
      <c r="BJ1419" s="6"/>
      <c r="BK1419" s="6"/>
      <c r="BL1419" s="6"/>
      <c r="BM1419" s="6"/>
      <c r="BN1419" s="6"/>
      <c r="BO1419" s="6"/>
      <c r="BP1419" s="6"/>
      <c r="BQ1419" s="6"/>
      <c r="BR1419" s="6"/>
      <c r="BS1419" s="6"/>
      <c r="BT1419" s="6"/>
      <c r="BU1419" s="6"/>
      <c r="BV1419" s="6"/>
      <c r="BW1419" s="6"/>
      <c r="BX1419" s="6"/>
      <c r="BY1419" s="6"/>
      <c r="BZ1419" s="6"/>
      <c r="CA1419" s="6"/>
      <c r="CB1419" s="6"/>
      <c r="CC1419" s="6"/>
      <c r="CD1419" s="6"/>
      <c r="CE1419" s="6"/>
      <c r="CF1419" s="6"/>
      <c r="CG1419" s="6"/>
      <c r="CH1419" s="6"/>
      <c r="CI1419" s="6"/>
      <c r="CJ1419" s="6"/>
      <c r="CK1419" s="6"/>
      <c r="CL1419" s="6"/>
      <c r="CM1419" s="6"/>
      <c r="CN1419" s="6"/>
      <c r="CO1419" s="6"/>
      <c r="CP1419" s="6"/>
      <c r="CQ1419" s="6"/>
      <c r="CR1419" s="6"/>
      <c r="CS1419" s="6"/>
      <c r="CT1419" s="6"/>
      <c r="CU1419" s="6"/>
      <c r="CV1419" s="6"/>
      <c r="CW1419" s="6"/>
    </row>
    <row r="1420" spans="1:101" s="83" customFormat="1" x14ac:dyDescent="0.2">
      <c r="A1420" s="6" t="s">
        <v>1247</v>
      </c>
      <c r="B1420" s="88">
        <v>35532.034722222219</v>
      </c>
      <c r="C1420" s="88"/>
      <c r="D1420" s="6" t="s">
        <v>1276</v>
      </c>
      <c r="E1420" s="6"/>
      <c r="F1420" s="6"/>
      <c r="G1420" s="6">
        <v>50</v>
      </c>
      <c r="H1420" s="6"/>
      <c r="I1420" s="6"/>
      <c r="J1420" s="6"/>
      <c r="K1420" s="6">
        <v>13</v>
      </c>
      <c r="L1420" s="6"/>
      <c r="M1420" s="6"/>
      <c r="N1420" s="6"/>
      <c r="O1420" s="6">
        <v>475</v>
      </c>
      <c r="P1420" s="6"/>
      <c r="Q1420" s="6"/>
      <c r="R1420" s="6"/>
      <c r="S1420" s="6">
        <v>2.2200000000000002</v>
      </c>
      <c r="T1420" s="6"/>
      <c r="U1420" s="6">
        <v>5</v>
      </c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  <c r="AM1420" s="6"/>
      <c r="AN1420" s="6"/>
      <c r="AO1420" s="6"/>
      <c r="AP1420" s="6"/>
      <c r="AQ1420" s="6"/>
      <c r="AR1420" s="6"/>
      <c r="AS1420" s="6"/>
      <c r="AT1420" s="6"/>
      <c r="AU1420" s="6"/>
      <c r="AV1420" s="6"/>
      <c r="AW1420" s="6"/>
      <c r="AX1420" s="6"/>
      <c r="AY1420" s="6"/>
      <c r="AZ1420" s="6"/>
      <c r="BA1420" s="6"/>
      <c r="BB1420" s="6"/>
      <c r="BC1420" s="6"/>
      <c r="BD1420" s="6"/>
      <c r="BE1420" s="6"/>
      <c r="BF1420" s="6"/>
      <c r="BG1420" s="6"/>
      <c r="BH1420" s="6"/>
      <c r="BI1420" s="6"/>
      <c r="BJ1420" s="6"/>
      <c r="BK1420" s="6"/>
      <c r="BL1420" s="6"/>
      <c r="BM1420" s="6"/>
      <c r="BN1420" s="6"/>
      <c r="BO1420" s="6"/>
      <c r="BP1420" s="6"/>
      <c r="BQ1420" s="6"/>
      <c r="BR1420" s="6"/>
      <c r="BS1420" s="6"/>
      <c r="BT1420" s="6"/>
      <c r="BU1420" s="6"/>
      <c r="BV1420" s="6"/>
      <c r="BW1420" s="6"/>
      <c r="BX1420" s="6"/>
      <c r="BY1420" s="6"/>
      <c r="BZ1420" s="6"/>
      <c r="CA1420" s="6"/>
      <c r="CB1420" s="6"/>
      <c r="CC1420" s="6"/>
      <c r="CD1420" s="6"/>
      <c r="CE1420" s="6"/>
      <c r="CF1420" s="6"/>
      <c r="CG1420" s="6"/>
      <c r="CH1420" s="6"/>
      <c r="CI1420" s="6"/>
      <c r="CJ1420" s="6"/>
      <c r="CK1420" s="6"/>
      <c r="CL1420" s="6"/>
      <c r="CM1420" s="6"/>
      <c r="CN1420" s="6"/>
      <c r="CO1420" s="6"/>
      <c r="CP1420" s="6"/>
      <c r="CQ1420" s="6"/>
      <c r="CR1420" s="6"/>
      <c r="CS1420" s="6"/>
      <c r="CT1420" s="6"/>
      <c r="CU1420" s="6"/>
      <c r="CV1420" s="6"/>
      <c r="CW1420" s="6"/>
    </row>
    <row r="1421" spans="1:101" s="83" customFormat="1" x14ac:dyDescent="0.2">
      <c r="A1421" s="6" t="s">
        <v>1247</v>
      </c>
      <c r="B1421" s="88">
        <v>35532.100694444445</v>
      </c>
      <c r="C1421" s="88"/>
      <c r="D1421" s="6" t="s">
        <v>1277</v>
      </c>
      <c r="E1421" s="6"/>
      <c r="F1421" s="6"/>
      <c r="G1421" s="6">
        <v>50</v>
      </c>
      <c r="H1421" s="6"/>
      <c r="I1421" s="6"/>
      <c r="J1421" s="6"/>
      <c r="K1421" s="6">
        <v>19</v>
      </c>
      <c r="L1421" s="6"/>
      <c r="M1421" s="6"/>
      <c r="N1421" s="6"/>
      <c r="O1421" s="6">
        <v>529</v>
      </c>
      <c r="P1421" s="6"/>
      <c r="Q1421" s="6"/>
      <c r="R1421" s="6"/>
      <c r="S1421" s="6">
        <v>1.88</v>
      </c>
      <c r="T1421" s="6"/>
      <c r="U1421" s="6">
        <v>7.4</v>
      </c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M1421" s="6"/>
      <c r="AN1421" s="6"/>
      <c r="AO1421" s="6"/>
      <c r="AP1421" s="6"/>
      <c r="AQ1421" s="6"/>
      <c r="AR1421" s="6"/>
      <c r="AS1421" s="6"/>
      <c r="AT1421" s="6"/>
      <c r="AU1421" s="6"/>
      <c r="AV1421" s="6"/>
      <c r="AW1421" s="6"/>
      <c r="AX1421" s="6"/>
      <c r="AY1421" s="6"/>
      <c r="AZ1421" s="6"/>
      <c r="BA1421" s="6"/>
      <c r="BB1421" s="6"/>
      <c r="BC1421" s="6"/>
      <c r="BD1421" s="6"/>
      <c r="BE1421" s="6"/>
      <c r="BF1421" s="6"/>
      <c r="BG1421" s="6"/>
      <c r="BH1421" s="6"/>
      <c r="BI1421" s="6"/>
      <c r="BJ1421" s="6"/>
      <c r="BK1421" s="6"/>
      <c r="BL1421" s="6"/>
      <c r="BM1421" s="6"/>
      <c r="BN1421" s="6"/>
      <c r="BO1421" s="6"/>
      <c r="BP1421" s="6"/>
      <c r="BQ1421" s="6"/>
      <c r="BR1421" s="6"/>
      <c r="BS1421" s="6"/>
      <c r="BT1421" s="6"/>
      <c r="BU1421" s="6"/>
      <c r="BV1421" s="6"/>
      <c r="BW1421" s="6"/>
      <c r="BX1421" s="6"/>
      <c r="BY1421" s="6"/>
      <c r="BZ1421" s="6"/>
      <c r="CA1421" s="6"/>
      <c r="CB1421" s="6"/>
      <c r="CC1421" s="6"/>
      <c r="CD1421" s="6"/>
      <c r="CE1421" s="6"/>
      <c r="CF1421" s="6"/>
      <c r="CG1421" s="6"/>
      <c r="CH1421" s="6"/>
      <c r="CI1421" s="6"/>
      <c r="CJ1421" s="6"/>
      <c r="CK1421" s="6"/>
      <c r="CL1421" s="6"/>
      <c r="CM1421" s="6"/>
      <c r="CN1421" s="6"/>
      <c r="CO1421" s="6"/>
      <c r="CP1421" s="6"/>
      <c r="CQ1421" s="6"/>
      <c r="CR1421" s="6"/>
      <c r="CS1421" s="6"/>
      <c r="CT1421" s="6"/>
      <c r="CU1421" s="6"/>
      <c r="CV1421" s="6"/>
      <c r="CW1421" s="6"/>
    </row>
    <row r="1422" spans="1:101" s="83" customFormat="1" x14ac:dyDescent="0.2">
      <c r="A1422" s="6" t="s">
        <v>1247</v>
      </c>
      <c r="B1422" s="88">
        <v>35532.145833333336</v>
      </c>
      <c r="C1422" s="88"/>
      <c r="D1422" s="6" t="s">
        <v>1278</v>
      </c>
      <c r="E1422" s="6"/>
      <c r="F1422" s="6"/>
      <c r="G1422" s="6">
        <v>50</v>
      </c>
      <c r="H1422" s="6"/>
      <c r="I1422" s="6"/>
      <c r="J1422" s="6"/>
      <c r="K1422" s="6">
        <v>25</v>
      </c>
      <c r="L1422" s="6"/>
      <c r="M1422" s="6"/>
      <c r="N1422" s="6" t="s">
        <v>1934</v>
      </c>
      <c r="O1422" s="6">
        <v>746</v>
      </c>
      <c r="P1422" s="6"/>
      <c r="Q1422" s="6">
        <v>1100</v>
      </c>
      <c r="R1422" s="6"/>
      <c r="S1422" s="6">
        <v>4.22</v>
      </c>
      <c r="T1422" s="6"/>
      <c r="U1422" s="6">
        <v>62</v>
      </c>
      <c r="V1422" s="6"/>
      <c r="W1422" s="6"/>
      <c r="X1422" s="6"/>
      <c r="Y1422" s="6"/>
      <c r="Z1422" s="6"/>
      <c r="AA1422" s="6">
        <v>2130</v>
      </c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M1422" s="6">
        <v>7.7</v>
      </c>
      <c r="AN1422" s="6"/>
      <c r="AO1422" s="6"/>
      <c r="AP1422" s="6"/>
      <c r="AQ1422" s="6"/>
      <c r="AR1422" s="6"/>
      <c r="AS1422" s="6"/>
      <c r="AT1422" s="6"/>
      <c r="AU1422" s="6"/>
      <c r="AV1422" s="6"/>
      <c r="AW1422" s="6"/>
      <c r="AX1422" s="6"/>
      <c r="AY1422" s="6"/>
      <c r="AZ1422" s="6"/>
      <c r="BA1422" s="6"/>
      <c r="BB1422" s="6"/>
      <c r="BC1422" s="6"/>
      <c r="BD1422" s="6"/>
      <c r="BE1422" s="6"/>
      <c r="BF1422" s="6"/>
      <c r="BG1422" s="6"/>
      <c r="BH1422" s="6"/>
      <c r="BI1422" s="6"/>
      <c r="BJ1422" s="6"/>
      <c r="BK1422" s="6"/>
      <c r="BL1422" s="6"/>
      <c r="BM1422" s="6"/>
      <c r="BN1422" s="6"/>
      <c r="BO1422" s="6"/>
      <c r="BP1422" s="6"/>
      <c r="BQ1422" s="6">
        <v>2E-3</v>
      </c>
      <c r="BR1422" s="6"/>
      <c r="BS1422" s="6"/>
      <c r="BT1422" s="6"/>
      <c r="BU1422" s="6"/>
      <c r="BV1422" s="6"/>
      <c r="BW1422" s="6"/>
      <c r="BX1422" s="6"/>
      <c r="BY1422" s="6"/>
      <c r="BZ1422" s="6"/>
      <c r="CA1422" s="6"/>
      <c r="CB1422" s="6"/>
      <c r="CC1422" s="6"/>
      <c r="CD1422" s="6"/>
      <c r="CE1422" s="6"/>
      <c r="CF1422" s="6"/>
      <c r="CG1422" s="6"/>
      <c r="CH1422" s="6"/>
      <c r="CI1422" s="6"/>
      <c r="CJ1422" s="6"/>
      <c r="CK1422" s="6"/>
      <c r="CL1422" s="6"/>
      <c r="CM1422" s="6"/>
      <c r="CN1422" s="6"/>
      <c r="CO1422" s="6"/>
      <c r="CP1422" s="6"/>
      <c r="CQ1422" s="6"/>
      <c r="CR1422" s="6"/>
      <c r="CS1422" s="6"/>
      <c r="CT1422" s="6"/>
      <c r="CU1422" s="6"/>
      <c r="CV1422" s="6"/>
      <c r="CW1422" s="6"/>
    </row>
    <row r="1423" spans="1:101" s="83" customFormat="1" x14ac:dyDescent="0.2">
      <c r="A1423" s="6" t="s">
        <v>1247</v>
      </c>
      <c r="B1423" s="88">
        <v>35532.204861111109</v>
      </c>
      <c r="C1423" s="88"/>
      <c r="D1423" s="6" t="s">
        <v>1279</v>
      </c>
      <c r="E1423" s="6"/>
      <c r="F1423" s="6"/>
      <c r="G1423" s="6">
        <v>50</v>
      </c>
      <c r="H1423" s="6"/>
      <c r="I1423" s="6"/>
      <c r="J1423" s="6"/>
      <c r="K1423" s="6">
        <v>33</v>
      </c>
      <c r="L1423" s="6"/>
      <c r="M1423" s="6"/>
      <c r="N1423" s="6"/>
      <c r="O1423" s="6">
        <v>263</v>
      </c>
      <c r="P1423" s="6"/>
      <c r="Q1423" s="6"/>
      <c r="R1423" s="6"/>
      <c r="S1423" s="6">
        <v>3.96</v>
      </c>
      <c r="T1423" s="6"/>
      <c r="U1423" s="6">
        <v>16</v>
      </c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  <c r="AM1423" s="6"/>
      <c r="AN1423" s="6"/>
      <c r="AO1423" s="6"/>
      <c r="AP1423" s="6"/>
      <c r="AQ1423" s="6"/>
      <c r="AR1423" s="6"/>
      <c r="AS1423" s="6"/>
      <c r="AT1423" s="6"/>
      <c r="AU1423" s="6"/>
      <c r="AV1423" s="6"/>
      <c r="AW1423" s="6"/>
      <c r="AX1423" s="6"/>
      <c r="AY1423" s="6"/>
      <c r="AZ1423" s="6"/>
      <c r="BA1423" s="6"/>
      <c r="BB1423" s="6"/>
      <c r="BC1423" s="6"/>
      <c r="BD1423" s="6"/>
      <c r="BE1423" s="6"/>
      <c r="BF1423" s="6"/>
      <c r="BG1423" s="6"/>
      <c r="BH1423" s="6"/>
      <c r="BI1423" s="6"/>
      <c r="BJ1423" s="6"/>
      <c r="BK1423" s="6"/>
      <c r="BL1423" s="6"/>
      <c r="BM1423" s="6"/>
      <c r="BN1423" s="6"/>
      <c r="BO1423" s="6"/>
      <c r="BP1423" s="6"/>
      <c r="BQ1423" s="6"/>
      <c r="BR1423" s="6"/>
      <c r="BS1423" s="6"/>
      <c r="BT1423" s="6"/>
      <c r="BU1423" s="6"/>
      <c r="BV1423" s="6"/>
      <c r="BW1423" s="6"/>
      <c r="BX1423" s="6"/>
      <c r="BY1423" s="6"/>
      <c r="BZ1423" s="6"/>
      <c r="CA1423" s="6"/>
      <c r="CB1423" s="6"/>
      <c r="CC1423" s="6"/>
      <c r="CD1423" s="6"/>
      <c r="CE1423" s="6"/>
      <c r="CF1423" s="6"/>
      <c r="CG1423" s="6"/>
      <c r="CH1423" s="6"/>
      <c r="CI1423" s="6"/>
      <c r="CJ1423" s="6"/>
      <c r="CK1423" s="6"/>
      <c r="CL1423" s="6"/>
      <c r="CM1423" s="6"/>
      <c r="CN1423" s="6"/>
      <c r="CO1423" s="6"/>
      <c r="CP1423" s="6"/>
      <c r="CQ1423" s="6"/>
      <c r="CR1423" s="6"/>
      <c r="CS1423" s="6"/>
      <c r="CT1423" s="6"/>
      <c r="CU1423" s="6"/>
      <c r="CV1423" s="6"/>
      <c r="CW1423" s="6"/>
    </row>
    <row r="1424" spans="1:101" s="83" customFormat="1" x14ac:dyDescent="0.2">
      <c r="A1424" s="6" t="s">
        <v>1247</v>
      </c>
      <c r="B1424" s="88">
        <v>35532.347222222219</v>
      </c>
      <c r="C1424" s="88"/>
      <c r="D1424" s="6" t="s">
        <v>1280</v>
      </c>
      <c r="E1424" s="6"/>
      <c r="F1424" s="6"/>
      <c r="G1424" s="6">
        <v>50</v>
      </c>
      <c r="H1424" s="6"/>
      <c r="I1424" s="6"/>
      <c r="J1424" s="6"/>
      <c r="K1424" s="6">
        <v>28</v>
      </c>
      <c r="L1424" s="6"/>
      <c r="M1424" s="6"/>
      <c r="N1424" s="6"/>
      <c r="O1424" s="6">
        <v>375</v>
      </c>
      <c r="P1424" s="6"/>
      <c r="Q1424" s="6"/>
      <c r="R1424" s="6"/>
      <c r="S1424" s="6">
        <v>3.4699999999999998</v>
      </c>
      <c r="T1424" s="6"/>
      <c r="U1424" s="6">
        <v>9.6999999999999993</v>
      </c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"/>
      <c r="AO1424" s="6"/>
      <c r="AP1424" s="6"/>
      <c r="AQ1424" s="6"/>
      <c r="AR1424" s="6"/>
      <c r="AS1424" s="6"/>
      <c r="AT1424" s="6"/>
      <c r="AU1424" s="6"/>
      <c r="AV1424" s="6"/>
      <c r="AW1424" s="6"/>
      <c r="AX1424" s="6"/>
      <c r="AY1424" s="6"/>
      <c r="AZ1424" s="6"/>
      <c r="BA1424" s="6"/>
      <c r="BB1424" s="6"/>
      <c r="BC1424" s="6"/>
      <c r="BD1424" s="6"/>
      <c r="BE1424" s="6"/>
      <c r="BF1424" s="6"/>
      <c r="BG1424" s="6"/>
      <c r="BH1424" s="6"/>
      <c r="BI1424" s="6"/>
      <c r="BJ1424" s="6"/>
      <c r="BK1424" s="6"/>
      <c r="BL1424" s="6"/>
      <c r="BM1424" s="6"/>
      <c r="BN1424" s="6"/>
      <c r="BO1424" s="6"/>
      <c r="BP1424" s="6"/>
      <c r="BQ1424" s="6"/>
      <c r="BR1424" s="6"/>
      <c r="BS1424" s="6"/>
      <c r="BT1424" s="6"/>
      <c r="BU1424" s="6"/>
      <c r="BV1424" s="6"/>
      <c r="BW1424" s="6"/>
      <c r="BX1424" s="6"/>
      <c r="BY1424" s="6"/>
      <c r="BZ1424" s="6"/>
      <c r="CA1424" s="6"/>
      <c r="CB1424" s="6"/>
      <c r="CC1424" s="6"/>
      <c r="CD1424" s="6"/>
      <c r="CE1424" s="6"/>
      <c r="CF1424" s="6"/>
      <c r="CG1424" s="6"/>
      <c r="CH1424" s="6"/>
      <c r="CI1424" s="6"/>
      <c r="CJ1424" s="6"/>
      <c r="CK1424" s="6"/>
      <c r="CL1424" s="6"/>
      <c r="CM1424" s="6"/>
      <c r="CN1424" s="6"/>
      <c r="CO1424" s="6"/>
      <c r="CP1424" s="6"/>
      <c r="CQ1424" s="6"/>
      <c r="CR1424" s="6"/>
      <c r="CS1424" s="6"/>
      <c r="CT1424" s="6"/>
      <c r="CU1424" s="6"/>
      <c r="CV1424" s="6"/>
      <c r="CW1424" s="6"/>
    </row>
    <row r="1425" spans="1:101" s="83" customFormat="1" x14ac:dyDescent="0.2">
      <c r="A1425" s="6" t="s">
        <v>1247</v>
      </c>
      <c r="B1425" s="88">
        <v>35532.506944444445</v>
      </c>
      <c r="C1425" s="88"/>
      <c r="D1425" s="6" t="s">
        <v>1281</v>
      </c>
      <c r="E1425" s="6"/>
      <c r="F1425" s="6"/>
      <c r="G1425" s="6">
        <v>50</v>
      </c>
      <c r="H1425" s="6"/>
      <c r="I1425" s="6"/>
      <c r="J1425" s="6"/>
      <c r="K1425" s="6">
        <v>23</v>
      </c>
      <c r="L1425" s="6"/>
      <c r="M1425" s="6"/>
      <c r="N1425" s="6"/>
      <c r="O1425" s="6">
        <v>352</v>
      </c>
      <c r="P1425" s="6"/>
      <c r="Q1425" s="6"/>
      <c r="R1425" s="6"/>
      <c r="S1425" s="6">
        <v>4.97</v>
      </c>
      <c r="T1425" s="6"/>
      <c r="U1425" s="6">
        <v>11</v>
      </c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"/>
      <c r="AO1425" s="6"/>
      <c r="AP1425" s="6"/>
      <c r="AQ1425" s="6"/>
      <c r="AR1425" s="6"/>
      <c r="AS1425" s="6"/>
      <c r="AT1425" s="6"/>
      <c r="AU1425" s="6"/>
      <c r="AV1425" s="6"/>
      <c r="AW1425" s="6"/>
      <c r="AX1425" s="6"/>
      <c r="AY1425" s="6"/>
      <c r="AZ1425" s="6"/>
      <c r="BA1425" s="6"/>
      <c r="BB1425" s="6"/>
      <c r="BC1425" s="6"/>
      <c r="BD1425" s="6"/>
      <c r="BE1425" s="6"/>
      <c r="BF1425" s="6"/>
      <c r="BG1425" s="6"/>
      <c r="BH1425" s="6"/>
      <c r="BI1425" s="6"/>
      <c r="BJ1425" s="6"/>
      <c r="BK1425" s="6"/>
      <c r="BL1425" s="6"/>
      <c r="BM1425" s="6"/>
      <c r="BN1425" s="6"/>
      <c r="BO1425" s="6"/>
      <c r="BP1425" s="6"/>
      <c r="BQ1425" s="6"/>
      <c r="BR1425" s="6"/>
      <c r="BS1425" s="6"/>
      <c r="BT1425" s="6"/>
      <c r="BU1425" s="6"/>
      <c r="BV1425" s="6"/>
      <c r="BW1425" s="6"/>
      <c r="BX1425" s="6"/>
      <c r="BY1425" s="6"/>
      <c r="BZ1425" s="6"/>
      <c r="CA1425" s="6"/>
      <c r="CB1425" s="6"/>
      <c r="CC1425" s="6"/>
      <c r="CD1425" s="6"/>
      <c r="CE1425" s="6"/>
      <c r="CF1425" s="6"/>
      <c r="CG1425" s="6"/>
      <c r="CH1425" s="6"/>
      <c r="CI1425" s="6"/>
      <c r="CJ1425" s="6"/>
      <c r="CK1425" s="6"/>
      <c r="CL1425" s="6"/>
      <c r="CM1425" s="6"/>
      <c r="CN1425" s="6"/>
      <c r="CO1425" s="6"/>
      <c r="CP1425" s="6"/>
      <c r="CQ1425" s="6"/>
      <c r="CR1425" s="6"/>
      <c r="CS1425" s="6"/>
      <c r="CT1425" s="6"/>
      <c r="CU1425" s="6"/>
      <c r="CV1425" s="6"/>
      <c r="CW1425" s="6"/>
    </row>
    <row r="1426" spans="1:101" s="83" customFormat="1" x14ac:dyDescent="0.2">
      <c r="A1426" s="6" t="s">
        <v>1247</v>
      </c>
      <c r="B1426" s="88">
        <v>35532.590277777781</v>
      </c>
      <c r="C1426" s="88"/>
      <c r="D1426" s="6" t="s">
        <v>1282</v>
      </c>
      <c r="E1426" s="6"/>
      <c r="F1426" s="6"/>
      <c r="G1426" s="6">
        <v>50</v>
      </c>
      <c r="H1426" s="6"/>
      <c r="I1426" s="6"/>
      <c r="J1426" s="6"/>
      <c r="K1426" s="6">
        <v>22</v>
      </c>
      <c r="L1426" s="6"/>
      <c r="M1426" s="6"/>
      <c r="N1426" s="6" t="s">
        <v>1934</v>
      </c>
      <c r="O1426" s="6">
        <v>446</v>
      </c>
      <c r="P1426" s="6"/>
      <c r="Q1426" s="6">
        <v>630</v>
      </c>
      <c r="R1426" s="6"/>
      <c r="S1426" s="6">
        <v>5.0599999999999996</v>
      </c>
      <c r="T1426" s="6"/>
      <c r="U1426" s="6">
        <v>13</v>
      </c>
      <c r="V1426" s="6"/>
      <c r="W1426" s="6"/>
      <c r="X1426" s="6"/>
      <c r="Y1426" s="6"/>
      <c r="Z1426" s="6"/>
      <c r="AA1426" s="6">
        <v>910</v>
      </c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>
        <v>7.9</v>
      </c>
      <c r="AN1426" s="6"/>
      <c r="AO1426" s="6"/>
      <c r="AP1426" s="6"/>
      <c r="AQ1426" s="6"/>
      <c r="AR1426" s="6"/>
      <c r="AS1426" s="6"/>
      <c r="AT1426" s="6"/>
      <c r="AU1426" s="6"/>
      <c r="AV1426" s="6"/>
      <c r="AW1426" s="6"/>
      <c r="AX1426" s="6"/>
      <c r="AY1426" s="6"/>
      <c r="AZ1426" s="6"/>
      <c r="BA1426" s="6"/>
      <c r="BB1426" s="6"/>
      <c r="BC1426" s="6"/>
      <c r="BD1426" s="6"/>
      <c r="BE1426" s="6"/>
      <c r="BF1426" s="6"/>
      <c r="BG1426" s="6"/>
      <c r="BH1426" s="6"/>
      <c r="BI1426" s="6"/>
      <c r="BJ1426" s="6"/>
      <c r="BK1426" s="6"/>
      <c r="BL1426" s="6"/>
      <c r="BM1426" s="6"/>
      <c r="BN1426" s="6"/>
      <c r="BO1426" s="6"/>
      <c r="BP1426" s="6" t="s">
        <v>1784</v>
      </c>
      <c r="BQ1426" s="6">
        <v>2E-3</v>
      </c>
      <c r="BR1426" s="6"/>
      <c r="BS1426" s="6"/>
      <c r="BT1426" s="6"/>
      <c r="BU1426" s="6"/>
      <c r="BV1426" s="6"/>
      <c r="BW1426" s="6"/>
      <c r="BX1426" s="6"/>
      <c r="BY1426" s="6"/>
      <c r="BZ1426" s="6"/>
      <c r="CA1426" s="6"/>
      <c r="CB1426" s="6"/>
      <c r="CC1426" s="6"/>
      <c r="CD1426" s="6"/>
      <c r="CE1426" s="6"/>
      <c r="CF1426" s="6"/>
      <c r="CG1426" s="6"/>
      <c r="CH1426" s="6"/>
      <c r="CI1426" s="6"/>
      <c r="CJ1426" s="6"/>
      <c r="CK1426" s="6"/>
      <c r="CL1426" s="6"/>
      <c r="CM1426" s="6"/>
      <c r="CN1426" s="6"/>
      <c r="CO1426" s="6"/>
      <c r="CP1426" s="6"/>
      <c r="CQ1426" s="6"/>
      <c r="CR1426" s="6"/>
      <c r="CS1426" s="6"/>
      <c r="CT1426" s="6"/>
      <c r="CU1426" s="6"/>
      <c r="CV1426" s="6"/>
      <c r="CW1426" s="6"/>
    </row>
    <row r="1427" spans="1:101" s="83" customFormat="1" x14ac:dyDescent="0.2">
      <c r="A1427" s="6" t="s">
        <v>1247</v>
      </c>
      <c r="B1427" s="88">
        <v>35532.722222222219</v>
      </c>
      <c r="C1427" s="88"/>
      <c r="D1427" s="6" t="s">
        <v>1283</v>
      </c>
      <c r="E1427" s="6"/>
      <c r="F1427" s="6"/>
      <c r="G1427" s="6">
        <v>50</v>
      </c>
      <c r="H1427" s="6"/>
      <c r="I1427" s="6"/>
      <c r="J1427" s="6"/>
      <c r="K1427" s="6">
        <v>38</v>
      </c>
      <c r="L1427" s="6"/>
      <c r="M1427" s="6"/>
      <c r="N1427" s="6"/>
      <c r="O1427" s="6">
        <v>164</v>
      </c>
      <c r="P1427" s="6"/>
      <c r="Q1427" s="6"/>
      <c r="R1427" s="6"/>
      <c r="S1427" s="6">
        <v>4.04</v>
      </c>
      <c r="T1427" s="6"/>
      <c r="U1427" s="6">
        <v>11</v>
      </c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/>
      <c r="AP1427" s="6"/>
      <c r="AQ1427" s="6"/>
      <c r="AR1427" s="6"/>
      <c r="AS1427" s="6"/>
      <c r="AT1427" s="6"/>
      <c r="AU1427" s="6"/>
      <c r="AV1427" s="6"/>
      <c r="AW1427" s="6"/>
      <c r="AX1427" s="6"/>
      <c r="AY1427" s="6"/>
      <c r="AZ1427" s="6"/>
      <c r="BA1427" s="6"/>
      <c r="BB1427" s="6"/>
      <c r="BC1427" s="6"/>
      <c r="BD1427" s="6"/>
      <c r="BE1427" s="6"/>
      <c r="BF1427" s="6"/>
      <c r="BG1427" s="6"/>
      <c r="BH1427" s="6"/>
      <c r="BI1427" s="6"/>
      <c r="BJ1427" s="6"/>
      <c r="BK1427" s="6"/>
      <c r="BL1427" s="6"/>
      <c r="BM1427" s="6"/>
      <c r="BN1427" s="6"/>
      <c r="BO1427" s="6"/>
      <c r="BP1427" s="6"/>
      <c r="BQ1427" s="6"/>
      <c r="BR1427" s="6"/>
      <c r="BS1427" s="6"/>
      <c r="BT1427" s="6"/>
      <c r="BU1427" s="6"/>
      <c r="BV1427" s="6"/>
      <c r="BW1427" s="6"/>
      <c r="BX1427" s="6"/>
      <c r="BY1427" s="6"/>
      <c r="BZ1427" s="6"/>
      <c r="CA1427" s="6"/>
      <c r="CB1427" s="6"/>
      <c r="CC1427" s="6"/>
      <c r="CD1427" s="6"/>
      <c r="CE1427" s="6"/>
      <c r="CF1427" s="6"/>
      <c r="CG1427" s="6"/>
      <c r="CH1427" s="6"/>
      <c r="CI1427" s="6"/>
      <c r="CJ1427" s="6"/>
      <c r="CK1427" s="6"/>
      <c r="CL1427" s="6"/>
      <c r="CM1427" s="6"/>
      <c r="CN1427" s="6"/>
      <c r="CO1427" s="6"/>
      <c r="CP1427" s="6"/>
      <c r="CQ1427" s="6"/>
      <c r="CR1427" s="6"/>
      <c r="CS1427" s="6"/>
      <c r="CT1427" s="6"/>
      <c r="CU1427" s="6"/>
      <c r="CV1427" s="6"/>
      <c r="CW1427" s="6"/>
    </row>
    <row r="1428" spans="1:101" s="83" customFormat="1" x14ac:dyDescent="0.2">
      <c r="A1428" s="6" t="s">
        <v>1247</v>
      </c>
      <c r="B1428" s="88">
        <v>35532.805555555555</v>
      </c>
      <c r="C1428" s="88"/>
      <c r="D1428" s="6" t="s">
        <v>1284</v>
      </c>
      <c r="E1428" s="6"/>
      <c r="F1428" s="6"/>
      <c r="G1428" s="6">
        <v>50</v>
      </c>
      <c r="H1428" s="6"/>
      <c r="I1428" s="6"/>
      <c r="J1428" s="6"/>
      <c r="K1428" s="6">
        <v>36</v>
      </c>
      <c r="L1428" s="6"/>
      <c r="M1428" s="6"/>
      <c r="N1428" s="6"/>
      <c r="O1428" s="6">
        <v>303</v>
      </c>
      <c r="P1428" s="6"/>
      <c r="Q1428" s="6"/>
      <c r="R1428" s="6"/>
      <c r="S1428" s="6">
        <v>4.93</v>
      </c>
      <c r="T1428" s="6"/>
      <c r="U1428" s="6">
        <v>15</v>
      </c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  <c r="AO1428" s="6"/>
      <c r="AP1428" s="6"/>
      <c r="AQ1428" s="6"/>
      <c r="AR1428" s="6"/>
      <c r="AS1428" s="6"/>
      <c r="AT1428" s="6"/>
      <c r="AU1428" s="6"/>
      <c r="AV1428" s="6"/>
      <c r="AW1428" s="6"/>
      <c r="AX1428" s="6"/>
      <c r="AY1428" s="6"/>
      <c r="AZ1428" s="6"/>
      <c r="BA1428" s="6"/>
      <c r="BB1428" s="6"/>
      <c r="BC1428" s="6"/>
      <c r="BD1428" s="6"/>
      <c r="BE1428" s="6"/>
      <c r="BF1428" s="6"/>
      <c r="BG1428" s="6"/>
      <c r="BH1428" s="6"/>
      <c r="BI1428" s="6"/>
      <c r="BJ1428" s="6"/>
      <c r="BK1428" s="6"/>
      <c r="BL1428" s="6"/>
      <c r="BM1428" s="6"/>
      <c r="BN1428" s="6"/>
      <c r="BO1428" s="6"/>
      <c r="BP1428" s="6"/>
      <c r="BQ1428" s="6"/>
      <c r="BR1428" s="6"/>
      <c r="BS1428" s="6"/>
      <c r="BT1428" s="6"/>
      <c r="BU1428" s="6"/>
      <c r="BV1428" s="6"/>
      <c r="BW1428" s="6"/>
      <c r="BX1428" s="6"/>
      <c r="BY1428" s="6"/>
      <c r="BZ1428" s="6"/>
      <c r="CA1428" s="6"/>
      <c r="CB1428" s="6"/>
      <c r="CC1428" s="6"/>
      <c r="CD1428" s="6"/>
      <c r="CE1428" s="6"/>
      <c r="CF1428" s="6"/>
      <c r="CG1428" s="6"/>
      <c r="CH1428" s="6"/>
      <c r="CI1428" s="6"/>
      <c r="CJ1428" s="6"/>
      <c r="CK1428" s="6"/>
      <c r="CL1428" s="6"/>
      <c r="CM1428" s="6"/>
      <c r="CN1428" s="6"/>
      <c r="CO1428" s="6"/>
      <c r="CP1428" s="6"/>
      <c r="CQ1428" s="6"/>
      <c r="CR1428" s="6"/>
      <c r="CS1428" s="6"/>
      <c r="CT1428" s="6"/>
      <c r="CU1428" s="6"/>
      <c r="CV1428" s="6"/>
      <c r="CW1428" s="6"/>
    </row>
    <row r="1429" spans="1:101" s="83" customFormat="1" x14ac:dyDescent="0.2">
      <c r="A1429" s="6" t="s">
        <v>1247</v>
      </c>
      <c r="B1429" s="88">
        <v>35532.972222222219</v>
      </c>
      <c r="C1429" s="88"/>
      <c r="D1429" s="6" t="s">
        <v>1285</v>
      </c>
      <c r="E1429" s="6"/>
      <c r="F1429" s="6"/>
      <c r="G1429" s="6">
        <v>50</v>
      </c>
      <c r="H1429" s="6"/>
      <c r="I1429" s="6"/>
      <c r="J1429" s="6"/>
      <c r="K1429" s="6">
        <v>19</v>
      </c>
      <c r="L1429" s="6"/>
      <c r="M1429" s="6"/>
      <c r="N1429" s="6"/>
      <c r="O1429" s="6">
        <v>225</v>
      </c>
      <c r="P1429" s="6"/>
      <c r="Q1429" s="6"/>
      <c r="R1429" s="6"/>
      <c r="S1429" s="6">
        <v>5.76</v>
      </c>
      <c r="T1429" s="6"/>
      <c r="U1429" s="6">
        <v>17</v>
      </c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6"/>
      <c r="AO1429" s="6"/>
      <c r="AP1429" s="6"/>
      <c r="AQ1429" s="6"/>
      <c r="AR1429" s="6"/>
      <c r="AS1429" s="6"/>
      <c r="AT1429" s="6"/>
      <c r="AU1429" s="6"/>
      <c r="AV1429" s="6"/>
      <c r="AW1429" s="6"/>
      <c r="AX1429" s="6"/>
      <c r="AY1429" s="6"/>
      <c r="AZ1429" s="6"/>
      <c r="BA1429" s="6"/>
      <c r="BB1429" s="6"/>
      <c r="BC1429" s="6"/>
      <c r="BD1429" s="6"/>
      <c r="BE1429" s="6"/>
      <c r="BF1429" s="6"/>
      <c r="BG1429" s="6"/>
      <c r="BH1429" s="6"/>
      <c r="BI1429" s="6"/>
      <c r="BJ1429" s="6"/>
      <c r="BK1429" s="6"/>
      <c r="BL1429" s="6"/>
      <c r="BM1429" s="6"/>
      <c r="BN1429" s="6"/>
      <c r="BO1429" s="6"/>
      <c r="BP1429" s="6"/>
      <c r="BQ1429" s="6"/>
      <c r="BR1429" s="6"/>
      <c r="BS1429" s="6"/>
      <c r="BT1429" s="6"/>
      <c r="BU1429" s="6"/>
      <c r="BV1429" s="6"/>
      <c r="BW1429" s="6"/>
      <c r="BX1429" s="6"/>
      <c r="BY1429" s="6"/>
      <c r="BZ1429" s="6"/>
      <c r="CA1429" s="6"/>
      <c r="CB1429" s="6"/>
      <c r="CC1429" s="6"/>
      <c r="CD1429" s="6"/>
      <c r="CE1429" s="6"/>
      <c r="CF1429" s="6"/>
      <c r="CG1429" s="6"/>
      <c r="CH1429" s="6"/>
      <c r="CI1429" s="6"/>
      <c r="CJ1429" s="6"/>
      <c r="CK1429" s="6"/>
      <c r="CL1429" s="6"/>
      <c r="CM1429" s="6"/>
      <c r="CN1429" s="6"/>
      <c r="CO1429" s="6"/>
      <c r="CP1429" s="6"/>
      <c r="CQ1429" s="6"/>
      <c r="CR1429" s="6"/>
      <c r="CS1429" s="6"/>
      <c r="CT1429" s="6"/>
      <c r="CU1429" s="6"/>
      <c r="CV1429" s="6"/>
      <c r="CW1429" s="6"/>
    </row>
    <row r="1430" spans="1:101" s="83" customFormat="1" x14ac:dyDescent="0.2">
      <c r="A1430" s="6" t="s">
        <v>1247</v>
      </c>
      <c r="B1430" s="88">
        <v>35548.75</v>
      </c>
      <c r="C1430" s="88"/>
      <c r="D1430" s="6" t="s">
        <v>1286</v>
      </c>
      <c r="E1430" s="6"/>
      <c r="F1430" s="6"/>
      <c r="G1430" s="6">
        <v>50</v>
      </c>
      <c r="H1430" s="6"/>
      <c r="I1430" s="6"/>
      <c r="J1430" s="6"/>
      <c r="K1430" s="6">
        <v>4.4000000000000004</v>
      </c>
      <c r="L1430" s="6"/>
      <c r="M1430" s="6"/>
      <c r="N1430" s="6"/>
      <c r="O1430" s="6">
        <v>11.8</v>
      </c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 t="s">
        <v>1784</v>
      </c>
      <c r="AE1430" s="6">
        <v>10</v>
      </c>
      <c r="AF1430" s="6"/>
      <c r="AG1430" s="6">
        <v>16</v>
      </c>
      <c r="AH1430" s="6"/>
      <c r="AI1430" s="6"/>
      <c r="AJ1430" s="6"/>
      <c r="AK1430" s="6"/>
      <c r="AL1430" s="6"/>
      <c r="AM1430" s="6"/>
      <c r="AN1430" s="6"/>
      <c r="AO1430" s="6"/>
      <c r="AP1430" s="6"/>
      <c r="AQ1430" s="6"/>
      <c r="AR1430" s="6"/>
      <c r="AS1430" s="6"/>
      <c r="AT1430" s="6"/>
      <c r="AU1430" s="6"/>
      <c r="AV1430" s="6"/>
      <c r="AW1430" s="6"/>
      <c r="AX1430" s="6"/>
      <c r="AY1430" s="6"/>
      <c r="AZ1430" s="6"/>
      <c r="BA1430" s="6"/>
      <c r="BB1430" s="6"/>
      <c r="BC1430" s="6"/>
      <c r="BD1430" s="6"/>
      <c r="BE1430" s="6"/>
      <c r="BF1430" s="6"/>
      <c r="BG1430" s="6"/>
      <c r="BH1430" s="6"/>
      <c r="BI1430" s="6"/>
      <c r="BJ1430" s="6"/>
      <c r="BK1430" s="6"/>
      <c r="BL1430" s="6"/>
      <c r="BM1430" s="6"/>
      <c r="BN1430" s="6"/>
      <c r="BO1430" s="6"/>
      <c r="BP1430" s="6"/>
      <c r="BQ1430" s="6"/>
      <c r="BR1430" s="6"/>
      <c r="BS1430" s="6"/>
      <c r="BT1430" s="6"/>
      <c r="BU1430" s="6"/>
      <c r="BV1430" s="6"/>
      <c r="BW1430" s="6"/>
      <c r="BX1430" s="6"/>
      <c r="BY1430" s="6"/>
      <c r="BZ1430" s="6"/>
      <c r="CA1430" s="6"/>
      <c r="CB1430" s="6"/>
      <c r="CC1430" s="6"/>
      <c r="CD1430" s="6"/>
      <c r="CE1430" s="6"/>
      <c r="CF1430" s="6"/>
      <c r="CG1430" s="6"/>
      <c r="CH1430" s="6"/>
      <c r="CI1430" s="6"/>
      <c r="CJ1430" s="6"/>
      <c r="CK1430" s="6"/>
      <c r="CL1430" s="6"/>
      <c r="CM1430" s="6"/>
      <c r="CN1430" s="6"/>
      <c r="CO1430" s="6"/>
      <c r="CP1430" s="6"/>
      <c r="CQ1430" s="6"/>
      <c r="CR1430" s="6"/>
      <c r="CS1430" s="6"/>
      <c r="CT1430" s="6"/>
      <c r="CU1430" s="6"/>
      <c r="CV1430" s="6"/>
      <c r="CW1430" s="6"/>
    </row>
    <row r="1431" spans="1:101" s="83" customFormat="1" x14ac:dyDescent="0.2">
      <c r="A1431" s="6" t="s">
        <v>1247</v>
      </c>
      <c r="B1431" s="88">
        <v>35548.875</v>
      </c>
      <c r="C1431" s="88"/>
      <c r="D1431" s="6" t="s">
        <v>1287</v>
      </c>
      <c r="E1431" s="6"/>
      <c r="F1431" s="6"/>
      <c r="G1431" s="6">
        <v>50</v>
      </c>
      <c r="H1431" s="6"/>
      <c r="I1431" s="6"/>
      <c r="J1431" s="6"/>
      <c r="K1431" s="6">
        <v>3.9</v>
      </c>
      <c r="L1431" s="6"/>
      <c r="M1431" s="6"/>
      <c r="N1431" s="6"/>
      <c r="O1431" s="6">
        <v>94.8</v>
      </c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 t="s">
        <v>1784</v>
      </c>
      <c r="AE1431" s="6">
        <v>10</v>
      </c>
      <c r="AF1431" s="6"/>
      <c r="AG1431" s="6">
        <v>59</v>
      </c>
      <c r="AH1431" s="6"/>
      <c r="AI1431" s="6"/>
      <c r="AJ1431" s="6"/>
      <c r="AK1431" s="6"/>
      <c r="AL1431" s="6"/>
      <c r="AM1431" s="6"/>
      <c r="AN1431" s="6"/>
      <c r="AO1431" s="6"/>
      <c r="AP1431" s="6"/>
      <c r="AQ1431" s="6"/>
      <c r="AR1431" s="6"/>
      <c r="AS1431" s="6"/>
      <c r="AT1431" s="6"/>
      <c r="AU1431" s="6"/>
      <c r="AV1431" s="6"/>
      <c r="AW1431" s="6"/>
      <c r="AX1431" s="6"/>
      <c r="AY1431" s="6"/>
      <c r="AZ1431" s="6"/>
      <c r="BA1431" s="6"/>
      <c r="BB1431" s="6"/>
      <c r="BC1431" s="6"/>
      <c r="BD1431" s="6"/>
      <c r="BE1431" s="6"/>
      <c r="BF1431" s="6"/>
      <c r="BG1431" s="6"/>
      <c r="BH1431" s="6"/>
      <c r="BI1431" s="6"/>
      <c r="BJ1431" s="6"/>
      <c r="BK1431" s="6"/>
      <c r="BL1431" s="6"/>
      <c r="BM1431" s="6"/>
      <c r="BN1431" s="6"/>
      <c r="BO1431" s="6"/>
      <c r="BP1431" s="6"/>
      <c r="BQ1431" s="6"/>
      <c r="BR1431" s="6"/>
      <c r="BS1431" s="6"/>
      <c r="BT1431" s="6"/>
      <c r="BU1431" s="6"/>
      <c r="BV1431" s="6"/>
      <c r="BW1431" s="6"/>
      <c r="BX1431" s="6"/>
      <c r="BY1431" s="6"/>
      <c r="BZ1431" s="6"/>
      <c r="CA1431" s="6"/>
      <c r="CB1431" s="6"/>
      <c r="CC1431" s="6"/>
      <c r="CD1431" s="6"/>
      <c r="CE1431" s="6"/>
      <c r="CF1431" s="6"/>
      <c r="CG1431" s="6"/>
      <c r="CH1431" s="6"/>
      <c r="CI1431" s="6"/>
      <c r="CJ1431" s="6"/>
      <c r="CK1431" s="6"/>
      <c r="CL1431" s="6"/>
      <c r="CM1431" s="6"/>
      <c r="CN1431" s="6"/>
      <c r="CO1431" s="6"/>
      <c r="CP1431" s="6"/>
      <c r="CQ1431" s="6"/>
      <c r="CR1431" s="6"/>
      <c r="CS1431" s="6"/>
      <c r="CT1431" s="6"/>
      <c r="CU1431" s="6"/>
      <c r="CV1431" s="6"/>
      <c r="CW1431" s="6"/>
    </row>
    <row r="1432" spans="1:101" s="83" customFormat="1" x14ac:dyDescent="0.2">
      <c r="A1432" s="6" t="s">
        <v>1247</v>
      </c>
      <c r="B1432" s="88">
        <v>35548.899305555555</v>
      </c>
      <c r="C1432" s="88"/>
      <c r="D1432" s="6" t="s">
        <v>1288</v>
      </c>
      <c r="E1432" s="6"/>
      <c r="F1432" s="6"/>
      <c r="G1432" s="6">
        <v>50</v>
      </c>
      <c r="H1432" s="6"/>
      <c r="I1432" s="6"/>
      <c r="J1432" s="6"/>
      <c r="K1432" s="6">
        <v>3.7</v>
      </c>
      <c r="L1432" s="6"/>
      <c r="M1432" s="6"/>
      <c r="N1432" s="6"/>
      <c r="O1432" s="6">
        <v>175</v>
      </c>
      <c r="P1432" s="6"/>
      <c r="Q1432" s="6"/>
      <c r="R1432" s="6"/>
      <c r="S1432" s="6">
        <v>0.72899999999999998</v>
      </c>
      <c r="T1432" s="6"/>
      <c r="U1432" s="6">
        <v>1.8</v>
      </c>
      <c r="V1432" s="6"/>
      <c r="W1432" s="6"/>
      <c r="X1432" s="6"/>
      <c r="Y1432" s="6"/>
      <c r="Z1432" s="6"/>
      <c r="AA1432" s="6">
        <v>358</v>
      </c>
      <c r="AB1432" s="6"/>
      <c r="AC1432" s="6"/>
      <c r="AD1432" s="6" t="s">
        <v>1784</v>
      </c>
      <c r="AE1432" s="6">
        <v>11</v>
      </c>
      <c r="AF1432" s="6"/>
      <c r="AG1432" s="6">
        <v>130</v>
      </c>
      <c r="AH1432" s="6"/>
      <c r="AI1432" s="6"/>
      <c r="AJ1432" s="6"/>
      <c r="AK1432" s="6"/>
      <c r="AL1432" s="6"/>
      <c r="AM1432" s="6">
        <v>7.9</v>
      </c>
      <c r="AN1432" s="6"/>
      <c r="AO1432" s="6"/>
      <c r="AP1432" s="6"/>
      <c r="AQ1432" s="6"/>
      <c r="AR1432" s="6"/>
      <c r="AS1432" s="6"/>
      <c r="AT1432" s="6"/>
      <c r="AU1432" s="6"/>
      <c r="AV1432" s="6"/>
      <c r="AW1432" s="6"/>
      <c r="AX1432" s="6"/>
      <c r="AY1432" s="6"/>
      <c r="AZ1432" s="6"/>
      <c r="BA1432" s="6"/>
      <c r="BB1432" s="6"/>
      <c r="BC1432" s="6"/>
      <c r="BD1432" s="6"/>
      <c r="BE1432" s="6"/>
      <c r="BF1432" s="6"/>
      <c r="BG1432" s="6"/>
      <c r="BH1432" s="6"/>
      <c r="BI1432" s="6"/>
      <c r="BJ1432" s="6"/>
      <c r="BK1432" s="6"/>
      <c r="BL1432" s="6"/>
      <c r="BM1432" s="6"/>
      <c r="BN1432" s="6"/>
      <c r="BO1432" s="6"/>
      <c r="BP1432" s="6" t="s">
        <v>1784</v>
      </c>
      <c r="BQ1432" s="6">
        <v>2E-3</v>
      </c>
      <c r="BR1432" s="6"/>
      <c r="BS1432" s="6"/>
      <c r="BT1432" s="6"/>
      <c r="BU1432" s="6"/>
      <c r="BV1432" s="6"/>
      <c r="BW1432" s="6"/>
      <c r="BX1432" s="6"/>
      <c r="BY1432" s="6"/>
      <c r="BZ1432" s="6"/>
      <c r="CA1432" s="6"/>
      <c r="CB1432" s="6"/>
      <c r="CC1432" s="6"/>
      <c r="CD1432" s="6"/>
      <c r="CE1432" s="6"/>
      <c r="CF1432" s="6"/>
      <c r="CG1432" s="6"/>
      <c r="CH1432" s="6"/>
      <c r="CI1432" s="6"/>
      <c r="CJ1432" s="6"/>
      <c r="CK1432" s="6"/>
      <c r="CL1432" s="6"/>
      <c r="CM1432" s="6"/>
      <c r="CN1432" s="6"/>
      <c r="CO1432" s="6"/>
      <c r="CP1432" s="6"/>
      <c r="CQ1432" s="6"/>
      <c r="CR1432" s="6"/>
      <c r="CS1432" s="6"/>
      <c r="CT1432" s="6"/>
      <c r="CU1432" s="6"/>
      <c r="CV1432" s="6"/>
      <c r="CW1432" s="6"/>
    </row>
    <row r="1433" spans="1:101" s="83" customFormat="1" x14ac:dyDescent="0.2">
      <c r="A1433" s="6" t="s">
        <v>1247</v>
      </c>
      <c r="B1433" s="88">
        <v>35548.9</v>
      </c>
      <c r="C1433" s="88"/>
      <c r="D1433" s="6" t="s">
        <v>1289</v>
      </c>
      <c r="E1433" s="6"/>
      <c r="F1433" s="6"/>
      <c r="G1433" s="6">
        <v>10</v>
      </c>
      <c r="H1433" s="6"/>
      <c r="I1433" s="6"/>
      <c r="J1433" s="6"/>
      <c r="K1433" s="6">
        <v>3.8</v>
      </c>
      <c r="L1433" s="6"/>
      <c r="M1433" s="6"/>
      <c r="N1433" s="6"/>
      <c r="O1433" s="6">
        <v>201</v>
      </c>
      <c r="P1433" s="6"/>
      <c r="Q1433" s="6"/>
      <c r="R1433" s="6"/>
      <c r="S1433" s="6">
        <v>0.64600000000000002</v>
      </c>
      <c r="T1433" s="6"/>
      <c r="U1433" s="6">
        <v>1.8</v>
      </c>
      <c r="V1433" s="6"/>
      <c r="W1433" s="6"/>
      <c r="X1433" s="6"/>
      <c r="Y1433" s="6"/>
      <c r="Z1433" s="6"/>
      <c r="AA1433" s="6">
        <v>342</v>
      </c>
      <c r="AB1433" s="6"/>
      <c r="AC1433" s="6"/>
      <c r="AD1433" s="6" t="s">
        <v>1784</v>
      </c>
      <c r="AE1433" s="6">
        <v>10</v>
      </c>
      <c r="AF1433" s="6"/>
      <c r="AG1433" s="6">
        <v>140</v>
      </c>
      <c r="AH1433" s="6"/>
      <c r="AI1433" s="6"/>
      <c r="AJ1433" s="6"/>
      <c r="AK1433" s="6"/>
      <c r="AL1433" s="6"/>
      <c r="AM1433" s="6">
        <v>7.9</v>
      </c>
      <c r="AN1433" s="6"/>
      <c r="AO1433" s="6"/>
      <c r="AP1433" s="6"/>
      <c r="AQ1433" s="6"/>
      <c r="AR1433" s="6"/>
      <c r="AS1433" s="6"/>
      <c r="AT1433" s="6"/>
      <c r="AU1433" s="6"/>
      <c r="AV1433" s="6"/>
      <c r="AW1433" s="6"/>
      <c r="AX1433" s="6"/>
      <c r="AY1433" s="6"/>
      <c r="AZ1433" s="6"/>
      <c r="BA1433" s="6"/>
      <c r="BB1433" s="6"/>
      <c r="BC1433" s="6"/>
      <c r="BD1433" s="6"/>
      <c r="BE1433" s="6"/>
      <c r="BF1433" s="6"/>
      <c r="BG1433" s="6"/>
      <c r="BH1433" s="6"/>
      <c r="BI1433" s="6"/>
      <c r="BJ1433" s="6"/>
      <c r="BK1433" s="6"/>
      <c r="BL1433" s="6"/>
      <c r="BM1433" s="6"/>
      <c r="BN1433" s="6"/>
      <c r="BO1433" s="6"/>
      <c r="BP1433" s="6"/>
      <c r="BQ1433" s="6">
        <v>2E-3</v>
      </c>
      <c r="BR1433" s="6"/>
      <c r="BS1433" s="6"/>
      <c r="BT1433" s="6"/>
      <c r="BU1433" s="6"/>
      <c r="BV1433" s="6"/>
      <c r="BW1433" s="6"/>
      <c r="BX1433" s="6"/>
      <c r="BY1433" s="6"/>
      <c r="BZ1433" s="6"/>
      <c r="CA1433" s="6"/>
      <c r="CB1433" s="6"/>
      <c r="CC1433" s="6"/>
      <c r="CD1433" s="6"/>
      <c r="CE1433" s="6"/>
      <c r="CF1433" s="6"/>
      <c r="CG1433" s="6"/>
      <c r="CH1433" s="6"/>
      <c r="CI1433" s="6"/>
      <c r="CJ1433" s="6"/>
      <c r="CK1433" s="6"/>
      <c r="CL1433" s="6"/>
      <c r="CM1433" s="6"/>
      <c r="CN1433" s="6"/>
      <c r="CO1433" s="6"/>
      <c r="CP1433" s="6"/>
      <c r="CQ1433" s="6"/>
      <c r="CR1433" s="6"/>
      <c r="CS1433" s="6"/>
      <c r="CT1433" s="6"/>
      <c r="CU1433" s="6"/>
      <c r="CV1433" s="6"/>
      <c r="CW1433" s="6"/>
    </row>
    <row r="1434" spans="1:101" s="83" customFormat="1" x14ac:dyDescent="0.2">
      <c r="A1434" s="6" t="s">
        <v>1247</v>
      </c>
      <c r="B1434" s="88">
        <v>35548.902777777781</v>
      </c>
      <c r="C1434" s="88"/>
      <c r="D1434" s="6" t="s">
        <v>1290</v>
      </c>
      <c r="E1434" s="6"/>
      <c r="F1434" s="6"/>
      <c r="G1434" s="6">
        <v>50</v>
      </c>
      <c r="H1434" s="6"/>
      <c r="I1434" s="6"/>
      <c r="J1434" s="6"/>
      <c r="K1434" s="6">
        <v>3.9</v>
      </c>
      <c r="L1434" s="6"/>
      <c r="M1434" s="6"/>
      <c r="N1434" s="6"/>
      <c r="O1434" s="6">
        <v>190</v>
      </c>
      <c r="P1434" s="6"/>
      <c r="Q1434" s="6"/>
      <c r="R1434" s="6"/>
      <c r="S1434" s="6">
        <v>0.72799999999999998</v>
      </c>
      <c r="T1434" s="6"/>
      <c r="U1434" s="6">
        <v>1.8</v>
      </c>
      <c r="V1434" s="6"/>
      <c r="W1434" s="6"/>
      <c r="X1434" s="6"/>
      <c r="Y1434" s="6"/>
      <c r="Z1434" s="6"/>
      <c r="AA1434" s="6">
        <v>355</v>
      </c>
      <c r="AB1434" s="6"/>
      <c r="AC1434" s="6"/>
      <c r="AD1434" s="6" t="s">
        <v>1784</v>
      </c>
      <c r="AE1434" s="6">
        <v>10</v>
      </c>
      <c r="AF1434" s="6"/>
      <c r="AG1434" s="6">
        <v>150</v>
      </c>
      <c r="AH1434" s="6"/>
      <c r="AI1434" s="6"/>
      <c r="AJ1434" s="6"/>
      <c r="AK1434" s="6"/>
      <c r="AL1434" s="6"/>
      <c r="AM1434" s="6">
        <v>7.9</v>
      </c>
      <c r="AN1434" s="6"/>
      <c r="AO1434" s="6"/>
      <c r="AP1434" s="6"/>
      <c r="AQ1434" s="6"/>
      <c r="AR1434" s="6"/>
      <c r="AS1434" s="6"/>
      <c r="AT1434" s="6"/>
      <c r="AU1434" s="6"/>
      <c r="AV1434" s="6"/>
      <c r="AW1434" s="6"/>
      <c r="AX1434" s="6"/>
      <c r="AY1434" s="6"/>
      <c r="AZ1434" s="6"/>
      <c r="BA1434" s="6"/>
      <c r="BB1434" s="6"/>
      <c r="BC1434" s="6"/>
      <c r="BD1434" s="6"/>
      <c r="BE1434" s="6"/>
      <c r="BF1434" s="6"/>
      <c r="BG1434" s="6"/>
      <c r="BH1434" s="6"/>
      <c r="BI1434" s="6"/>
      <c r="BJ1434" s="6"/>
      <c r="BK1434" s="6"/>
      <c r="BL1434" s="6"/>
      <c r="BM1434" s="6"/>
      <c r="BN1434" s="6"/>
      <c r="BO1434" s="6"/>
      <c r="BP1434" s="6" t="s">
        <v>1784</v>
      </c>
      <c r="BQ1434" s="6">
        <v>2E-3</v>
      </c>
      <c r="BR1434" s="6"/>
      <c r="BS1434" s="6"/>
      <c r="BT1434" s="6"/>
      <c r="BU1434" s="6"/>
      <c r="BV1434" s="6"/>
      <c r="BW1434" s="6"/>
      <c r="BX1434" s="6"/>
      <c r="BY1434" s="6"/>
      <c r="BZ1434" s="6"/>
      <c r="CA1434" s="6"/>
      <c r="CB1434" s="6"/>
      <c r="CC1434" s="6"/>
      <c r="CD1434" s="6"/>
      <c r="CE1434" s="6"/>
      <c r="CF1434" s="6"/>
      <c r="CG1434" s="6"/>
      <c r="CH1434" s="6"/>
      <c r="CI1434" s="6"/>
      <c r="CJ1434" s="6"/>
      <c r="CK1434" s="6"/>
      <c r="CL1434" s="6"/>
      <c r="CM1434" s="6"/>
      <c r="CN1434" s="6"/>
      <c r="CO1434" s="6"/>
      <c r="CP1434" s="6"/>
      <c r="CQ1434" s="6"/>
      <c r="CR1434" s="6"/>
      <c r="CS1434" s="6"/>
      <c r="CT1434" s="6"/>
      <c r="CU1434" s="6"/>
      <c r="CV1434" s="6"/>
      <c r="CW1434" s="6"/>
    </row>
    <row r="1435" spans="1:101" s="83" customFormat="1" x14ac:dyDescent="0.2">
      <c r="A1435" s="6" t="s">
        <v>1247</v>
      </c>
      <c r="B1435" s="88">
        <v>35548.986111111109</v>
      </c>
      <c r="C1435" s="88"/>
      <c r="D1435" s="6" t="s">
        <v>1291</v>
      </c>
      <c r="E1435" s="6"/>
      <c r="F1435" s="6"/>
      <c r="G1435" s="6">
        <v>50</v>
      </c>
      <c r="H1435" s="6"/>
      <c r="I1435" s="6"/>
      <c r="J1435" s="6"/>
      <c r="K1435" s="6">
        <v>3.9</v>
      </c>
      <c r="L1435" s="6"/>
      <c r="M1435" s="6"/>
      <c r="N1435" s="6"/>
      <c r="O1435" s="6">
        <v>295</v>
      </c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 t="s">
        <v>1784</v>
      </c>
      <c r="AE1435" s="6">
        <v>10</v>
      </c>
      <c r="AF1435" s="6"/>
      <c r="AG1435" s="6">
        <v>240</v>
      </c>
      <c r="AH1435" s="6"/>
      <c r="AI1435" s="6"/>
      <c r="AJ1435" s="6"/>
      <c r="AK1435" s="6"/>
      <c r="AL1435" s="6"/>
      <c r="AM1435" s="6"/>
      <c r="AN1435" s="6"/>
      <c r="AO1435" s="6"/>
      <c r="AP1435" s="6"/>
      <c r="AQ1435" s="6"/>
      <c r="AR1435" s="6"/>
      <c r="AS1435" s="6"/>
      <c r="AT1435" s="6"/>
      <c r="AU1435" s="6"/>
      <c r="AV1435" s="6"/>
      <c r="AW1435" s="6"/>
      <c r="AX1435" s="6"/>
      <c r="AY1435" s="6"/>
      <c r="AZ1435" s="6"/>
      <c r="BA1435" s="6"/>
      <c r="BB1435" s="6"/>
      <c r="BC1435" s="6"/>
      <c r="BD1435" s="6"/>
      <c r="BE1435" s="6"/>
      <c r="BF1435" s="6"/>
      <c r="BG1435" s="6"/>
      <c r="BH1435" s="6"/>
      <c r="BI1435" s="6"/>
      <c r="BJ1435" s="6"/>
      <c r="BK1435" s="6"/>
      <c r="BL1435" s="6"/>
      <c r="BM1435" s="6"/>
      <c r="BN1435" s="6"/>
      <c r="BO1435" s="6"/>
      <c r="BP1435" s="6"/>
      <c r="BQ1435" s="6"/>
      <c r="BR1435" s="6"/>
      <c r="BS1435" s="6"/>
      <c r="BT1435" s="6"/>
      <c r="BU1435" s="6"/>
      <c r="BV1435" s="6"/>
      <c r="BW1435" s="6"/>
      <c r="BX1435" s="6"/>
      <c r="BY1435" s="6"/>
      <c r="BZ1435" s="6"/>
      <c r="CA1435" s="6"/>
      <c r="CB1435" s="6"/>
      <c r="CC1435" s="6"/>
      <c r="CD1435" s="6"/>
      <c r="CE1435" s="6"/>
      <c r="CF1435" s="6"/>
      <c r="CG1435" s="6"/>
      <c r="CH1435" s="6"/>
      <c r="CI1435" s="6"/>
      <c r="CJ1435" s="6"/>
      <c r="CK1435" s="6"/>
      <c r="CL1435" s="6"/>
      <c r="CM1435" s="6"/>
      <c r="CN1435" s="6"/>
      <c r="CO1435" s="6"/>
      <c r="CP1435" s="6"/>
      <c r="CQ1435" s="6"/>
      <c r="CR1435" s="6"/>
      <c r="CS1435" s="6"/>
      <c r="CT1435" s="6"/>
      <c r="CU1435" s="6"/>
      <c r="CV1435" s="6"/>
      <c r="CW1435" s="6"/>
    </row>
    <row r="1436" spans="1:101" s="83" customFormat="1" x14ac:dyDescent="0.2">
      <c r="A1436" s="6" t="s">
        <v>1247</v>
      </c>
      <c r="B1436" s="88">
        <v>35549.069444444445</v>
      </c>
      <c r="C1436" s="88"/>
      <c r="D1436" s="6" t="s">
        <v>1292</v>
      </c>
      <c r="E1436" s="6"/>
      <c r="F1436" s="6"/>
      <c r="G1436" s="6">
        <v>50</v>
      </c>
      <c r="H1436" s="6"/>
      <c r="I1436" s="6"/>
      <c r="J1436" s="6"/>
      <c r="K1436" s="6">
        <v>4.0999999999999996</v>
      </c>
      <c r="L1436" s="6"/>
      <c r="M1436" s="6"/>
      <c r="N1436" s="6"/>
      <c r="O1436" s="6">
        <v>244</v>
      </c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 t="s">
        <v>1784</v>
      </c>
      <c r="AE1436" s="6">
        <v>10</v>
      </c>
      <c r="AF1436" s="6"/>
      <c r="AG1436" s="6">
        <v>150</v>
      </c>
      <c r="AH1436" s="6"/>
      <c r="AI1436" s="6"/>
      <c r="AJ1436" s="6"/>
      <c r="AK1436" s="6"/>
      <c r="AL1436" s="6"/>
      <c r="AM1436" s="6"/>
      <c r="AN1436" s="6"/>
      <c r="AO1436" s="6"/>
      <c r="AP1436" s="6"/>
      <c r="AQ1436" s="6"/>
      <c r="AR1436" s="6"/>
      <c r="AS1436" s="6"/>
      <c r="AT1436" s="6"/>
      <c r="AU1436" s="6"/>
      <c r="AV1436" s="6"/>
      <c r="AW1436" s="6"/>
      <c r="AX1436" s="6"/>
      <c r="AY1436" s="6"/>
      <c r="AZ1436" s="6"/>
      <c r="BA1436" s="6"/>
      <c r="BB1436" s="6"/>
      <c r="BC1436" s="6"/>
      <c r="BD1436" s="6"/>
      <c r="BE1436" s="6"/>
      <c r="BF1436" s="6"/>
      <c r="BG1436" s="6"/>
      <c r="BH1436" s="6"/>
      <c r="BI1436" s="6"/>
      <c r="BJ1436" s="6"/>
      <c r="BK1436" s="6"/>
      <c r="BL1436" s="6"/>
      <c r="BM1436" s="6"/>
      <c r="BN1436" s="6"/>
      <c r="BO1436" s="6"/>
      <c r="BP1436" s="6"/>
      <c r="BQ1436" s="6"/>
      <c r="BR1436" s="6"/>
      <c r="BS1436" s="6"/>
      <c r="BT1436" s="6"/>
      <c r="BU1436" s="6"/>
      <c r="BV1436" s="6"/>
      <c r="BW1436" s="6"/>
      <c r="BX1436" s="6"/>
      <c r="BY1436" s="6"/>
      <c r="BZ1436" s="6"/>
      <c r="CA1436" s="6"/>
      <c r="CB1436" s="6"/>
      <c r="CC1436" s="6"/>
      <c r="CD1436" s="6"/>
      <c r="CE1436" s="6"/>
      <c r="CF1436" s="6"/>
      <c r="CG1436" s="6"/>
      <c r="CH1436" s="6"/>
      <c r="CI1436" s="6"/>
      <c r="CJ1436" s="6"/>
      <c r="CK1436" s="6"/>
      <c r="CL1436" s="6"/>
      <c r="CM1436" s="6"/>
      <c r="CN1436" s="6"/>
      <c r="CO1436" s="6"/>
      <c r="CP1436" s="6"/>
      <c r="CQ1436" s="6"/>
      <c r="CR1436" s="6"/>
      <c r="CS1436" s="6"/>
      <c r="CT1436" s="6"/>
      <c r="CU1436" s="6"/>
      <c r="CV1436" s="6"/>
      <c r="CW1436" s="6"/>
    </row>
    <row r="1437" spans="1:101" s="83" customFormat="1" x14ac:dyDescent="0.2">
      <c r="A1437" s="6" t="s">
        <v>1247</v>
      </c>
      <c r="B1437" s="88">
        <v>35549.152777777781</v>
      </c>
      <c r="C1437" s="88"/>
      <c r="D1437" s="6" t="s">
        <v>1293</v>
      </c>
      <c r="E1437" s="6"/>
      <c r="F1437" s="6"/>
      <c r="G1437" s="6">
        <v>50</v>
      </c>
      <c r="H1437" s="6"/>
      <c r="I1437" s="6"/>
      <c r="J1437" s="6"/>
      <c r="K1437" s="6">
        <v>4.0999999999999996</v>
      </c>
      <c r="L1437" s="6"/>
      <c r="M1437" s="6"/>
      <c r="N1437" s="6"/>
      <c r="O1437" s="6">
        <v>66</v>
      </c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 t="s">
        <v>1784</v>
      </c>
      <c r="AE1437" s="6">
        <v>10</v>
      </c>
      <c r="AF1437" s="6"/>
      <c r="AG1437" s="6">
        <v>20</v>
      </c>
      <c r="AH1437" s="6"/>
      <c r="AI1437" s="6"/>
      <c r="AJ1437" s="6"/>
      <c r="AK1437" s="6"/>
      <c r="AL1437" s="6"/>
      <c r="AM1437" s="6"/>
      <c r="AN1437" s="6"/>
      <c r="AO1437" s="6"/>
      <c r="AP1437" s="6"/>
      <c r="AQ1437" s="6"/>
      <c r="AR1437" s="6"/>
      <c r="AS1437" s="6"/>
      <c r="AT1437" s="6"/>
      <c r="AU1437" s="6"/>
      <c r="AV1437" s="6"/>
      <c r="AW1437" s="6"/>
      <c r="AX1437" s="6"/>
      <c r="AY1437" s="6"/>
      <c r="AZ1437" s="6"/>
      <c r="BA1437" s="6"/>
      <c r="BB1437" s="6"/>
      <c r="BC1437" s="6"/>
      <c r="BD1437" s="6"/>
      <c r="BE1437" s="6"/>
      <c r="BF1437" s="6"/>
      <c r="BG1437" s="6"/>
      <c r="BH1437" s="6"/>
      <c r="BI1437" s="6"/>
      <c r="BJ1437" s="6"/>
      <c r="BK1437" s="6"/>
      <c r="BL1437" s="6"/>
      <c r="BM1437" s="6"/>
      <c r="BN1437" s="6"/>
      <c r="BO1437" s="6"/>
      <c r="BP1437" s="6"/>
      <c r="BQ1437" s="6"/>
      <c r="BR1437" s="6"/>
      <c r="BS1437" s="6"/>
      <c r="BT1437" s="6"/>
      <c r="BU1437" s="6"/>
      <c r="BV1437" s="6"/>
      <c r="BW1437" s="6"/>
      <c r="BX1437" s="6"/>
      <c r="BY1437" s="6"/>
      <c r="BZ1437" s="6"/>
      <c r="CA1437" s="6"/>
      <c r="CB1437" s="6"/>
      <c r="CC1437" s="6"/>
      <c r="CD1437" s="6"/>
      <c r="CE1437" s="6"/>
      <c r="CF1437" s="6"/>
      <c r="CG1437" s="6"/>
      <c r="CH1437" s="6"/>
      <c r="CI1437" s="6"/>
      <c r="CJ1437" s="6"/>
      <c r="CK1437" s="6"/>
      <c r="CL1437" s="6"/>
      <c r="CM1437" s="6"/>
      <c r="CN1437" s="6"/>
      <c r="CO1437" s="6"/>
      <c r="CP1437" s="6"/>
      <c r="CQ1437" s="6"/>
      <c r="CR1437" s="6"/>
      <c r="CS1437" s="6"/>
      <c r="CT1437" s="6"/>
      <c r="CU1437" s="6"/>
      <c r="CV1437" s="6"/>
      <c r="CW1437" s="6"/>
    </row>
    <row r="1438" spans="1:101" s="83" customFormat="1" x14ac:dyDescent="0.2">
      <c r="A1438" s="6" t="s">
        <v>1247</v>
      </c>
      <c r="B1438" s="88">
        <v>35549.277777777781</v>
      </c>
      <c r="C1438" s="88"/>
      <c r="D1438" s="6" t="s">
        <v>1294</v>
      </c>
      <c r="E1438" s="6"/>
      <c r="F1438" s="6"/>
      <c r="G1438" s="6">
        <v>50</v>
      </c>
      <c r="H1438" s="6"/>
      <c r="I1438" s="6"/>
      <c r="J1438" s="6"/>
      <c r="K1438" s="6">
        <v>3.7</v>
      </c>
      <c r="L1438" s="6"/>
      <c r="M1438" s="6"/>
      <c r="N1438" s="6"/>
      <c r="O1438" s="6">
        <v>20.7</v>
      </c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 t="s">
        <v>1784</v>
      </c>
      <c r="AE1438" s="6">
        <v>10</v>
      </c>
      <c r="AF1438" s="6" t="s">
        <v>1784</v>
      </c>
      <c r="AG1438" s="6">
        <v>10</v>
      </c>
      <c r="AH1438" s="6"/>
      <c r="AI1438" s="6"/>
      <c r="AJ1438" s="6"/>
      <c r="AK1438" s="6"/>
      <c r="AL1438" s="6"/>
      <c r="AM1438" s="6"/>
      <c r="AN1438" s="6"/>
      <c r="AO1438" s="6"/>
      <c r="AP1438" s="6"/>
      <c r="AQ1438" s="6"/>
      <c r="AR1438" s="6"/>
      <c r="AS1438" s="6"/>
      <c r="AT1438" s="6"/>
      <c r="AU1438" s="6"/>
      <c r="AV1438" s="6"/>
      <c r="AW1438" s="6"/>
      <c r="AX1438" s="6"/>
      <c r="AY1438" s="6"/>
      <c r="AZ1438" s="6"/>
      <c r="BA1438" s="6"/>
      <c r="BB1438" s="6"/>
      <c r="BC1438" s="6"/>
      <c r="BD1438" s="6"/>
      <c r="BE1438" s="6"/>
      <c r="BF1438" s="6"/>
      <c r="BG1438" s="6"/>
      <c r="BH1438" s="6"/>
      <c r="BI1438" s="6"/>
      <c r="BJ1438" s="6"/>
      <c r="BK1438" s="6"/>
      <c r="BL1438" s="6"/>
      <c r="BM1438" s="6"/>
      <c r="BN1438" s="6"/>
      <c r="BO1438" s="6"/>
      <c r="BP1438" s="6"/>
      <c r="BQ1438" s="6"/>
      <c r="BR1438" s="6"/>
      <c r="BS1438" s="6"/>
      <c r="BT1438" s="6"/>
      <c r="BU1438" s="6"/>
      <c r="BV1438" s="6"/>
      <c r="BW1438" s="6"/>
      <c r="BX1438" s="6"/>
      <c r="BY1438" s="6"/>
      <c r="BZ1438" s="6"/>
      <c r="CA1438" s="6"/>
      <c r="CB1438" s="6"/>
      <c r="CC1438" s="6"/>
      <c r="CD1438" s="6"/>
      <c r="CE1438" s="6"/>
      <c r="CF1438" s="6"/>
      <c r="CG1438" s="6"/>
      <c r="CH1438" s="6"/>
      <c r="CI1438" s="6"/>
      <c r="CJ1438" s="6"/>
      <c r="CK1438" s="6"/>
      <c r="CL1438" s="6"/>
      <c r="CM1438" s="6"/>
      <c r="CN1438" s="6"/>
      <c r="CO1438" s="6"/>
      <c r="CP1438" s="6"/>
      <c r="CQ1438" s="6"/>
      <c r="CR1438" s="6"/>
      <c r="CS1438" s="6"/>
      <c r="CT1438" s="6"/>
      <c r="CU1438" s="6"/>
      <c r="CV1438" s="6"/>
      <c r="CW1438" s="6"/>
    </row>
    <row r="1439" spans="1:101" s="83" customFormat="1" x14ac:dyDescent="0.2">
      <c r="A1439" s="6" t="s">
        <v>1247</v>
      </c>
      <c r="B1439" s="88">
        <v>35719.395833333336</v>
      </c>
      <c r="C1439" s="88"/>
      <c r="D1439" s="6" t="s">
        <v>1295</v>
      </c>
      <c r="E1439" s="6" t="s">
        <v>1296</v>
      </c>
      <c r="F1439" s="6"/>
      <c r="G1439" s="6">
        <v>10</v>
      </c>
      <c r="H1439" s="6"/>
      <c r="I1439" s="6">
        <v>3</v>
      </c>
      <c r="J1439" s="6"/>
      <c r="K1439" s="6"/>
      <c r="L1439" s="6"/>
      <c r="M1439" s="6"/>
      <c r="N1439" s="6" t="s">
        <v>1784</v>
      </c>
      <c r="O1439" s="6">
        <v>12</v>
      </c>
      <c r="P1439" s="6" t="s">
        <v>1784</v>
      </c>
      <c r="Q1439" s="6">
        <v>9</v>
      </c>
      <c r="R1439" s="6" t="s">
        <v>1784</v>
      </c>
      <c r="S1439" s="6">
        <v>1.2999999999999999E-2</v>
      </c>
      <c r="T1439" s="6"/>
      <c r="U1439" s="6">
        <v>0.3</v>
      </c>
      <c r="V1439" s="6"/>
      <c r="W1439" s="6"/>
      <c r="X1439" s="6"/>
      <c r="Y1439" s="6"/>
      <c r="Z1439" s="6"/>
      <c r="AA1439" s="6"/>
      <c r="AB1439" s="6"/>
      <c r="AC1439" s="6"/>
      <c r="AD1439" s="6" t="s">
        <v>1784</v>
      </c>
      <c r="AE1439" s="6">
        <v>18</v>
      </c>
      <c r="AF1439" s="6" t="s">
        <v>1784</v>
      </c>
      <c r="AG1439" s="6">
        <v>18</v>
      </c>
      <c r="AH1439" s="6"/>
      <c r="AI1439" s="6"/>
      <c r="AJ1439" s="6"/>
      <c r="AK1439" s="6"/>
      <c r="AL1439" s="6"/>
      <c r="AM1439" s="6">
        <v>8.1</v>
      </c>
      <c r="AN1439" s="6"/>
      <c r="AO1439" s="6"/>
      <c r="AP1439" s="6"/>
      <c r="AQ1439" s="6"/>
      <c r="AR1439" s="6"/>
      <c r="AS1439" s="6"/>
      <c r="AT1439" s="6"/>
      <c r="AU1439" s="6"/>
      <c r="AV1439" s="6"/>
      <c r="AW1439" s="6"/>
      <c r="AX1439" s="6"/>
      <c r="AY1439" s="6"/>
      <c r="AZ1439" s="6" t="s">
        <v>1784</v>
      </c>
      <c r="BA1439" s="6">
        <v>5</v>
      </c>
      <c r="BB1439" s="6"/>
      <c r="BC1439" s="6">
        <v>79</v>
      </c>
      <c r="BD1439" s="6"/>
      <c r="BE1439" s="6"/>
      <c r="BF1439" s="6"/>
      <c r="BG1439" s="6">
        <v>4</v>
      </c>
      <c r="BH1439" s="6"/>
      <c r="BI1439" s="6">
        <v>34</v>
      </c>
      <c r="BJ1439" s="6" t="s">
        <v>1784</v>
      </c>
      <c r="BK1439" s="6">
        <v>0.8</v>
      </c>
      <c r="BL1439" s="6" t="s">
        <v>1784</v>
      </c>
      <c r="BM1439" s="6">
        <v>19</v>
      </c>
      <c r="BN1439" s="6"/>
      <c r="BO1439" s="6">
        <v>0.14599999999999999</v>
      </c>
      <c r="BP1439" s="6"/>
      <c r="BQ1439" s="6"/>
      <c r="BR1439" s="6"/>
      <c r="BS1439" s="6"/>
      <c r="BT1439" s="6"/>
      <c r="BU1439" s="6">
        <v>340</v>
      </c>
      <c r="BV1439" s="6" t="s">
        <v>1784</v>
      </c>
      <c r="BW1439" s="6">
        <v>2</v>
      </c>
      <c r="BX1439" s="6"/>
      <c r="BY1439" s="6"/>
      <c r="BZ1439" s="6"/>
      <c r="CA1439" s="6"/>
      <c r="CB1439" s="6"/>
      <c r="CC1439" s="6"/>
      <c r="CD1439" s="6"/>
      <c r="CE1439" s="6"/>
      <c r="CF1439" s="6"/>
      <c r="CG1439" s="6"/>
      <c r="CH1439" s="6"/>
      <c r="CI1439" s="6"/>
      <c r="CJ1439" s="6"/>
      <c r="CK1439" s="6"/>
      <c r="CL1439" s="6"/>
      <c r="CM1439" s="6"/>
      <c r="CN1439" s="6"/>
      <c r="CO1439" s="6"/>
      <c r="CP1439" s="6"/>
      <c r="CQ1439" s="6"/>
      <c r="CR1439" s="6"/>
      <c r="CS1439" s="6"/>
      <c r="CT1439" s="6"/>
      <c r="CU1439" s="6"/>
      <c r="CV1439" s="6"/>
      <c r="CW1439" s="6"/>
    </row>
    <row r="1440" spans="1:101" s="83" customFormat="1" x14ac:dyDescent="0.2">
      <c r="A1440" s="6" t="s">
        <v>1247</v>
      </c>
      <c r="B1440" s="88">
        <v>35774.375</v>
      </c>
      <c r="C1440" s="88">
        <v>35775.048611111109</v>
      </c>
      <c r="D1440" s="6" t="s">
        <v>1297</v>
      </c>
      <c r="E1440" s="6" t="s">
        <v>1298</v>
      </c>
      <c r="F1440" s="6"/>
      <c r="G1440" s="6">
        <v>50</v>
      </c>
      <c r="H1440" s="6"/>
      <c r="I1440" s="6"/>
      <c r="J1440" s="6"/>
      <c r="K1440" s="6"/>
      <c r="L1440" s="6"/>
      <c r="M1440" s="6">
        <v>1120</v>
      </c>
      <c r="N1440" s="6"/>
      <c r="O1440" s="6">
        <v>702</v>
      </c>
      <c r="P1440" s="6"/>
      <c r="Q1440" s="6">
        <v>670</v>
      </c>
      <c r="R1440" s="6"/>
      <c r="S1440" s="6">
        <v>0.61</v>
      </c>
      <c r="T1440" s="6"/>
      <c r="U1440" s="6">
        <v>4.7</v>
      </c>
      <c r="V1440" s="6"/>
      <c r="W1440" s="6"/>
      <c r="X1440" s="6"/>
      <c r="Y1440" s="6"/>
      <c r="Z1440" s="6"/>
      <c r="AA1440" s="6"/>
      <c r="AB1440" s="6"/>
      <c r="AC1440" s="6"/>
      <c r="AD1440" s="6"/>
      <c r="AE1440" s="6">
        <v>49</v>
      </c>
      <c r="AF1440" s="6"/>
      <c r="AG1440" s="6">
        <v>710</v>
      </c>
      <c r="AH1440" s="6"/>
      <c r="AI1440" s="6"/>
      <c r="AJ1440" s="6"/>
      <c r="AK1440" s="6"/>
      <c r="AL1440" s="6"/>
      <c r="AM1440" s="6">
        <v>7.85</v>
      </c>
      <c r="AN1440" s="6"/>
      <c r="AO1440" s="6"/>
      <c r="AP1440" s="6"/>
      <c r="AQ1440" s="6"/>
      <c r="AR1440" s="6"/>
      <c r="AS1440" s="6"/>
      <c r="AT1440" s="6"/>
      <c r="AU1440" s="6"/>
      <c r="AV1440" s="6"/>
      <c r="AW1440" s="6"/>
      <c r="AX1440" s="6"/>
      <c r="AY1440" s="6"/>
      <c r="AZ1440" s="6"/>
      <c r="BA1440" s="6">
        <v>91</v>
      </c>
      <c r="BB1440" s="6"/>
      <c r="BC1440" s="6">
        <v>63</v>
      </c>
      <c r="BD1440" s="6"/>
      <c r="BE1440" s="6"/>
      <c r="BF1440" s="6"/>
      <c r="BG1440" s="6">
        <v>27</v>
      </c>
      <c r="BH1440" s="6"/>
      <c r="BI1440" s="6">
        <v>16</v>
      </c>
      <c r="BJ1440" s="6"/>
      <c r="BK1440" s="6">
        <v>24</v>
      </c>
      <c r="BL1440" s="6"/>
      <c r="BM1440" s="6">
        <v>170</v>
      </c>
      <c r="BN1440" s="6"/>
      <c r="BO1440" s="6">
        <v>0.22500000000000001</v>
      </c>
      <c r="BP1440" s="6"/>
      <c r="BQ1440" s="6"/>
      <c r="BR1440" s="6"/>
      <c r="BS1440" s="6"/>
      <c r="BT1440" s="6"/>
      <c r="BU1440" s="6">
        <v>220</v>
      </c>
      <c r="BV1440" s="6"/>
      <c r="BW1440" s="6"/>
      <c r="BX1440" s="6"/>
      <c r="BY1440" s="6"/>
      <c r="BZ1440" s="6"/>
      <c r="CA1440" s="6"/>
      <c r="CB1440" s="6"/>
      <c r="CC1440" s="6"/>
      <c r="CD1440" s="6"/>
      <c r="CE1440" s="6"/>
      <c r="CF1440" s="6"/>
      <c r="CG1440" s="6"/>
      <c r="CH1440" s="6"/>
      <c r="CI1440" s="6"/>
      <c r="CJ1440" s="6"/>
      <c r="CK1440" s="6"/>
      <c r="CL1440" s="6"/>
      <c r="CM1440" s="6">
        <v>1.121</v>
      </c>
      <c r="CN1440" s="6"/>
      <c r="CO1440" s="6"/>
      <c r="CP1440" s="6"/>
      <c r="CQ1440" s="6"/>
      <c r="CR1440" s="6"/>
      <c r="CS1440" s="6"/>
      <c r="CT1440" s="6"/>
      <c r="CU1440" s="6"/>
      <c r="CV1440" s="6"/>
      <c r="CW1440" s="6"/>
    </row>
    <row r="1441" spans="1:101" s="83" customFormat="1" x14ac:dyDescent="0.2">
      <c r="A1441" s="6" t="s">
        <v>1247</v>
      </c>
      <c r="B1441" s="88">
        <v>35774.449999999997</v>
      </c>
      <c r="C1441" s="88"/>
      <c r="D1441" s="6" t="s">
        <v>1299</v>
      </c>
      <c r="E1441" s="6"/>
      <c r="F1441" s="6"/>
      <c r="G1441" s="6">
        <v>70</v>
      </c>
      <c r="H1441" s="6"/>
      <c r="I1441" s="6"/>
      <c r="J1441" s="6"/>
      <c r="K1441" s="6">
        <v>8.1</v>
      </c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"/>
      <c r="AO1441" s="6"/>
      <c r="AP1441" s="6"/>
      <c r="AQ1441" s="6"/>
      <c r="AR1441" s="6"/>
      <c r="AS1441" s="6"/>
      <c r="AT1441" s="6"/>
      <c r="AU1441" s="6"/>
      <c r="AV1441" s="6"/>
      <c r="AW1441" s="6"/>
      <c r="AX1441" s="6"/>
      <c r="AY1441" s="6"/>
      <c r="AZ1441" s="6"/>
      <c r="BA1441" s="6"/>
      <c r="BB1441" s="6"/>
      <c r="BC1441" s="6"/>
      <c r="BD1441" s="6"/>
      <c r="BE1441" s="6"/>
      <c r="BF1441" s="6"/>
      <c r="BG1441" s="6"/>
      <c r="BH1441" s="6"/>
      <c r="BI1441" s="6"/>
      <c r="BJ1441" s="6"/>
      <c r="BK1441" s="6"/>
      <c r="BL1441" s="6"/>
      <c r="BM1441" s="6"/>
      <c r="BN1441" s="6"/>
      <c r="BO1441" s="6"/>
      <c r="BP1441" s="6"/>
      <c r="BQ1441" s="6"/>
      <c r="BR1441" s="6"/>
      <c r="BS1441" s="6"/>
      <c r="BT1441" s="6"/>
      <c r="BU1441" s="6"/>
      <c r="BV1441" s="6" t="s">
        <v>1784</v>
      </c>
      <c r="BW1441" s="6">
        <v>2</v>
      </c>
      <c r="BX1441" s="6"/>
      <c r="BY1441" s="6"/>
      <c r="BZ1441" s="6"/>
      <c r="CA1441" s="6"/>
      <c r="CB1441" s="6"/>
      <c r="CC1441" s="6"/>
      <c r="CD1441" s="6"/>
      <c r="CE1441" s="6"/>
      <c r="CF1441" s="6"/>
      <c r="CG1441" s="6"/>
      <c r="CH1441" s="6"/>
      <c r="CI1441" s="6"/>
      <c r="CJ1441" s="6"/>
      <c r="CK1441" s="6"/>
      <c r="CL1441" s="6"/>
      <c r="CM1441" s="6"/>
      <c r="CN1441" s="6"/>
      <c r="CO1441" s="6"/>
      <c r="CP1441" s="6"/>
      <c r="CQ1441" s="6"/>
      <c r="CR1441" s="6"/>
      <c r="CS1441" s="6"/>
      <c r="CT1441" s="6"/>
      <c r="CU1441" s="6"/>
      <c r="CV1441" s="6"/>
      <c r="CW1441" s="6"/>
    </row>
    <row r="1442" spans="1:101" s="83" customFormat="1" x14ac:dyDescent="0.2">
      <c r="A1442" s="6" t="s">
        <v>1247</v>
      </c>
      <c r="B1442" s="88">
        <v>35803.479166666664</v>
      </c>
      <c r="C1442" s="88">
        <v>35804.128472222219</v>
      </c>
      <c r="D1442" s="6" t="s">
        <v>1300</v>
      </c>
      <c r="E1442" s="6" t="s">
        <v>1301</v>
      </c>
      <c r="F1442" s="6"/>
      <c r="G1442" s="6">
        <v>50</v>
      </c>
      <c r="H1442" s="6"/>
      <c r="I1442" s="6"/>
      <c r="J1442" s="6"/>
      <c r="K1442" s="6"/>
      <c r="L1442" s="6"/>
      <c r="M1442" s="6">
        <v>754</v>
      </c>
      <c r="N1442" s="6"/>
      <c r="O1442" s="6">
        <v>166</v>
      </c>
      <c r="P1442" s="6"/>
      <c r="Q1442" s="6">
        <v>240</v>
      </c>
      <c r="R1442" s="6"/>
      <c r="S1442" s="6">
        <v>1.1299999999999999</v>
      </c>
      <c r="T1442" s="6"/>
      <c r="U1442" s="6">
        <v>3.4</v>
      </c>
      <c r="V1442" s="6"/>
      <c r="W1442" s="6"/>
      <c r="X1442" s="6"/>
      <c r="Y1442" s="6"/>
      <c r="Z1442" s="6"/>
      <c r="AA1442" s="6"/>
      <c r="AB1442" s="6"/>
      <c r="AC1442" s="6"/>
      <c r="AD1442" s="6" t="s">
        <v>1784</v>
      </c>
      <c r="AE1442" s="6">
        <v>18</v>
      </c>
      <c r="AF1442" s="6"/>
      <c r="AG1442" s="6">
        <v>120</v>
      </c>
      <c r="AH1442" s="6"/>
      <c r="AI1442" s="6"/>
      <c r="AJ1442" s="6"/>
      <c r="AK1442" s="6"/>
      <c r="AL1442" s="6"/>
      <c r="AM1442" s="6">
        <v>7.89</v>
      </c>
      <c r="AN1442" s="6"/>
      <c r="AO1442" s="6"/>
      <c r="AP1442" s="6"/>
      <c r="AQ1442" s="6"/>
      <c r="AR1442" s="6"/>
      <c r="AS1442" s="6"/>
      <c r="AT1442" s="6"/>
      <c r="AU1442" s="6"/>
      <c r="AV1442" s="6"/>
      <c r="AW1442" s="6"/>
      <c r="AX1442" s="6"/>
      <c r="AY1442" s="6"/>
      <c r="AZ1442" s="6"/>
      <c r="BA1442" s="6">
        <v>14</v>
      </c>
      <c r="BB1442" s="6"/>
      <c r="BC1442" s="6">
        <v>84</v>
      </c>
      <c r="BD1442" s="6"/>
      <c r="BE1442" s="6"/>
      <c r="BF1442" s="6"/>
      <c r="BG1442" s="6">
        <v>8</v>
      </c>
      <c r="BH1442" s="6"/>
      <c r="BI1442" s="6">
        <v>33</v>
      </c>
      <c r="BJ1442" s="6"/>
      <c r="BK1442" s="6">
        <v>2.2999999999999998</v>
      </c>
      <c r="BL1442" s="6"/>
      <c r="BM1442" s="6">
        <v>38</v>
      </c>
      <c r="BN1442" s="6"/>
      <c r="BO1442" s="6">
        <v>0.06</v>
      </c>
      <c r="BP1442" s="6"/>
      <c r="BQ1442" s="6"/>
      <c r="BR1442" s="6"/>
      <c r="BS1442" s="6"/>
      <c r="BT1442" s="6"/>
      <c r="BU1442" s="6">
        <v>350</v>
      </c>
      <c r="BV1442" s="6"/>
      <c r="BW1442" s="6"/>
      <c r="BX1442" s="6"/>
      <c r="BY1442" s="6"/>
      <c r="BZ1442" s="6"/>
      <c r="CA1442" s="6"/>
      <c r="CB1442" s="6"/>
      <c r="CC1442" s="6"/>
      <c r="CD1442" s="6"/>
      <c r="CE1442" s="6"/>
      <c r="CF1442" s="6"/>
      <c r="CG1442" s="6"/>
      <c r="CH1442" s="6"/>
      <c r="CI1442" s="6"/>
      <c r="CJ1442" s="6"/>
      <c r="CK1442" s="6"/>
      <c r="CL1442" s="6"/>
      <c r="CM1442" s="6">
        <v>0.754</v>
      </c>
      <c r="CN1442" s="6"/>
      <c r="CO1442" s="6"/>
      <c r="CP1442" s="6"/>
      <c r="CQ1442" s="6"/>
      <c r="CR1442" s="6"/>
      <c r="CS1442" s="6"/>
      <c r="CT1442" s="6"/>
      <c r="CU1442" s="6"/>
      <c r="CV1442" s="6"/>
      <c r="CW1442" s="6"/>
    </row>
    <row r="1443" spans="1:101" s="83" customFormat="1" x14ac:dyDescent="0.2">
      <c r="A1443" s="6" t="s">
        <v>1247</v>
      </c>
      <c r="B1443" s="88">
        <v>35803.9375</v>
      </c>
      <c r="C1443" s="88"/>
      <c r="D1443" s="6" t="s">
        <v>1302</v>
      </c>
      <c r="E1443" s="6"/>
      <c r="F1443" s="6"/>
      <c r="G1443" s="6">
        <v>70</v>
      </c>
      <c r="H1443" s="6"/>
      <c r="I1443" s="6"/>
      <c r="J1443" s="6"/>
      <c r="K1443" s="6">
        <v>13</v>
      </c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  <c r="AO1443" s="6"/>
      <c r="AP1443" s="6"/>
      <c r="AQ1443" s="6"/>
      <c r="AR1443" s="6"/>
      <c r="AS1443" s="6"/>
      <c r="AT1443" s="6"/>
      <c r="AU1443" s="6"/>
      <c r="AV1443" s="6"/>
      <c r="AW1443" s="6"/>
      <c r="AX1443" s="6"/>
      <c r="AY1443" s="6"/>
      <c r="AZ1443" s="6"/>
      <c r="BA1443" s="6"/>
      <c r="BB1443" s="6"/>
      <c r="BC1443" s="6"/>
      <c r="BD1443" s="6"/>
      <c r="BE1443" s="6"/>
      <c r="BF1443" s="6"/>
      <c r="BG1443" s="6"/>
      <c r="BH1443" s="6"/>
      <c r="BI1443" s="6"/>
      <c r="BJ1443" s="6"/>
      <c r="BK1443" s="6"/>
      <c r="BL1443" s="6"/>
      <c r="BM1443" s="6"/>
      <c r="BN1443" s="6"/>
      <c r="BO1443" s="6"/>
      <c r="BP1443" s="6"/>
      <c r="BQ1443" s="6"/>
      <c r="BR1443" s="6"/>
      <c r="BS1443" s="6"/>
      <c r="BT1443" s="6"/>
      <c r="BU1443" s="6"/>
      <c r="BV1443" s="6" t="s">
        <v>1784</v>
      </c>
      <c r="BW1443" s="6">
        <v>2</v>
      </c>
      <c r="BX1443" s="6"/>
      <c r="BY1443" s="6"/>
      <c r="BZ1443" s="6"/>
      <c r="CA1443" s="6"/>
      <c r="CB1443" s="6"/>
      <c r="CC1443" s="6"/>
      <c r="CD1443" s="6"/>
      <c r="CE1443" s="6"/>
      <c r="CF1443" s="6"/>
      <c r="CG1443" s="6"/>
      <c r="CH1443" s="6"/>
      <c r="CI1443" s="6"/>
      <c r="CJ1443" s="6"/>
      <c r="CK1443" s="6"/>
      <c r="CL1443" s="6"/>
      <c r="CM1443" s="6"/>
      <c r="CN1443" s="6"/>
      <c r="CO1443" s="6"/>
      <c r="CP1443" s="6"/>
      <c r="CQ1443" s="6"/>
      <c r="CR1443" s="6"/>
      <c r="CS1443" s="6"/>
      <c r="CT1443" s="6"/>
      <c r="CU1443" s="6"/>
      <c r="CV1443" s="6"/>
      <c r="CW1443" s="6"/>
    </row>
    <row r="1444" spans="1:101" s="83" customFormat="1" x14ac:dyDescent="0.2">
      <c r="A1444" s="6" t="s">
        <v>1247</v>
      </c>
      <c r="B1444" s="88">
        <v>35815.50277777778</v>
      </c>
      <c r="C1444" s="88"/>
      <c r="D1444" s="6" t="s">
        <v>1303</v>
      </c>
      <c r="E1444" s="6" t="s">
        <v>1304</v>
      </c>
      <c r="F1444" s="6"/>
      <c r="G1444" s="6">
        <v>10</v>
      </c>
      <c r="H1444" s="6"/>
      <c r="I1444" s="6"/>
      <c r="J1444" s="6"/>
      <c r="K1444" s="6">
        <v>4.5</v>
      </c>
      <c r="L1444" s="6"/>
      <c r="M1444" s="6"/>
      <c r="N1444" s="6"/>
      <c r="O1444" s="6">
        <v>53.6</v>
      </c>
      <c r="P1444" s="6"/>
      <c r="Q1444" s="6">
        <v>81</v>
      </c>
      <c r="R1444" s="6"/>
      <c r="S1444" s="6">
        <v>0.83699999999999997</v>
      </c>
      <c r="T1444" s="6"/>
      <c r="U1444" s="6">
        <v>2.9</v>
      </c>
      <c r="V1444" s="6"/>
      <c r="W1444" s="6"/>
      <c r="X1444" s="6"/>
      <c r="Y1444" s="6"/>
      <c r="Z1444" s="6"/>
      <c r="AA1444" s="6"/>
      <c r="AB1444" s="6"/>
      <c r="AC1444" s="6"/>
      <c r="AD1444" s="6"/>
      <c r="AE1444" s="6">
        <v>18</v>
      </c>
      <c r="AF1444" s="6"/>
      <c r="AG1444" s="6">
        <v>36</v>
      </c>
      <c r="AH1444" s="6"/>
      <c r="AI1444" s="6"/>
      <c r="AJ1444" s="6"/>
      <c r="AK1444" s="6"/>
      <c r="AL1444" s="6"/>
      <c r="AM1444" s="6">
        <v>8</v>
      </c>
      <c r="AN1444" s="6"/>
      <c r="AO1444" s="6"/>
      <c r="AP1444" s="6"/>
      <c r="AQ1444" s="6"/>
      <c r="AR1444" s="6"/>
      <c r="AS1444" s="6"/>
      <c r="AT1444" s="6"/>
      <c r="AU1444" s="6"/>
      <c r="AV1444" s="6"/>
      <c r="AW1444" s="6"/>
      <c r="AX1444" s="6"/>
      <c r="AY1444" s="6"/>
      <c r="AZ1444" s="6"/>
      <c r="BA1444" s="6">
        <v>18</v>
      </c>
      <c r="BB1444" s="6"/>
      <c r="BC1444" s="6">
        <v>91</v>
      </c>
      <c r="BD1444" s="6"/>
      <c r="BE1444" s="6"/>
      <c r="BF1444" s="6"/>
      <c r="BG1444" s="6">
        <v>2</v>
      </c>
      <c r="BH1444" s="6"/>
      <c r="BI1444" s="6">
        <v>38</v>
      </c>
      <c r="BJ1444" s="6"/>
      <c r="BK1444" s="6">
        <v>1.2</v>
      </c>
      <c r="BL1444" s="6" t="s">
        <v>1784</v>
      </c>
      <c r="BM1444" s="6">
        <v>19</v>
      </c>
      <c r="BN1444" s="6"/>
      <c r="BO1444" s="6">
        <v>0.08</v>
      </c>
      <c r="BP1444" s="6"/>
      <c r="BQ1444" s="6"/>
      <c r="BR1444" s="6"/>
      <c r="BS1444" s="6"/>
      <c r="BT1444" s="6"/>
      <c r="BU1444" s="6">
        <v>380</v>
      </c>
      <c r="BV1444" s="6" t="s">
        <v>1784</v>
      </c>
      <c r="BW1444" s="6">
        <v>2</v>
      </c>
      <c r="BX1444" s="6"/>
      <c r="BY1444" s="6"/>
      <c r="BZ1444" s="6"/>
      <c r="CA1444" s="6"/>
      <c r="CB1444" s="6"/>
      <c r="CC1444" s="6"/>
      <c r="CD1444" s="6"/>
      <c r="CE1444" s="6"/>
      <c r="CF1444" s="6"/>
      <c r="CG1444" s="6"/>
      <c r="CH1444" s="6"/>
      <c r="CI1444" s="6"/>
      <c r="CJ1444" s="6"/>
      <c r="CK1444" s="6"/>
      <c r="CL1444" s="6"/>
      <c r="CM1444" s="6"/>
      <c r="CN1444" s="6"/>
      <c r="CO1444" s="6"/>
      <c r="CP1444" s="6"/>
      <c r="CQ1444" s="6"/>
      <c r="CR1444" s="6"/>
      <c r="CS1444" s="6"/>
      <c r="CT1444" s="6"/>
      <c r="CU1444" s="6"/>
      <c r="CV1444" s="6"/>
      <c r="CW1444" s="6"/>
    </row>
    <row r="1445" spans="1:101" s="83" customFormat="1" x14ac:dyDescent="0.2">
      <c r="A1445" s="6" t="s">
        <v>1247</v>
      </c>
      <c r="B1445" s="88">
        <v>35831.581944444442</v>
      </c>
      <c r="C1445" s="88"/>
      <c r="D1445" s="6" t="s">
        <v>1305</v>
      </c>
      <c r="E1445" s="6"/>
      <c r="F1445" s="6"/>
      <c r="G1445" s="6">
        <v>70</v>
      </c>
      <c r="H1445" s="6"/>
      <c r="I1445" s="6"/>
      <c r="J1445" s="6"/>
      <c r="K1445" s="6">
        <v>8.6</v>
      </c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  <c r="AK1445" s="6"/>
      <c r="AL1445" s="6"/>
      <c r="AM1445" s="6"/>
      <c r="AN1445" s="6"/>
      <c r="AO1445" s="6"/>
      <c r="AP1445" s="6"/>
      <c r="AQ1445" s="6"/>
      <c r="AR1445" s="6"/>
      <c r="AS1445" s="6"/>
      <c r="AT1445" s="6"/>
      <c r="AU1445" s="6"/>
      <c r="AV1445" s="6"/>
      <c r="AW1445" s="6"/>
      <c r="AX1445" s="6"/>
      <c r="AY1445" s="6"/>
      <c r="AZ1445" s="6"/>
      <c r="BA1445" s="6"/>
      <c r="BB1445" s="6"/>
      <c r="BC1445" s="6"/>
      <c r="BD1445" s="6"/>
      <c r="BE1445" s="6"/>
      <c r="BF1445" s="6"/>
      <c r="BG1445" s="6"/>
      <c r="BH1445" s="6"/>
      <c r="BI1445" s="6"/>
      <c r="BJ1445" s="6"/>
      <c r="BK1445" s="6"/>
      <c r="BL1445" s="6"/>
      <c r="BM1445" s="6"/>
      <c r="BN1445" s="6"/>
      <c r="BO1445" s="6"/>
      <c r="BP1445" s="6"/>
      <c r="BQ1445" s="6"/>
      <c r="BR1445" s="6"/>
      <c r="BS1445" s="6"/>
      <c r="BT1445" s="6"/>
      <c r="BU1445" s="6"/>
      <c r="BV1445" s="6"/>
      <c r="BW1445" s="6"/>
      <c r="BX1445" s="6"/>
      <c r="BY1445" s="6"/>
      <c r="BZ1445" s="6"/>
      <c r="CA1445" s="6"/>
      <c r="CB1445" s="6"/>
      <c r="CC1445" s="6"/>
      <c r="CD1445" s="6"/>
      <c r="CE1445" s="6"/>
      <c r="CF1445" s="6"/>
      <c r="CG1445" s="6"/>
      <c r="CH1445" s="6"/>
      <c r="CI1445" s="6"/>
      <c r="CJ1445" s="6"/>
      <c r="CK1445" s="6"/>
      <c r="CL1445" s="6"/>
      <c r="CM1445" s="6"/>
      <c r="CN1445" s="6"/>
      <c r="CO1445" s="6"/>
      <c r="CP1445" s="6"/>
      <c r="CQ1445" s="6"/>
      <c r="CR1445" s="6"/>
      <c r="CS1445" s="6"/>
      <c r="CT1445" s="6"/>
      <c r="CU1445" s="6"/>
      <c r="CV1445" s="6"/>
      <c r="CW1445" s="6"/>
    </row>
    <row r="1446" spans="1:101" s="83" customFormat="1" x14ac:dyDescent="0.2">
      <c r="A1446" s="6" t="s">
        <v>1247</v>
      </c>
      <c r="B1446" s="88">
        <v>35857.503472222219</v>
      </c>
      <c r="C1446" s="88">
        <v>35857.642361111109</v>
      </c>
      <c r="D1446" s="6" t="s">
        <v>1306</v>
      </c>
      <c r="E1446" s="6" t="s">
        <v>1307</v>
      </c>
      <c r="F1446" s="6"/>
      <c r="G1446" s="6">
        <v>50</v>
      </c>
      <c r="H1446" s="6"/>
      <c r="I1446" s="6"/>
      <c r="J1446" s="6"/>
      <c r="K1446" s="6"/>
      <c r="L1446" s="6"/>
      <c r="M1446" s="6">
        <v>150</v>
      </c>
      <c r="N1446" s="6"/>
      <c r="O1446" s="6">
        <v>130.80000000000001</v>
      </c>
      <c r="P1446" s="6"/>
      <c r="Q1446" s="6">
        <v>260</v>
      </c>
      <c r="R1446" s="6"/>
      <c r="S1446" s="6">
        <v>0.60799999999999998</v>
      </c>
      <c r="T1446" s="6"/>
      <c r="U1446" s="6">
        <v>1.9</v>
      </c>
      <c r="V1446" s="6"/>
      <c r="W1446" s="6"/>
      <c r="X1446" s="6"/>
      <c r="Y1446" s="6"/>
      <c r="Z1446" s="6"/>
      <c r="AA1446" s="6"/>
      <c r="AB1446" s="6"/>
      <c r="AC1446" s="6"/>
      <c r="AD1446" s="6" t="s">
        <v>1784</v>
      </c>
      <c r="AE1446" s="6">
        <v>18</v>
      </c>
      <c r="AF1446" s="6"/>
      <c r="AG1446" s="6">
        <v>110</v>
      </c>
      <c r="AH1446" s="6"/>
      <c r="AI1446" s="6"/>
      <c r="AJ1446" s="6"/>
      <c r="AK1446" s="6"/>
      <c r="AL1446" s="6"/>
      <c r="AM1446" s="6">
        <v>8.0299999999999994</v>
      </c>
      <c r="AN1446" s="6"/>
      <c r="AO1446" s="6"/>
      <c r="AP1446" s="6"/>
      <c r="AQ1446" s="6"/>
      <c r="AR1446" s="6"/>
      <c r="AS1446" s="6"/>
      <c r="AT1446" s="6"/>
      <c r="AU1446" s="6"/>
      <c r="AV1446" s="6"/>
      <c r="AW1446" s="6"/>
      <c r="AX1446" s="6"/>
      <c r="AY1446" s="6"/>
      <c r="AZ1446" s="6"/>
      <c r="BA1446" s="6">
        <v>37</v>
      </c>
      <c r="BB1446" s="6"/>
      <c r="BC1446" s="6">
        <v>86</v>
      </c>
      <c r="BD1446" s="6"/>
      <c r="BE1446" s="6"/>
      <c r="BF1446" s="6"/>
      <c r="BG1446" s="6">
        <v>7</v>
      </c>
      <c r="BH1446" s="6"/>
      <c r="BI1446" s="6">
        <v>40</v>
      </c>
      <c r="BJ1446" s="6"/>
      <c r="BK1446" s="6">
        <v>3.8</v>
      </c>
      <c r="BL1446" s="6"/>
      <c r="BM1446" s="6">
        <v>45</v>
      </c>
      <c r="BN1446" s="6"/>
      <c r="BO1446" s="6">
        <v>0.107</v>
      </c>
      <c r="BP1446" s="6"/>
      <c r="BQ1446" s="6"/>
      <c r="BR1446" s="6"/>
      <c r="BS1446" s="6"/>
      <c r="BT1446" s="6"/>
      <c r="BU1446" s="6">
        <v>380</v>
      </c>
      <c r="BV1446" s="6"/>
      <c r="BW1446" s="6"/>
      <c r="BX1446" s="6"/>
      <c r="BY1446" s="6"/>
      <c r="BZ1446" s="6"/>
      <c r="CA1446" s="6"/>
      <c r="CB1446" s="6"/>
      <c r="CC1446" s="6"/>
      <c r="CD1446" s="6"/>
      <c r="CE1446" s="6"/>
      <c r="CF1446" s="6"/>
      <c r="CG1446" s="6"/>
      <c r="CH1446" s="6"/>
      <c r="CI1446" s="6"/>
      <c r="CJ1446" s="6"/>
      <c r="CK1446" s="6"/>
      <c r="CL1446" s="6"/>
      <c r="CM1446" s="6">
        <v>0.151</v>
      </c>
      <c r="CN1446" s="6"/>
      <c r="CO1446" s="6"/>
      <c r="CP1446" s="6"/>
      <c r="CQ1446" s="6"/>
      <c r="CR1446" s="6"/>
      <c r="CS1446" s="6"/>
      <c r="CT1446" s="6"/>
      <c r="CU1446" s="6"/>
      <c r="CV1446" s="6"/>
      <c r="CW1446" s="6"/>
    </row>
    <row r="1447" spans="1:101" s="83" customFormat="1" x14ac:dyDescent="0.2">
      <c r="A1447" s="6" t="s">
        <v>1247</v>
      </c>
      <c r="B1447" s="88">
        <v>35857.654166666667</v>
      </c>
      <c r="C1447" s="88"/>
      <c r="D1447" s="6" t="s">
        <v>1308</v>
      </c>
      <c r="E1447" s="6"/>
      <c r="F1447" s="6"/>
      <c r="G1447" s="6">
        <v>70</v>
      </c>
      <c r="H1447" s="6"/>
      <c r="I1447" s="6"/>
      <c r="J1447" s="6"/>
      <c r="K1447" s="6">
        <v>14</v>
      </c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  <c r="AL1447" s="6"/>
      <c r="AM1447" s="6"/>
      <c r="AN1447" s="6"/>
      <c r="AO1447" s="6"/>
      <c r="AP1447" s="6"/>
      <c r="AQ1447" s="6"/>
      <c r="AR1447" s="6"/>
      <c r="AS1447" s="6"/>
      <c r="AT1447" s="6"/>
      <c r="AU1447" s="6"/>
      <c r="AV1447" s="6"/>
      <c r="AW1447" s="6"/>
      <c r="AX1447" s="6"/>
      <c r="AY1447" s="6"/>
      <c r="AZ1447" s="6"/>
      <c r="BA1447" s="6"/>
      <c r="BB1447" s="6"/>
      <c r="BC1447" s="6"/>
      <c r="BD1447" s="6"/>
      <c r="BE1447" s="6"/>
      <c r="BF1447" s="6"/>
      <c r="BG1447" s="6"/>
      <c r="BH1447" s="6"/>
      <c r="BI1447" s="6"/>
      <c r="BJ1447" s="6"/>
      <c r="BK1447" s="6"/>
      <c r="BL1447" s="6"/>
      <c r="BM1447" s="6"/>
      <c r="BN1447" s="6"/>
      <c r="BO1447" s="6"/>
      <c r="BP1447" s="6"/>
      <c r="BQ1447" s="6"/>
      <c r="BR1447" s="6"/>
      <c r="BS1447" s="6"/>
      <c r="BT1447" s="6"/>
      <c r="BU1447" s="6"/>
      <c r="BV1447" s="6" t="s">
        <v>1784</v>
      </c>
      <c r="BW1447" s="6">
        <v>2</v>
      </c>
      <c r="BX1447" s="6"/>
      <c r="BY1447" s="6"/>
      <c r="BZ1447" s="6"/>
      <c r="CA1447" s="6"/>
      <c r="CB1447" s="6"/>
      <c r="CC1447" s="6"/>
      <c r="CD1447" s="6"/>
      <c r="CE1447" s="6"/>
      <c r="CF1447" s="6"/>
      <c r="CG1447" s="6"/>
      <c r="CH1447" s="6"/>
      <c r="CI1447" s="6"/>
      <c r="CJ1447" s="6"/>
      <c r="CK1447" s="6"/>
      <c r="CL1447" s="6"/>
      <c r="CM1447" s="6"/>
      <c r="CN1447" s="6"/>
      <c r="CO1447" s="6"/>
      <c r="CP1447" s="6"/>
      <c r="CQ1447" s="6"/>
      <c r="CR1447" s="6"/>
      <c r="CS1447" s="6"/>
      <c r="CT1447" s="6"/>
      <c r="CU1447" s="6"/>
      <c r="CV1447" s="6"/>
      <c r="CW1447" s="6"/>
    </row>
    <row r="1448" spans="1:101" s="83" customFormat="1" x14ac:dyDescent="0.2">
      <c r="A1448" s="6" t="s">
        <v>1247</v>
      </c>
      <c r="B1448" s="88">
        <v>35880.628472222219</v>
      </c>
      <c r="C1448" s="88"/>
      <c r="D1448" s="6" t="s">
        <v>1309</v>
      </c>
      <c r="E1448" s="6"/>
      <c r="F1448" s="6"/>
      <c r="G1448" s="6">
        <v>70</v>
      </c>
      <c r="H1448" s="6"/>
      <c r="I1448" s="6"/>
      <c r="J1448" s="6"/>
      <c r="K1448" s="6">
        <v>8.8000000000000007</v>
      </c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  <c r="AM1448" s="6"/>
      <c r="AN1448" s="6"/>
      <c r="AO1448" s="6"/>
      <c r="AP1448" s="6"/>
      <c r="AQ1448" s="6"/>
      <c r="AR1448" s="6"/>
      <c r="AS1448" s="6"/>
      <c r="AT1448" s="6"/>
      <c r="AU1448" s="6"/>
      <c r="AV1448" s="6"/>
      <c r="AW1448" s="6"/>
      <c r="AX1448" s="6"/>
      <c r="AY1448" s="6"/>
      <c r="AZ1448" s="6"/>
      <c r="BA1448" s="6"/>
      <c r="BB1448" s="6"/>
      <c r="BC1448" s="6"/>
      <c r="BD1448" s="6"/>
      <c r="BE1448" s="6"/>
      <c r="BF1448" s="6"/>
      <c r="BG1448" s="6"/>
      <c r="BH1448" s="6"/>
      <c r="BI1448" s="6"/>
      <c r="BJ1448" s="6"/>
      <c r="BK1448" s="6"/>
      <c r="BL1448" s="6"/>
      <c r="BM1448" s="6"/>
      <c r="BN1448" s="6"/>
      <c r="BO1448" s="6"/>
      <c r="BP1448" s="6"/>
      <c r="BQ1448" s="6"/>
      <c r="BR1448" s="6"/>
      <c r="BS1448" s="6"/>
      <c r="BT1448" s="6"/>
      <c r="BU1448" s="6"/>
      <c r="BV1448" s="6"/>
      <c r="BW1448" s="6"/>
      <c r="BX1448" s="6"/>
      <c r="BY1448" s="6"/>
      <c r="BZ1448" s="6"/>
      <c r="CA1448" s="6"/>
      <c r="CB1448" s="6"/>
      <c r="CC1448" s="6"/>
      <c r="CD1448" s="6"/>
      <c r="CE1448" s="6"/>
      <c r="CF1448" s="6"/>
      <c r="CG1448" s="6"/>
      <c r="CH1448" s="6"/>
      <c r="CI1448" s="6"/>
      <c r="CJ1448" s="6"/>
      <c r="CK1448" s="6"/>
      <c r="CL1448" s="6"/>
      <c r="CM1448" s="6"/>
      <c r="CN1448" s="6"/>
      <c r="CO1448" s="6"/>
      <c r="CP1448" s="6"/>
      <c r="CQ1448" s="6"/>
      <c r="CR1448" s="6"/>
      <c r="CS1448" s="6"/>
      <c r="CT1448" s="6"/>
      <c r="CU1448" s="6"/>
      <c r="CV1448" s="6"/>
      <c r="CW1448" s="6"/>
    </row>
    <row r="1449" spans="1:101" s="83" customFormat="1" x14ac:dyDescent="0.2">
      <c r="A1449" s="6" t="s">
        <v>1247</v>
      </c>
      <c r="B1449" s="88">
        <v>35915.654166666667</v>
      </c>
      <c r="C1449" s="88"/>
      <c r="D1449" s="6" t="s">
        <v>1310</v>
      </c>
      <c r="E1449" s="6" t="s">
        <v>1311</v>
      </c>
      <c r="F1449" s="6"/>
      <c r="G1449" s="6">
        <v>70</v>
      </c>
      <c r="H1449" s="6"/>
      <c r="I1449" s="6"/>
      <c r="J1449" s="6"/>
      <c r="K1449" s="6">
        <v>5.9</v>
      </c>
      <c r="L1449" s="6"/>
      <c r="M1449" s="6"/>
      <c r="N1449" s="6" t="s">
        <v>1784</v>
      </c>
      <c r="O1449" s="6">
        <v>6</v>
      </c>
      <c r="P1449" s="6" t="s">
        <v>1784</v>
      </c>
      <c r="Q1449" s="6">
        <v>9</v>
      </c>
      <c r="R1449" s="6"/>
      <c r="S1449" s="6">
        <v>0.114</v>
      </c>
      <c r="T1449" s="6"/>
      <c r="U1449" s="6">
        <v>0.7</v>
      </c>
      <c r="V1449" s="6"/>
      <c r="W1449" s="6"/>
      <c r="X1449" s="6"/>
      <c r="Y1449" s="6"/>
      <c r="Z1449" s="6"/>
      <c r="AA1449" s="6"/>
      <c r="AB1449" s="6"/>
      <c r="AC1449" s="6"/>
      <c r="AD1449" s="6" t="s">
        <v>1784</v>
      </c>
      <c r="AE1449" s="6">
        <v>18</v>
      </c>
      <c r="AF1449" s="6" t="s">
        <v>1784</v>
      </c>
      <c r="AG1449" s="6">
        <v>18</v>
      </c>
      <c r="AH1449" s="6"/>
      <c r="AI1449" s="6"/>
      <c r="AJ1449" s="6"/>
      <c r="AK1449" s="6"/>
      <c r="AL1449" s="6"/>
      <c r="AM1449" s="6">
        <v>8.2799999999999994</v>
      </c>
      <c r="AN1449" s="6"/>
      <c r="AO1449" s="6"/>
      <c r="AP1449" s="6"/>
      <c r="AQ1449" s="6"/>
      <c r="AR1449" s="6"/>
      <c r="AS1449" s="6"/>
      <c r="AT1449" s="6"/>
      <c r="AU1449" s="6"/>
      <c r="AV1449" s="6"/>
      <c r="AW1449" s="6"/>
      <c r="AX1449" s="6"/>
      <c r="AY1449" s="6"/>
      <c r="AZ1449" s="6" t="s">
        <v>1784</v>
      </c>
      <c r="BA1449" s="6">
        <v>5</v>
      </c>
      <c r="BB1449" s="6"/>
      <c r="BC1449" s="6">
        <v>110</v>
      </c>
      <c r="BD1449" s="6"/>
      <c r="BE1449" s="6"/>
      <c r="BF1449" s="6"/>
      <c r="BG1449" s="6">
        <v>4</v>
      </c>
      <c r="BH1449" s="6"/>
      <c r="BI1449" s="6">
        <v>52</v>
      </c>
      <c r="BJ1449" s="6" t="s">
        <v>1784</v>
      </c>
      <c r="BK1449" s="6">
        <v>0.8</v>
      </c>
      <c r="BL1449" s="6" t="s">
        <v>1784</v>
      </c>
      <c r="BM1449" s="6">
        <v>19</v>
      </c>
      <c r="BN1449" s="6"/>
      <c r="BO1449" s="6">
        <v>4.9000000000000002E-2</v>
      </c>
      <c r="BP1449" s="6"/>
      <c r="BQ1449" s="6"/>
      <c r="BR1449" s="6"/>
      <c r="BS1449" s="6"/>
      <c r="BT1449" s="6"/>
      <c r="BU1449" s="6">
        <v>480</v>
      </c>
      <c r="BV1449" s="6" t="s">
        <v>1784</v>
      </c>
      <c r="BW1449" s="6">
        <v>2</v>
      </c>
      <c r="BX1449" s="6"/>
      <c r="BY1449" s="6"/>
      <c r="BZ1449" s="6"/>
      <c r="CA1449" s="6"/>
      <c r="CB1449" s="6"/>
      <c r="CC1449" s="6"/>
      <c r="CD1449" s="6"/>
      <c r="CE1449" s="6"/>
      <c r="CF1449" s="6"/>
      <c r="CG1449" s="6"/>
      <c r="CH1449" s="6"/>
      <c r="CI1449" s="6"/>
      <c r="CJ1449" s="6"/>
      <c r="CK1449" s="6"/>
      <c r="CL1449" s="6"/>
      <c r="CM1449" s="6"/>
      <c r="CN1449" s="6"/>
      <c r="CO1449" s="6"/>
      <c r="CP1449" s="6"/>
      <c r="CQ1449" s="6"/>
      <c r="CR1449" s="6"/>
      <c r="CS1449" s="6"/>
      <c r="CT1449" s="6"/>
      <c r="CU1449" s="6"/>
      <c r="CV1449" s="6"/>
      <c r="CW1449" s="6"/>
    </row>
    <row r="1450" spans="1:101" s="83" customFormat="1" x14ac:dyDescent="0.2">
      <c r="A1450" s="6" t="s">
        <v>1247</v>
      </c>
      <c r="B1450" s="88">
        <v>35956.458333333336</v>
      </c>
      <c r="C1450" s="88"/>
      <c r="D1450" s="6" t="s">
        <v>1312</v>
      </c>
      <c r="E1450" s="6" t="s">
        <v>1813</v>
      </c>
      <c r="F1450" s="6"/>
      <c r="G1450" s="6">
        <v>70</v>
      </c>
      <c r="H1450" s="6"/>
      <c r="I1450" s="6"/>
      <c r="J1450" s="6"/>
      <c r="K1450" s="6">
        <v>6.5</v>
      </c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M1450" s="6"/>
      <c r="AN1450" s="6"/>
      <c r="AO1450" s="6"/>
      <c r="AP1450" s="6"/>
      <c r="AQ1450" s="6"/>
      <c r="AR1450" s="6"/>
      <c r="AS1450" s="6"/>
      <c r="AT1450" s="6"/>
      <c r="AU1450" s="6"/>
      <c r="AV1450" s="6"/>
      <c r="AW1450" s="6"/>
      <c r="AX1450" s="6"/>
      <c r="AY1450" s="6"/>
      <c r="AZ1450" s="6"/>
      <c r="BA1450" s="6"/>
      <c r="BB1450" s="6"/>
      <c r="BC1450" s="6"/>
      <c r="BD1450" s="6"/>
      <c r="BE1450" s="6"/>
      <c r="BF1450" s="6"/>
      <c r="BG1450" s="6"/>
      <c r="BH1450" s="6"/>
      <c r="BI1450" s="6"/>
      <c r="BJ1450" s="6"/>
      <c r="BK1450" s="6"/>
      <c r="BL1450" s="6"/>
      <c r="BM1450" s="6"/>
      <c r="BN1450" s="6"/>
      <c r="BO1450" s="6"/>
      <c r="BP1450" s="6"/>
      <c r="BQ1450" s="6"/>
      <c r="BR1450" s="6"/>
      <c r="BS1450" s="6"/>
      <c r="BT1450" s="6"/>
      <c r="BU1450" s="6"/>
      <c r="BV1450" s="6"/>
      <c r="BW1450" s="6"/>
      <c r="BX1450" s="6"/>
      <c r="BY1450" s="6"/>
      <c r="BZ1450" s="6"/>
      <c r="CA1450" s="6"/>
      <c r="CB1450" s="6"/>
      <c r="CC1450" s="6"/>
      <c r="CD1450" s="6"/>
      <c r="CE1450" s="6"/>
      <c r="CF1450" s="6"/>
      <c r="CG1450" s="6"/>
      <c r="CH1450" s="6"/>
      <c r="CI1450" s="6"/>
      <c r="CJ1450" s="6"/>
      <c r="CK1450" s="6"/>
      <c r="CL1450" s="6"/>
      <c r="CM1450" s="6"/>
      <c r="CN1450" s="6"/>
      <c r="CO1450" s="6"/>
      <c r="CP1450" s="6"/>
      <c r="CQ1450" s="6"/>
      <c r="CR1450" s="6"/>
      <c r="CS1450" s="6"/>
      <c r="CT1450" s="6"/>
      <c r="CU1450" s="6"/>
      <c r="CV1450" s="6"/>
      <c r="CW1450" s="6"/>
    </row>
    <row r="1451" spans="1:101" s="83" customFormat="1" x14ac:dyDescent="0.2">
      <c r="A1451" s="6" t="s">
        <v>1247</v>
      </c>
      <c r="B1451" s="88">
        <v>35969.39166666667</v>
      </c>
      <c r="C1451" s="88"/>
      <c r="D1451" s="6" t="s">
        <v>1313</v>
      </c>
      <c r="E1451" s="6"/>
      <c r="F1451" s="6"/>
      <c r="G1451" s="6">
        <v>70</v>
      </c>
      <c r="H1451" s="6"/>
      <c r="I1451" s="6"/>
      <c r="J1451" s="6"/>
      <c r="K1451" s="6">
        <v>3.4</v>
      </c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M1451" s="6"/>
      <c r="AN1451" s="6"/>
      <c r="AO1451" s="6"/>
      <c r="AP1451" s="6"/>
      <c r="AQ1451" s="6"/>
      <c r="AR1451" s="6"/>
      <c r="AS1451" s="6"/>
      <c r="AT1451" s="6"/>
      <c r="AU1451" s="6"/>
      <c r="AV1451" s="6"/>
      <c r="AW1451" s="6"/>
      <c r="AX1451" s="6"/>
      <c r="AY1451" s="6"/>
      <c r="AZ1451" s="6"/>
      <c r="BA1451" s="6"/>
      <c r="BB1451" s="6"/>
      <c r="BC1451" s="6"/>
      <c r="BD1451" s="6"/>
      <c r="BE1451" s="6"/>
      <c r="BF1451" s="6"/>
      <c r="BG1451" s="6"/>
      <c r="BH1451" s="6"/>
      <c r="BI1451" s="6"/>
      <c r="BJ1451" s="6"/>
      <c r="BK1451" s="6"/>
      <c r="BL1451" s="6"/>
      <c r="BM1451" s="6"/>
      <c r="BN1451" s="6"/>
      <c r="BO1451" s="6"/>
      <c r="BP1451" s="6"/>
      <c r="BQ1451" s="6"/>
      <c r="BR1451" s="6"/>
      <c r="BS1451" s="6"/>
      <c r="BT1451" s="6"/>
      <c r="BU1451" s="6"/>
      <c r="BV1451" s="6"/>
      <c r="BW1451" s="6"/>
      <c r="BX1451" s="6"/>
      <c r="BY1451" s="6"/>
      <c r="BZ1451" s="6"/>
      <c r="CA1451" s="6"/>
      <c r="CB1451" s="6"/>
      <c r="CC1451" s="6"/>
      <c r="CD1451" s="6"/>
      <c r="CE1451" s="6"/>
      <c r="CF1451" s="6"/>
      <c r="CG1451" s="6"/>
      <c r="CH1451" s="6"/>
      <c r="CI1451" s="6"/>
      <c r="CJ1451" s="6"/>
      <c r="CK1451" s="6"/>
      <c r="CL1451" s="6"/>
      <c r="CM1451" s="6"/>
      <c r="CN1451" s="6"/>
      <c r="CO1451" s="6"/>
      <c r="CP1451" s="6"/>
      <c r="CQ1451" s="6"/>
      <c r="CR1451" s="6"/>
      <c r="CS1451" s="6"/>
      <c r="CT1451" s="6"/>
      <c r="CU1451" s="6"/>
      <c r="CV1451" s="6"/>
      <c r="CW1451" s="6"/>
    </row>
    <row r="1452" spans="1:101" s="83" customFormat="1" x14ac:dyDescent="0.2">
      <c r="A1452" s="6" t="s">
        <v>1247</v>
      </c>
      <c r="B1452" s="88">
        <v>35996.822916666664</v>
      </c>
      <c r="C1452" s="88">
        <v>35997.413194444445</v>
      </c>
      <c r="D1452" s="6" t="s">
        <v>1314</v>
      </c>
      <c r="E1452" s="6" t="s">
        <v>1315</v>
      </c>
      <c r="F1452" s="6"/>
      <c r="G1452" s="6">
        <v>50</v>
      </c>
      <c r="H1452" s="6"/>
      <c r="I1452" s="6"/>
      <c r="J1452" s="6"/>
      <c r="K1452" s="6"/>
      <c r="L1452" s="6"/>
      <c r="M1452" s="6">
        <v>4990</v>
      </c>
      <c r="N1452" s="6"/>
      <c r="O1452" s="6">
        <v>12.3</v>
      </c>
      <c r="P1452" s="6"/>
      <c r="Q1452" s="6">
        <v>94.1</v>
      </c>
      <c r="R1452" s="6"/>
      <c r="S1452" s="6">
        <v>0.25900000000000001</v>
      </c>
      <c r="T1452" s="6"/>
      <c r="U1452" s="6">
        <v>2.13</v>
      </c>
      <c r="V1452" s="6"/>
      <c r="W1452" s="6"/>
      <c r="X1452" s="6"/>
      <c r="Y1452" s="6"/>
      <c r="Z1452" s="6"/>
      <c r="AA1452" s="6"/>
      <c r="AB1452" s="6"/>
      <c r="AC1452" s="6"/>
      <c r="AD1452" s="6" t="s">
        <v>1784</v>
      </c>
      <c r="AE1452" s="6">
        <v>18</v>
      </c>
      <c r="AF1452" s="6" t="s">
        <v>1784</v>
      </c>
      <c r="AG1452" s="6">
        <v>18</v>
      </c>
      <c r="AH1452" s="6"/>
      <c r="AI1452" s="6"/>
      <c r="AJ1452" s="6"/>
      <c r="AK1452" s="6"/>
      <c r="AL1452" s="6"/>
      <c r="AM1452" s="6">
        <v>7.88</v>
      </c>
      <c r="AN1452" s="6"/>
      <c r="AO1452" s="6"/>
      <c r="AP1452" s="6"/>
      <c r="AQ1452" s="6"/>
      <c r="AR1452" s="6"/>
      <c r="AS1452" s="6"/>
      <c r="AT1452" s="6"/>
      <c r="AU1452" s="6"/>
      <c r="AV1452" s="6"/>
      <c r="AW1452" s="6"/>
      <c r="AX1452" s="6"/>
      <c r="AY1452" s="6"/>
      <c r="AZ1452" s="6"/>
      <c r="BA1452" s="6">
        <v>293</v>
      </c>
      <c r="BB1452" s="6"/>
      <c r="BC1452" s="6">
        <v>50</v>
      </c>
      <c r="BD1452" s="6"/>
      <c r="BE1452" s="6">
        <v>0.76</v>
      </c>
      <c r="BF1452" s="6"/>
      <c r="BG1452" s="6">
        <v>35</v>
      </c>
      <c r="BH1452" s="6"/>
      <c r="BI1452" s="6">
        <v>19</v>
      </c>
      <c r="BJ1452" s="6"/>
      <c r="BK1452" s="6">
        <v>41</v>
      </c>
      <c r="BL1452" s="6"/>
      <c r="BM1452" s="6">
        <v>190</v>
      </c>
      <c r="BN1452" s="6"/>
      <c r="BO1452" s="6">
        <v>0.35299999999999998</v>
      </c>
      <c r="BP1452" s="6"/>
      <c r="BQ1452" s="6"/>
      <c r="BR1452" s="6"/>
      <c r="BS1452" s="6"/>
      <c r="BT1452" s="6"/>
      <c r="BU1452" s="6">
        <v>200</v>
      </c>
      <c r="BV1452" s="6"/>
      <c r="BW1452" s="6"/>
      <c r="BX1452" s="6"/>
      <c r="BY1452" s="6"/>
      <c r="BZ1452" s="6"/>
      <c r="CA1452" s="6"/>
      <c r="CB1452" s="6"/>
      <c r="CC1452" s="6"/>
      <c r="CD1452" s="6"/>
      <c r="CE1452" s="6"/>
      <c r="CF1452" s="6"/>
      <c r="CG1452" s="6"/>
      <c r="CH1452" s="6"/>
      <c r="CI1452" s="6"/>
      <c r="CJ1452" s="6"/>
      <c r="CK1452" s="6"/>
      <c r="CL1452" s="6"/>
      <c r="CM1452" s="6">
        <v>4.99</v>
      </c>
      <c r="CN1452" s="6"/>
      <c r="CO1452" s="6"/>
      <c r="CP1452" s="6"/>
      <c r="CQ1452" s="6"/>
      <c r="CR1452" s="6"/>
      <c r="CS1452" s="6"/>
      <c r="CT1452" s="6"/>
      <c r="CU1452" s="6"/>
      <c r="CV1452" s="6"/>
      <c r="CW1452" s="6"/>
    </row>
    <row r="1453" spans="1:101" s="83" customFormat="1" x14ac:dyDescent="0.2">
      <c r="A1453" s="6" t="s">
        <v>1247</v>
      </c>
      <c r="B1453" s="88">
        <v>35996.96875</v>
      </c>
      <c r="C1453" s="88"/>
      <c r="D1453" s="6" t="s">
        <v>1316</v>
      </c>
      <c r="E1453" s="6"/>
      <c r="F1453" s="6"/>
      <c r="G1453" s="6">
        <v>50</v>
      </c>
      <c r="H1453" s="6"/>
      <c r="I1453" s="6"/>
      <c r="J1453" s="6"/>
      <c r="K1453" s="6">
        <v>123</v>
      </c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M1453" s="6"/>
      <c r="AN1453" s="6"/>
      <c r="AO1453" s="6"/>
      <c r="AP1453" s="6"/>
      <c r="AQ1453" s="6"/>
      <c r="AR1453" s="6"/>
      <c r="AS1453" s="6"/>
      <c r="AT1453" s="6"/>
      <c r="AU1453" s="6"/>
      <c r="AV1453" s="6"/>
      <c r="AW1453" s="6"/>
      <c r="AX1453" s="6"/>
      <c r="AY1453" s="6"/>
      <c r="AZ1453" s="6"/>
      <c r="BA1453" s="6"/>
      <c r="BB1453" s="6"/>
      <c r="BC1453" s="6"/>
      <c r="BD1453" s="6"/>
      <c r="BE1453" s="6"/>
      <c r="BF1453" s="6"/>
      <c r="BG1453" s="6"/>
      <c r="BH1453" s="6"/>
      <c r="BI1453" s="6"/>
      <c r="BJ1453" s="6"/>
      <c r="BK1453" s="6"/>
      <c r="BL1453" s="6"/>
      <c r="BM1453" s="6"/>
      <c r="BN1453" s="6"/>
      <c r="BO1453" s="6"/>
      <c r="BP1453" s="6"/>
      <c r="BQ1453" s="6"/>
      <c r="BR1453" s="6"/>
      <c r="BS1453" s="6"/>
      <c r="BT1453" s="6"/>
      <c r="BU1453" s="6"/>
      <c r="BV1453" s="6"/>
      <c r="BW1453" s="6"/>
      <c r="BX1453" s="6"/>
      <c r="BY1453" s="6"/>
      <c r="BZ1453" s="6"/>
      <c r="CA1453" s="6"/>
      <c r="CB1453" s="6"/>
      <c r="CC1453" s="6"/>
      <c r="CD1453" s="6"/>
      <c r="CE1453" s="6"/>
      <c r="CF1453" s="6"/>
      <c r="CG1453" s="6"/>
      <c r="CH1453" s="6"/>
      <c r="CI1453" s="6"/>
      <c r="CJ1453" s="6"/>
      <c r="CK1453" s="6"/>
      <c r="CL1453" s="6"/>
      <c r="CM1453" s="6"/>
      <c r="CN1453" s="6"/>
      <c r="CO1453" s="6"/>
      <c r="CP1453" s="6"/>
      <c r="CQ1453" s="6"/>
      <c r="CR1453" s="6"/>
      <c r="CS1453" s="6"/>
      <c r="CT1453" s="6"/>
      <c r="CU1453" s="6"/>
      <c r="CV1453" s="6"/>
      <c r="CW1453" s="6"/>
    </row>
    <row r="1454" spans="1:101" s="83" customFormat="1" x14ac:dyDescent="0.2">
      <c r="A1454" s="6" t="s">
        <v>1247</v>
      </c>
      <c r="B1454" s="88">
        <v>36004.495833333334</v>
      </c>
      <c r="C1454" s="88"/>
      <c r="D1454" s="6" t="s">
        <v>1317</v>
      </c>
      <c r="E1454" s="6" t="s">
        <v>1318</v>
      </c>
      <c r="F1454" s="6"/>
      <c r="G1454" s="6">
        <v>10</v>
      </c>
      <c r="H1454" s="6"/>
      <c r="I1454" s="6"/>
      <c r="J1454" s="6"/>
      <c r="K1454" s="6">
        <v>4.7</v>
      </c>
      <c r="L1454" s="6"/>
      <c r="M1454" s="6"/>
      <c r="N1454" s="6" t="s">
        <v>1784</v>
      </c>
      <c r="O1454" s="6">
        <v>6</v>
      </c>
      <c r="P1454" s="6"/>
      <c r="Q1454" s="6">
        <v>25</v>
      </c>
      <c r="R1454" s="6"/>
      <c r="S1454" s="6">
        <v>3.5000000000000003E-2</v>
      </c>
      <c r="T1454" s="6"/>
      <c r="U1454" s="6">
        <v>0.61</v>
      </c>
      <c r="V1454" s="6"/>
      <c r="W1454" s="6"/>
      <c r="X1454" s="6"/>
      <c r="Y1454" s="6"/>
      <c r="Z1454" s="6"/>
      <c r="AA1454" s="6"/>
      <c r="AB1454" s="6"/>
      <c r="AC1454" s="6"/>
      <c r="AD1454" s="6" t="s">
        <v>1784</v>
      </c>
      <c r="AE1454" s="6">
        <v>18</v>
      </c>
      <c r="AF1454" s="6" t="s">
        <v>1784</v>
      </c>
      <c r="AG1454" s="6">
        <v>18</v>
      </c>
      <c r="AH1454" s="6"/>
      <c r="AI1454" s="6"/>
      <c r="AJ1454" s="6"/>
      <c r="AK1454" s="6"/>
      <c r="AL1454" s="6"/>
      <c r="AM1454" s="6">
        <v>8.5</v>
      </c>
      <c r="AN1454" s="6"/>
      <c r="AO1454" s="6"/>
      <c r="AP1454" s="6"/>
      <c r="AQ1454" s="6"/>
      <c r="AR1454" s="6"/>
      <c r="AS1454" s="6"/>
      <c r="AT1454" s="6"/>
      <c r="AU1454" s="6"/>
      <c r="AV1454" s="6"/>
      <c r="AW1454" s="6"/>
      <c r="AX1454" s="6"/>
      <c r="AY1454" s="6"/>
      <c r="AZ1454" s="6" t="s">
        <v>1784</v>
      </c>
      <c r="BA1454" s="6">
        <v>5</v>
      </c>
      <c r="BB1454" s="6"/>
      <c r="BC1454" s="6">
        <v>66</v>
      </c>
      <c r="BD1454" s="6"/>
      <c r="BE1454" s="6">
        <v>0.06</v>
      </c>
      <c r="BF1454" s="6"/>
      <c r="BG1454" s="6">
        <v>7</v>
      </c>
      <c r="BH1454" s="6"/>
      <c r="BI1454" s="6">
        <v>31</v>
      </c>
      <c r="BJ1454" s="6"/>
      <c r="BK1454" s="6">
        <v>2</v>
      </c>
      <c r="BL1454" s="6" t="s">
        <v>1784</v>
      </c>
      <c r="BM1454" s="6">
        <v>19</v>
      </c>
      <c r="BN1454" s="6"/>
      <c r="BO1454" s="6">
        <v>0.154</v>
      </c>
      <c r="BP1454" s="6"/>
      <c r="BQ1454" s="6"/>
      <c r="BR1454" s="6"/>
      <c r="BS1454" s="6"/>
      <c r="BT1454" s="6"/>
      <c r="BU1454" s="6">
        <v>290</v>
      </c>
      <c r="BV1454" s="6"/>
      <c r="BW1454" s="6">
        <v>4</v>
      </c>
      <c r="BX1454" s="6"/>
      <c r="BY1454" s="6"/>
      <c r="BZ1454" s="6"/>
      <c r="CA1454" s="6"/>
      <c r="CB1454" s="6"/>
      <c r="CC1454" s="6"/>
      <c r="CD1454" s="6"/>
      <c r="CE1454" s="6"/>
      <c r="CF1454" s="6"/>
      <c r="CG1454" s="6"/>
      <c r="CH1454" s="6"/>
      <c r="CI1454" s="6"/>
      <c r="CJ1454" s="6"/>
      <c r="CK1454" s="6"/>
      <c r="CL1454" s="6"/>
      <c r="CM1454" s="6"/>
      <c r="CN1454" s="6"/>
      <c r="CO1454" s="6"/>
      <c r="CP1454" s="6"/>
      <c r="CQ1454" s="6"/>
      <c r="CR1454" s="6"/>
      <c r="CS1454" s="6"/>
      <c r="CT1454" s="6"/>
      <c r="CU1454" s="6"/>
      <c r="CV1454" s="6"/>
      <c r="CW1454" s="6"/>
    </row>
    <row r="1455" spans="1:101" s="83" customFormat="1" x14ac:dyDescent="0.2">
      <c r="A1455" s="6" t="s">
        <v>1247</v>
      </c>
      <c r="B1455" s="88">
        <v>36048.651388888888</v>
      </c>
      <c r="C1455" s="88"/>
      <c r="D1455" s="6" t="s">
        <v>1319</v>
      </c>
      <c r="E1455" s="6"/>
      <c r="F1455" s="6"/>
      <c r="G1455" s="6">
        <v>10</v>
      </c>
      <c r="H1455" s="6"/>
      <c r="I1455" s="6"/>
      <c r="J1455" s="6"/>
      <c r="K1455" s="6">
        <v>3.5</v>
      </c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M1455" s="6"/>
      <c r="AN1455" s="6"/>
      <c r="AO1455" s="6"/>
      <c r="AP1455" s="6"/>
      <c r="AQ1455" s="6"/>
      <c r="AR1455" s="6"/>
      <c r="AS1455" s="6"/>
      <c r="AT1455" s="6"/>
      <c r="AU1455" s="6"/>
      <c r="AV1455" s="6"/>
      <c r="AW1455" s="6"/>
      <c r="AX1455" s="6"/>
      <c r="AY1455" s="6"/>
      <c r="AZ1455" s="6"/>
      <c r="BA1455" s="6"/>
      <c r="BB1455" s="6"/>
      <c r="BC1455" s="6"/>
      <c r="BD1455" s="6"/>
      <c r="BE1455" s="6"/>
      <c r="BF1455" s="6"/>
      <c r="BG1455" s="6"/>
      <c r="BH1455" s="6"/>
      <c r="BI1455" s="6"/>
      <c r="BJ1455" s="6"/>
      <c r="BK1455" s="6"/>
      <c r="BL1455" s="6"/>
      <c r="BM1455" s="6"/>
      <c r="BN1455" s="6"/>
      <c r="BO1455" s="6"/>
      <c r="BP1455" s="6"/>
      <c r="BQ1455" s="6"/>
      <c r="BR1455" s="6"/>
      <c r="BS1455" s="6"/>
      <c r="BT1455" s="6"/>
      <c r="BU1455" s="6"/>
      <c r="BV1455" s="6"/>
      <c r="BW1455" s="6"/>
      <c r="BX1455" s="6"/>
      <c r="BY1455" s="6"/>
      <c r="BZ1455" s="6"/>
      <c r="CA1455" s="6"/>
      <c r="CB1455" s="6"/>
      <c r="CC1455" s="6"/>
      <c r="CD1455" s="6"/>
      <c r="CE1455" s="6"/>
      <c r="CF1455" s="6"/>
      <c r="CG1455" s="6"/>
      <c r="CH1455" s="6"/>
      <c r="CI1455" s="6"/>
      <c r="CJ1455" s="6"/>
      <c r="CK1455" s="6"/>
      <c r="CL1455" s="6"/>
      <c r="CM1455" s="6"/>
      <c r="CN1455" s="6"/>
      <c r="CO1455" s="6"/>
      <c r="CP1455" s="6"/>
      <c r="CQ1455" s="6"/>
      <c r="CR1455" s="6"/>
      <c r="CS1455" s="6"/>
      <c r="CT1455" s="6"/>
      <c r="CU1455" s="6"/>
      <c r="CV1455" s="6"/>
      <c r="CW1455" s="6"/>
    </row>
    <row r="1456" spans="1:101" s="83" customFormat="1" x14ac:dyDescent="0.2">
      <c r="A1456" s="6" t="s">
        <v>1247</v>
      </c>
      <c r="B1456" s="88">
        <v>36068.473611111112</v>
      </c>
      <c r="C1456" s="88"/>
      <c r="D1456" s="6" t="s">
        <v>1320</v>
      </c>
      <c r="E1456" s="6"/>
      <c r="F1456" s="6"/>
      <c r="G1456" s="6">
        <v>70</v>
      </c>
      <c r="H1456" s="6"/>
      <c r="I1456" s="6"/>
      <c r="J1456" s="6"/>
      <c r="K1456" s="6">
        <v>3.1</v>
      </c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  <c r="AM1456" s="6"/>
      <c r="AN1456" s="6"/>
      <c r="AO1456" s="6"/>
      <c r="AP1456" s="6"/>
      <c r="AQ1456" s="6"/>
      <c r="AR1456" s="6"/>
      <c r="AS1456" s="6"/>
      <c r="AT1456" s="6"/>
      <c r="AU1456" s="6"/>
      <c r="AV1456" s="6"/>
      <c r="AW1456" s="6"/>
      <c r="AX1456" s="6"/>
      <c r="AY1456" s="6"/>
      <c r="AZ1456" s="6"/>
      <c r="BA1456" s="6"/>
      <c r="BB1456" s="6"/>
      <c r="BC1456" s="6"/>
      <c r="BD1456" s="6"/>
      <c r="BE1456" s="6"/>
      <c r="BF1456" s="6"/>
      <c r="BG1456" s="6"/>
      <c r="BH1456" s="6"/>
      <c r="BI1456" s="6"/>
      <c r="BJ1456" s="6"/>
      <c r="BK1456" s="6"/>
      <c r="BL1456" s="6"/>
      <c r="BM1456" s="6"/>
      <c r="BN1456" s="6"/>
      <c r="BO1456" s="6"/>
      <c r="BP1456" s="6"/>
      <c r="BQ1456" s="6"/>
      <c r="BR1456" s="6"/>
      <c r="BS1456" s="6"/>
      <c r="BT1456" s="6"/>
      <c r="BU1456" s="6"/>
      <c r="BV1456" s="6"/>
      <c r="BW1456" s="6"/>
      <c r="BX1456" s="6"/>
      <c r="BY1456" s="6"/>
      <c r="BZ1456" s="6"/>
      <c r="CA1456" s="6"/>
      <c r="CB1456" s="6"/>
      <c r="CC1456" s="6"/>
      <c r="CD1456" s="6"/>
      <c r="CE1456" s="6"/>
      <c r="CF1456" s="6"/>
      <c r="CG1456" s="6"/>
      <c r="CH1456" s="6"/>
      <c r="CI1456" s="6"/>
      <c r="CJ1456" s="6"/>
      <c r="CK1456" s="6"/>
      <c r="CL1456" s="6"/>
      <c r="CM1456" s="6"/>
      <c r="CN1456" s="6"/>
      <c r="CO1456" s="6"/>
      <c r="CP1456" s="6"/>
      <c r="CQ1456" s="6"/>
      <c r="CR1456" s="6"/>
      <c r="CS1456" s="6"/>
      <c r="CT1456" s="6"/>
      <c r="CU1456" s="6"/>
      <c r="CV1456" s="6"/>
      <c r="CW1456" s="6"/>
    </row>
    <row r="1457" spans="1:101" s="83" customFormat="1" x14ac:dyDescent="0.2">
      <c r="A1457" s="6" t="s">
        <v>1247</v>
      </c>
      <c r="B1457" s="88">
        <v>36102.651388888888</v>
      </c>
      <c r="C1457" s="88"/>
      <c r="D1457" s="6" t="s">
        <v>1321</v>
      </c>
      <c r="E1457" s="6"/>
      <c r="F1457" s="6"/>
      <c r="G1457" s="6">
        <v>70</v>
      </c>
      <c r="H1457" s="6"/>
      <c r="I1457" s="6"/>
      <c r="J1457" s="6"/>
      <c r="K1457" s="6">
        <v>2.2999999999999998</v>
      </c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M1457" s="6"/>
      <c r="AN1457" s="6"/>
      <c r="AO1457" s="6"/>
      <c r="AP1457" s="6"/>
      <c r="AQ1457" s="6"/>
      <c r="AR1457" s="6"/>
      <c r="AS1457" s="6"/>
      <c r="AT1457" s="6"/>
      <c r="AU1457" s="6"/>
      <c r="AV1457" s="6"/>
      <c r="AW1457" s="6"/>
      <c r="AX1457" s="6"/>
      <c r="AY1457" s="6"/>
      <c r="AZ1457" s="6"/>
      <c r="BA1457" s="6"/>
      <c r="BB1457" s="6"/>
      <c r="BC1457" s="6"/>
      <c r="BD1457" s="6"/>
      <c r="BE1457" s="6"/>
      <c r="BF1457" s="6"/>
      <c r="BG1457" s="6"/>
      <c r="BH1457" s="6"/>
      <c r="BI1457" s="6"/>
      <c r="BJ1457" s="6"/>
      <c r="BK1457" s="6"/>
      <c r="BL1457" s="6"/>
      <c r="BM1457" s="6"/>
      <c r="BN1457" s="6"/>
      <c r="BO1457" s="6"/>
      <c r="BP1457" s="6"/>
      <c r="BQ1457" s="6"/>
      <c r="BR1457" s="6"/>
      <c r="BS1457" s="6"/>
      <c r="BT1457" s="6"/>
      <c r="BU1457" s="6"/>
      <c r="BV1457" s="6"/>
      <c r="BW1457" s="6"/>
      <c r="BX1457" s="6"/>
      <c r="BY1457" s="6"/>
      <c r="BZ1457" s="6"/>
      <c r="CA1457" s="6"/>
      <c r="CB1457" s="6"/>
      <c r="CC1457" s="6"/>
      <c r="CD1457" s="6"/>
      <c r="CE1457" s="6"/>
      <c r="CF1457" s="6"/>
      <c r="CG1457" s="6"/>
      <c r="CH1457" s="6"/>
      <c r="CI1457" s="6"/>
      <c r="CJ1457" s="6"/>
      <c r="CK1457" s="6"/>
      <c r="CL1457" s="6"/>
      <c r="CM1457" s="6"/>
      <c r="CN1457" s="6"/>
      <c r="CO1457" s="6"/>
      <c r="CP1457" s="6"/>
      <c r="CQ1457" s="6"/>
      <c r="CR1457" s="6"/>
      <c r="CS1457" s="6"/>
      <c r="CT1457" s="6"/>
      <c r="CU1457" s="6"/>
      <c r="CV1457" s="6"/>
      <c r="CW1457" s="6"/>
    </row>
    <row r="1458" spans="1:101" s="83" customFormat="1" x14ac:dyDescent="0.2">
      <c r="A1458" s="6" t="s">
        <v>1247</v>
      </c>
      <c r="B1458" s="88">
        <v>36130.579861111109</v>
      </c>
      <c r="C1458" s="88"/>
      <c r="D1458" s="6" t="s">
        <v>1322</v>
      </c>
      <c r="E1458" s="6"/>
      <c r="F1458" s="6"/>
      <c r="G1458" s="6">
        <v>70</v>
      </c>
      <c r="H1458" s="6"/>
      <c r="I1458" s="6"/>
      <c r="J1458" s="6"/>
      <c r="K1458" s="6">
        <v>6.4</v>
      </c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  <c r="AM1458" s="6"/>
      <c r="AN1458" s="6"/>
      <c r="AO1458" s="6"/>
      <c r="AP1458" s="6"/>
      <c r="AQ1458" s="6"/>
      <c r="AR1458" s="6"/>
      <c r="AS1458" s="6"/>
      <c r="AT1458" s="6"/>
      <c r="AU1458" s="6"/>
      <c r="AV1458" s="6"/>
      <c r="AW1458" s="6"/>
      <c r="AX1458" s="6"/>
      <c r="AY1458" s="6"/>
      <c r="AZ1458" s="6"/>
      <c r="BA1458" s="6"/>
      <c r="BB1458" s="6"/>
      <c r="BC1458" s="6"/>
      <c r="BD1458" s="6"/>
      <c r="BE1458" s="6"/>
      <c r="BF1458" s="6"/>
      <c r="BG1458" s="6"/>
      <c r="BH1458" s="6"/>
      <c r="BI1458" s="6"/>
      <c r="BJ1458" s="6"/>
      <c r="BK1458" s="6"/>
      <c r="BL1458" s="6"/>
      <c r="BM1458" s="6"/>
      <c r="BN1458" s="6"/>
      <c r="BO1458" s="6"/>
      <c r="BP1458" s="6"/>
      <c r="BQ1458" s="6"/>
      <c r="BR1458" s="6"/>
      <c r="BS1458" s="6"/>
      <c r="BT1458" s="6"/>
      <c r="BU1458" s="6"/>
      <c r="BV1458" s="6"/>
      <c r="BW1458" s="6"/>
      <c r="BX1458" s="6"/>
      <c r="BY1458" s="6"/>
      <c r="BZ1458" s="6"/>
      <c r="CA1458" s="6"/>
      <c r="CB1458" s="6"/>
      <c r="CC1458" s="6"/>
      <c r="CD1458" s="6"/>
      <c r="CE1458" s="6"/>
      <c r="CF1458" s="6"/>
      <c r="CG1458" s="6"/>
      <c r="CH1458" s="6"/>
      <c r="CI1458" s="6"/>
      <c r="CJ1458" s="6"/>
      <c r="CK1458" s="6"/>
      <c r="CL1458" s="6"/>
      <c r="CM1458" s="6"/>
      <c r="CN1458" s="6"/>
      <c r="CO1458" s="6"/>
      <c r="CP1458" s="6"/>
      <c r="CQ1458" s="6"/>
      <c r="CR1458" s="6"/>
      <c r="CS1458" s="6"/>
      <c r="CT1458" s="6"/>
      <c r="CU1458" s="6"/>
      <c r="CV1458" s="6"/>
      <c r="CW1458" s="6"/>
    </row>
    <row r="1459" spans="1:101" s="83" customFormat="1" x14ac:dyDescent="0.2">
      <c r="A1459" s="6" t="s">
        <v>1247</v>
      </c>
      <c r="B1459" s="88">
        <v>36149.885416666664</v>
      </c>
      <c r="C1459" s="88">
        <v>36150.340277777781</v>
      </c>
      <c r="D1459" s="6" t="s">
        <v>1323</v>
      </c>
      <c r="E1459" s="6" t="s">
        <v>1324</v>
      </c>
      <c r="F1459" s="6"/>
      <c r="G1459" s="6">
        <v>50</v>
      </c>
      <c r="H1459" s="6"/>
      <c r="I1459" s="6"/>
      <c r="J1459" s="6"/>
      <c r="K1459" s="6"/>
      <c r="L1459" s="6"/>
      <c r="M1459" s="6">
        <v>142.84</v>
      </c>
      <c r="N1459" s="6" t="s">
        <v>1784</v>
      </c>
      <c r="O1459" s="6">
        <v>200</v>
      </c>
      <c r="P1459" s="6"/>
      <c r="Q1459" s="6">
        <v>26</v>
      </c>
      <c r="R1459" s="6"/>
      <c r="S1459" s="6">
        <v>2.3E-2</v>
      </c>
      <c r="T1459" s="6"/>
      <c r="U1459" s="6">
        <v>0.41</v>
      </c>
      <c r="V1459" s="6"/>
      <c r="W1459" s="6"/>
      <c r="X1459" s="6"/>
      <c r="Y1459" s="6"/>
      <c r="Z1459" s="6"/>
      <c r="AA1459" s="6"/>
      <c r="AB1459" s="6"/>
      <c r="AC1459" s="6"/>
      <c r="AD1459" s="6" t="s">
        <v>1784</v>
      </c>
      <c r="AE1459" s="6">
        <v>18</v>
      </c>
      <c r="AF1459" s="6" t="s">
        <v>1784</v>
      </c>
      <c r="AG1459" s="6">
        <v>18</v>
      </c>
      <c r="AH1459" s="6"/>
      <c r="AI1459" s="6"/>
      <c r="AJ1459" s="6"/>
      <c r="AK1459" s="6"/>
      <c r="AL1459" s="6"/>
      <c r="AM1459" s="6">
        <v>8.31</v>
      </c>
      <c r="AN1459" s="6"/>
      <c r="AO1459" s="6"/>
      <c r="AP1459" s="6"/>
      <c r="AQ1459" s="6"/>
      <c r="AR1459" s="6"/>
      <c r="AS1459" s="6"/>
      <c r="AT1459" s="6"/>
      <c r="AU1459" s="6"/>
      <c r="AV1459" s="6"/>
      <c r="AW1459" s="6"/>
      <c r="AX1459" s="6"/>
      <c r="AY1459" s="6"/>
      <c r="AZ1459" s="6" t="s">
        <v>1784</v>
      </c>
      <c r="BA1459" s="6">
        <v>5</v>
      </c>
      <c r="BB1459" s="6"/>
      <c r="BC1459" s="6">
        <v>85</v>
      </c>
      <c r="BD1459" s="6"/>
      <c r="BE1459" s="6">
        <v>0.06</v>
      </c>
      <c r="BF1459" s="6"/>
      <c r="BG1459" s="6">
        <v>4</v>
      </c>
      <c r="BH1459" s="6"/>
      <c r="BI1459" s="6">
        <v>40</v>
      </c>
      <c r="BJ1459" s="6"/>
      <c r="BK1459" s="6">
        <v>1</v>
      </c>
      <c r="BL1459" s="6"/>
      <c r="BM1459" s="6">
        <v>21</v>
      </c>
      <c r="BN1459" s="6"/>
      <c r="BO1459" s="6">
        <v>5.8000000000000003E-2</v>
      </c>
      <c r="BP1459" s="6"/>
      <c r="BQ1459" s="6"/>
      <c r="BR1459" s="6"/>
      <c r="BS1459" s="6"/>
      <c r="BT1459" s="6"/>
      <c r="BU1459" s="6">
        <v>380</v>
      </c>
      <c r="BV1459" s="6"/>
      <c r="BW1459" s="6"/>
      <c r="BX1459" s="6"/>
      <c r="BY1459" s="6"/>
      <c r="BZ1459" s="6"/>
      <c r="CA1459" s="6"/>
      <c r="CB1459" s="6"/>
      <c r="CC1459" s="6"/>
      <c r="CD1459" s="6"/>
      <c r="CE1459" s="6"/>
      <c r="CF1459" s="6"/>
      <c r="CG1459" s="6"/>
      <c r="CH1459" s="6"/>
      <c r="CI1459" s="6"/>
      <c r="CJ1459" s="6"/>
      <c r="CK1459" s="6"/>
      <c r="CL1459" s="6"/>
      <c r="CM1459" s="6"/>
      <c r="CN1459" s="6"/>
      <c r="CO1459" s="6"/>
      <c r="CP1459" s="6"/>
      <c r="CQ1459" s="6"/>
      <c r="CR1459" s="6"/>
      <c r="CS1459" s="6"/>
      <c r="CT1459" s="6"/>
      <c r="CU1459" s="6"/>
      <c r="CV1459" s="6"/>
      <c r="CW1459" s="6"/>
    </row>
    <row r="1460" spans="1:101" s="83" customFormat="1" x14ac:dyDescent="0.2">
      <c r="A1460" s="6" t="s">
        <v>1247</v>
      </c>
      <c r="B1460" s="88">
        <v>36150.051388888889</v>
      </c>
      <c r="C1460" s="88"/>
      <c r="D1460" s="6" t="s">
        <v>1325</v>
      </c>
      <c r="E1460" s="6"/>
      <c r="F1460" s="6"/>
      <c r="G1460" s="6">
        <v>70</v>
      </c>
      <c r="H1460" s="6"/>
      <c r="I1460" s="6"/>
      <c r="J1460" s="6"/>
      <c r="K1460" s="6">
        <v>3.5</v>
      </c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6"/>
      <c r="AO1460" s="6"/>
      <c r="AP1460" s="6"/>
      <c r="AQ1460" s="6"/>
      <c r="AR1460" s="6"/>
      <c r="AS1460" s="6"/>
      <c r="AT1460" s="6"/>
      <c r="AU1460" s="6"/>
      <c r="AV1460" s="6"/>
      <c r="AW1460" s="6"/>
      <c r="AX1460" s="6"/>
      <c r="AY1460" s="6"/>
      <c r="AZ1460" s="6"/>
      <c r="BA1460" s="6"/>
      <c r="BB1460" s="6"/>
      <c r="BC1460" s="6"/>
      <c r="BD1460" s="6"/>
      <c r="BE1460" s="6"/>
      <c r="BF1460" s="6"/>
      <c r="BG1460" s="6"/>
      <c r="BH1460" s="6"/>
      <c r="BI1460" s="6"/>
      <c r="BJ1460" s="6"/>
      <c r="BK1460" s="6"/>
      <c r="BL1460" s="6"/>
      <c r="BM1460" s="6"/>
      <c r="BN1460" s="6"/>
      <c r="BO1460" s="6"/>
      <c r="BP1460" s="6"/>
      <c r="BQ1460" s="6"/>
      <c r="BR1460" s="6"/>
      <c r="BS1460" s="6"/>
      <c r="BT1460" s="6"/>
      <c r="BU1460" s="6"/>
      <c r="BV1460" s="6"/>
      <c r="BW1460" s="6">
        <v>2.6</v>
      </c>
      <c r="BX1460" s="6"/>
      <c r="BY1460" s="6"/>
      <c r="BZ1460" s="6"/>
      <c r="CA1460" s="6"/>
      <c r="CB1460" s="6"/>
      <c r="CC1460" s="6"/>
      <c r="CD1460" s="6"/>
      <c r="CE1460" s="6"/>
      <c r="CF1460" s="6"/>
      <c r="CG1460" s="6"/>
      <c r="CH1460" s="6"/>
      <c r="CI1460" s="6"/>
      <c r="CJ1460" s="6"/>
      <c r="CK1460" s="6"/>
      <c r="CL1460" s="6"/>
      <c r="CM1460" s="6"/>
      <c r="CN1460" s="6"/>
      <c r="CO1460" s="6"/>
      <c r="CP1460" s="6"/>
      <c r="CQ1460" s="6"/>
      <c r="CR1460" s="6"/>
      <c r="CS1460" s="6"/>
      <c r="CT1460" s="6"/>
      <c r="CU1460" s="6"/>
      <c r="CV1460" s="6"/>
      <c r="CW1460" s="6"/>
    </row>
    <row r="1461" spans="1:101" s="83" customFormat="1" x14ac:dyDescent="0.2">
      <c r="A1461" s="6" t="s">
        <v>1247</v>
      </c>
      <c r="B1461" s="88">
        <v>36158.555555555555</v>
      </c>
      <c r="C1461" s="88">
        <v>36159.392361111109</v>
      </c>
      <c r="D1461" s="6" t="s">
        <v>1326</v>
      </c>
      <c r="E1461" s="6" t="s">
        <v>1327</v>
      </c>
      <c r="F1461" s="6"/>
      <c r="G1461" s="6">
        <v>50</v>
      </c>
      <c r="H1461" s="6"/>
      <c r="I1461" s="6"/>
      <c r="J1461" s="6"/>
      <c r="K1461" s="6"/>
      <c r="L1461" s="6"/>
      <c r="M1461" s="6">
        <v>187.26</v>
      </c>
      <c r="N1461" s="6" t="s">
        <v>1784</v>
      </c>
      <c r="O1461" s="6">
        <v>60</v>
      </c>
      <c r="P1461" s="6"/>
      <c r="Q1461" s="6">
        <v>92</v>
      </c>
      <c r="R1461" s="6"/>
      <c r="S1461" s="6">
        <v>7.6999999999999999E-2</v>
      </c>
      <c r="T1461" s="6"/>
      <c r="U1461" s="6">
        <v>0.64</v>
      </c>
      <c r="V1461" s="6"/>
      <c r="W1461" s="6"/>
      <c r="X1461" s="6"/>
      <c r="Y1461" s="6"/>
      <c r="Z1461" s="6"/>
      <c r="AA1461" s="6"/>
      <c r="AB1461" s="6"/>
      <c r="AC1461" s="6"/>
      <c r="AD1461" s="6" t="s">
        <v>1784</v>
      </c>
      <c r="AE1461" s="6">
        <v>18</v>
      </c>
      <c r="AF1461" s="6" t="s">
        <v>1784</v>
      </c>
      <c r="AG1461" s="6">
        <v>18</v>
      </c>
      <c r="AH1461" s="6"/>
      <c r="AI1461" s="6"/>
      <c r="AJ1461" s="6"/>
      <c r="AK1461" s="6"/>
      <c r="AL1461" s="6"/>
      <c r="AM1461" s="6">
        <v>7.65</v>
      </c>
      <c r="AN1461" s="6"/>
      <c r="AO1461" s="6"/>
      <c r="AP1461" s="6"/>
      <c r="AQ1461" s="6"/>
      <c r="AR1461" s="6"/>
      <c r="AS1461" s="6"/>
      <c r="AT1461" s="6"/>
      <c r="AU1461" s="6"/>
      <c r="AV1461" s="6"/>
      <c r="AW1461" s="6"/>
      <c r="AX1461" s="6"/>
      <c r="AY1461" s="6"/>
      <c r="AZ1461" s="6"/>
      <c r="BA1461" s="6">
        <v>8</v>
      </c>
      <c r="BB1461" s="6"/>
      <c r="BC1461" s="6">
        <v>95</v>
      </c>
      <c r="BD1461" s="6"/>
      <c r="BE1461" s="6">
        <v>0.28999999999999998</v>
      </c>
      <c r="BF1461" s="6"/>
      <c r="BG1461" s="6">
        <v>6</v>
      </c>
      <c r="BH1461" s="6"/>
      <c r="BI1461" s="6">
        <v>40</v>
      </c>
      <c r="BJ1461" s="6"/>
      <c r="BK1461" s="6">
        <v>1.4</v>
      </c>
      <c r="BL1461" s="6" t="s">
        <v>1784</v>
      </c>
      <c r="BM1461" s="6">
        <v>19</v>
      </c>
      <c r="BN1461" s="6"/>
      <c r="BO1461" s="6">
        <v>9.5000000000000001E-2</v>
      </c>
      <c r="BP1461" s="6"/>
      <c r="BQ1461" s="6"/>
      <c r="BR1461" s="6"/>
      <c r="BS1461" s="6"/>
      <c r="BT1461" s="6"/>
      <c r="BU1461" s="6">
        <v>400</v>
      </c>
      <c r="BV1461" s="6"/>
      <c r="BW1461" s="6"/>
      <c r="BX1461" s="6"/>
      <c r="BY1461" s="6"/>
      <c r="BZ1461" s="6"/>
      <c r="CA1461" s="6"/>
      <c r="CB1461" s="6"/>
      <c r="CC1461" s="6"/>
      <c r="CD1461" s="6"/>
      <c r="CE1461" s="6"/>
      <c r="CF1461" s="6"/>
      <c r="CG1461" s="6"/>
      <c r="CH1461" s="6"/>
      <c r="CI1461" s="6"/>
      <c r="CJ1461" s="6"/>
      <c r="CK1461" s="6"/>
      <c r="CL1461" s="6"/>
      <c r="CM1461" s="6"/>
      <c r="CN1461" s="6"/>
      <c r="CO1461" s="6"/>
      <c r="CP1461" s="6"/>
      <c r="CQ1461" s="6"/>
      <c r="CR1461" s="6"/>
      <c r="CS1461" s="6"/>
      <c r="CT1461" s="6"/>
      <c r="CU1461" s="6"/>
      <c r="CV1461" s="6"/>
      <c r="CW1461" s="6"/>
    </row>
    <row r="1462" spans="1:101" s="83" customFormat="1" x14ac:dyDescent="0.2">
      <c r="A1462" s="6" t="s">
        <v>1247</v>
      </c>
      <c r="B1462" s="88">
        <v>36177.607638888891</v>
      </c>
      <c r="C1462" s="88">
        <v>36178.447916666664</v>
      </c>
      <c r="D1462" s="6" t="s">
        <v>1328</v>
      </c>
      <c r="E1462" s="6" t="s">
        <v>1329</v>
      </c>
      <c r="F1462" s="6"/>
      <c r="G1462" s="6">
        <v>50</v>
      </c>
      <c r="H1462" s="6"/>
      <c r="I1462" s="6"/>
      <c r="J1462" s="6"/>
      <c r="K1462" s="6"/>
      <c r="L1462" s="6"/>
      <c r="M1462" s="6">
        <v>2618</v>
      </c>
      <c r="N1462" s="6"/>
      <c r="O1462" s="6">
        <v>124</v>
      </c>
      <c r="P1462" s="6"/>
      <c r="Q1462" s="6">
        <v>450</v>
      </c>
      <c r="R1462" s="6"/>
      <c r="S1462" s="6">
        <v>0.86699999999999999</v>
      </c>
      <c r="T1462" s="6"/>
      <c r="U1462" s="6">
        <v>4.6100000000000003</v>
      </c>
      <c r="V1462" s="6"/>
      <c r="W1462" s="6"/>
      <c r="X1462" s="6"/>
      <c r="Y1462" s="6"/>
      <c r="Z1462" s="6"/>
      <c r="AA1462" s="6"/>
      <c r="AB1462" s="6"/>
      <c r="AC1462" s="6"/>
      <c r="AD1462" s="6" t="s">
        <v>1784</v>
      </c>
      <c r="AE1462" s="6">
        <v>18</v>
      </c>
      <c r="AF1462" s="6"/>
      <c r="AG1462" s="6">
        <v>70</v>
      </c>
      <c r="AH1462" s="6"/>
      <c r="AI1462" s="6"/>
      <c r="AJ1462" s="6"/>
      <c r="AK1462" s="6"/>
      <c r="AL1462" s="6"/>
      <c r="AM1462" s="6">
        <v>7.3</v>
      </c>
      <c r="AN1462" s="6"/>
      <c r="AO1462" s="6"/>
      <c r="AP1462" s="6"/>
      <c r="AQ1462" s="6"/>
      <c r="AR1462" s="6"/>
      <c r="AS1462" s="6"/>
      <c r="AT1462" s="6"/>
      <c r="AU1462" s="6"/>
      <c r="AV1462" s="6"/>
      <c r="AW1462" s="6"/>
      <c r="AX1462" s="6"/>
      <c r="AY1462" s="6"/>
      <c r="AZ1462" s="6"/>
      <c r="BA1462" s="6">
        <v>114</v>
      </c>
      <c r="BB1462" s="6"/>
      <c r="BC1462" s="6">
        <v>58</v>
      </c>
      <c r="BD1462" s="6"/>
      <c r="BE1462" s="6">
        <v>1.2</v>
      </c>
      <c r="BF1462" s="6"/>
      <c r="BG1462" s="6">
        <v>36</v>
      </c>
      <c r="BH1462" s="6"/>
      <c r="BI1462" s="6">
        <v>12</v>
      </c>
      <c r="BJ1462" s="6"/>
      <c r="BK1462" s="6">
        <v>33</v>
      </c>
      <c r="BL1462" s="6"/>
      <c r="BM1462" s="6">
        <v>220</v>
      </c>
      <c r="BN1462" s="6"/>
      <c r="BO1462" s="6">
        <v>0.28199999999999997</v>
      </c>
      <c r="BP1462" s="6"/>
      <c r="BQ1462" s="6"/>
      <c r="BR1462" s="6"/>
      <c r="BS1462" s="6"/>
      <c r="BT1462" s="6"/>
      <c r="BU1462" s="6">
        <v>190</v>
      </c>
      <c r="BV1462" s="6"/>
      <c r="BW1462" s="6"/>
      <c r="BX1462" s="6"/>
      <c r="BY1462" s="6"/>
      <c r="BZ1462" s="6"/>
      <c r="CA1462" s="6"/>
      <c r="CB1462" s="6"/>
      <c r="CC1462" s="6"/>
      <c r="CD1462" s="6"/>
      <c r="CE1462" s="6"/>
      <c r="CF1462" s="6"/>
      <c r="CG1462" s="6"/>
      <c r="CH1462" s="6"/>
      <c r="CI1462" s="6"/>
      <c r="CJ1462" s="6"/>
      <c r="CK1462" s="6"/>
      <c r="CL1462" s="6"/>
      <c r="CM1462" s="6"/>
      <c r="CN1462" s="6"/>
      <c r="CO1462" s="6"/>
      <c r="CP1462" s="6"/>
      <c r="CQ1462" s="6"/>
      <c r="CR1462" s="6"/>
      <c r="CS1462" s="6"/>
      <c r="CT1462" s="6"/>
      <c r="CU1462" s="6"/>
      <c r="CV1462" s="6"/>
      <c r="CW1462" s="6"/>
    </row>
    <row r="1463" spans="1:101" s="83" customFormat="1" x14ac:dyDescent="0.2">
      <c r="A1463" s="6" t="s">
        <v>1247</v>
      </c>
      <c r="B1463" s="88">
        <v>36177.751388888886</v>
      </c>
      <c r="C1463" s="88"/>
      <c r="D1463" s="6" t="s">
        <v>1330</v>
      </c>
      <c r="E1463" s="6"/>
      <c r="F1463" s="6"/>
      <c r="G1463" s="6">
        <v>70</v>
      </c>
      <c r="H1463" s="6"/>
      <c r="I1463" s="6"/>
      <c r="J1463" s="6"/>
      <c r="K1463" s="6">
        <v>77</v>
      </c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  <c r="AM1463" s="6"/>
      <c r="AN1463" s="6"/>
      <c r="AO1463" s="6"/>
      <c r="AP1463" s="6"/>
      <c r="AQ1463" s="6"/>
      <c r="AR1463" s="6"/>
      <c r="AS1463" s="6"/>
      <c r="AT1463" s="6"/>
      <c r="AU1463" s="6"/>
      <c r="AV1463" s="6"/>
      <c r="AW1463" s="6"/>
      <c r="AX1463" s="6"/>
      <c r="AY1463" s="6"/>
      <c r="AZ1463" s="6"/>
      <c r="BA1463" s="6"/>
      <c r="BB1463" s="6"/>
      <c r="BC1463" s="6"/>
      <c r="BD1463" s="6"/>
      <c r="BE1463" s="6"/>
      <c r="BF1463" s="6"/>
      <c r="BG1463" s="6"/>
      <c r="BH1463" s="6"/>
      <c r="BI1463" s="6"/>
      <c r="BJ1463" s="6"/>
      <c r="BK1463" s="6"/>
      <c r="BL1463" s="6"/>
      <c r="BM1463" s="6"/>
      <c r="BN1463" s="6"/>
      <c r="BO1463" s="6"/>
      <c r="BP1463" s="6"/>
      <c r="BQ1463" s="6"/>
      <c r="BR1463" s="6"/>
      <c r="BS1463" s="6"/>
      <c r="BT1463" s="6"/>
      <c r="BU1463" s="6"/>
      <c r="BV1463" s="6"/>
      <c r="BW1463" s="6">
        <v>7.76</v>
      </c>
      <c r="BX1463" s="6"/>
      <c r="BY1463" s="6"/>
      <c r="BZ1463" s="6"/>
      <c r="CA1463" s="6"/>
      <c r="CB1463" s="6"/>
      <c r="CC1463" s="6"/>
      <c r="CD1463" s="6"/>
      <c r="CE1463" s="6"/>
      <c r="CF1463" s="6"/>
      <c r="CG1463" s="6"/>
      <c r="CH1463" s="6"/>
      <c r="CI1463" s="6"/>
      <c r="CJ1463" s="6"/>
      <c r="CK1463" s="6"/>
      <c r="CL1463" s="6"/>
      <c r="CM1463" s="6"/>
      <c r="CN1463" s="6"/>
      <c r="CO1463" s="6"/>
      <c r="CP1463" s="6"/>
      <c r="CQ1463" s="6"/>
      <c r="CR1463" s="6"/>
      <c r="CS1463" s="6"/>
      <c r="CT1463" s="6"/>
      <c r="CU1463" s="6"/>
      <c r="CV1463" s="6"/>
      <c r="CW1463" s="6"/>
    </row>
    <row r="1464" spans="1:101" s="83" customFormat="1" x14ac:dyDescent="0.2">
      <c r="A1464" s="6" t="s">
        <v>1247</v>
      </c>
      <c r="B1464" s="88">
        <v>36199.635416666664</v>
      </c>
      <c r="C1464" s="88"/>
      <c r="D1464" s="6" t="s">
        <v>1331</v>
      </c>
      <c r="E1464" s="6" t="s">
        <v>1332</v>
      </c>
      <c r="F1464" s="6"/>
      <c r="G1464" s="6">
        <v>10</v>
      </c>
      <c r="H1464" s="6"/>
      <c r="I1464" s="6"/>
      <c r="J1464" s="6"/>
      <c r="K1464" s="6">
        <v>10</v>
      </c>
      <c r="L1464" s="6"/>
      <c r="M1464" s="6"/>
      <c r="N1464" s="6"/>
      <c r="O1464" s="6">
        <v>18.899999999999999</v>
      </c>
      <c r="P1464" s="6"/>
      <c r="Q1464" s="6">
        <v>51</v>
      </c>
      <c r="R1464" s="6"/>
      <c r="S1464" s="6">
        <v>0.72</v>
      </c>
      <c r="T1464" s="6"/>
      <c r="U1464" s="6">
        <v>1.87</v>
      </c>
      <c r="V1464" s="6"/>
      <c r="W1464" s="6"/>
      <c r="X1464" s="6"/>
      <c r="Y1464" s="6"/>
      <c r="Z1464" s="6"/>
      <c r="AA1464" s="6"/>
      <c r="AB1464" s="6"/>
      <c r="AC1464" s="6"/>
      <c r="AD1464" s="6" t="s">
        <v>1784</v>
      </c>
      <c r="AE1464" s="6">
        <v>18</v>
      </c>
      <c r="AF1464" s="6" t="s">
        <v>1784</v>
      </c>
      <c r="AG1464" s="6">
        <v>18</v>
      </c>
      <c r="AH1464" s="6"/>
      <c r="AI1464" s="6"/>
      <c r="AJ1464" s="6"/>
      <c r="AK1464" s="6"/>
      <c r="AL1464" s="6"/>
      <c r="AM1464" s="6">
        <v>7.95</v>
      </c>
      <c r="AN1464" s="6"/>
      <c r="AO1464" s="6"/>
      <c r="AP1464" s="6"/>
      <c r="AQ1464" s="6"/>
      <c r="AR1464" s="6"/>
      <c r="AS1464" s="6"/>
      <c r="AT1464" s="6"/>
      <c r="AU1464" s="6"/>
      <c r="AV1464" s="6"/>
      <c r="AW1464" s="6"/>
      <c r="AX1464" s="6"/>
      <c r="AY1464" s="6"/>
      <c r="AZ1464" s="6"/>
      <c r="BA1464" s="6">
        <v>8</v>
      </c>
      <c r="BB1464" s="6"/>
      <c r="BC1464" s="6">
        <v>110</v>
      </c>
      <c r="BD1464" s="6"/>
      <c r="BE1464" s="6">
        <v>0.06</v>
      </c>
      <c r="BF1464" s="6"/>
      <c r="BG1464" s="6">
        <v>3</v>
      </c>
      <c r="BH1464" s="6"/>
      <c r="BI1464" s="6">
        <v>47</v>
      </c>
      <c r="BJ1464" s="6"/>
      <c r="BK1464" s="6">
        <v>3.1</v>
      </c>
      <c r="BL1464" s="6"/>
      <c r="BM1464" s="6">
        <v>28</v>
      </c>
      <c r="BN1464" s="6"/>
      <c r="BO1464" s="6">
        <v>5.5E-2</v>
      </c>
      <c r="BP1464" s="6"/>
      <c r="BQ1464" s="6"/>
      <c r="BR1464" s="6"/>
      <c r="BS1464" s="6"/>
      <c r="BT1464" s="6"/>
      <c r="BU1464" s="6">
        <v>470</v>
      </c>
      <c r="BV1464" s="6"/>
      <c r="BW1464" s="6"/>
      <c r="BX1464" s="6"/>
      <c r="BY1464" s="6"/>
      <c r="BZ1464" s="6"/>
      <c r="CA1464" s="6"/>
      <c r="CB1464" s="6"/>
      <c r="CC1464" s="6"/>
      <c r="CD1464" s="6"/>
      <c r="CE1464" s="6"/>
      <c r="CF1464" s="6"/>
      <c r="CG1464" s="6"/>
      <c r="CH1464" s="6"/>
      <c r="CI1464" s="6"/>
      <c r="CJ1464" s="6"/>
      <c r="CK1464" s="6"/>
      <c r="CL1464" s="6"/>
      <c r="CM1464" s="6"/>
      <c r="CN1464" s="6"/>
      <c r="CO1464" s="6"/>
      <c r="CP1464" s="6"/>
      <c r="CQ1464" s="6"/>
      <c r="CR1464" s="6"/>
      <c r="CS1464" s="6"/>
      <c r="CT1464" s="6"/>
      <c r="CU1464" s="6"/>
      <c r="CV1464" s="6"/>
      <c r="CW1464" s="6"/>
    </row>
    <row r="1465" spans="1:101" s="83" customFormat="1" x14ac:dyDescent="0.2">
      <c r="A1465" s="6" t="s">
        <v>1247</v>
      </c>
      <c r="B1465" s="88">
        <v>36232.682638888888</v>
      </c>
      <c r="C1465" s="88">
        <v>36232.931944444441</v>
      </c>
      <c r="D1465" s="6" t="s">
        <v>1333</v>
      </c>
      <c r="E1465" s="6" t="s">
        <v>1334</v>
      </c>
      <c r="F1465" s="6"/>
      <c r="G1465" s="6">
        <v>50</v>
      </c>
      <c r="H1465" s="6"/>
      <c r="I1465" s="6"/>
      <c r="J1465" s="6"/>
      <c r="K1465" s="6"/>
      <c r="L1465" s="6"/>
      <c r="M1465" s="6">
        <v>199.92</v>
      </c>
      <c r="N1465" s="6"/>
      <c r="O1465" s="6">
        <v>279</v>
      </c>
      <c r="P1465" s="6"/>
      <c r="Q1465" s="6">
        <v>310</v>
      </c>
      <c r="R1465" s="6"/>
      <c r="S1465" s="6">
        <v>0.85899999999999999</v>
      </c>
      <c r="T1465" s="6"/>
      <c r="U1465" s="6">
        <v>2.58</v>
      </c>
      <c r="V1465" s="6"/>
      <c r="W1465" s="6"/>
      <c r="X1465" s="6"/>
      <c r="Y1465" s="6"/>
      <c r="Z1465" s="6"/>
      <c r="AA1465" s="6"/>
      <c r="AB1465" s="6"/>
      <c r="AC1465" s="6"/>
      <c r="AD1465" s="6" t="s">
        <v>1784</v>
      </c>
      <c r="AE1465" s="6">
        <v>18</v>
      </c>
      <c r="AF1465" s="6"/>
      <c r="AG1465" s="6">
        <v>34</v>
      </c>
      <c r="AH1465" s="6"/>
      <c r="AI1465" s="6"/>
      <c r="AJ1465" s="6"/>
      <c r="AK1465" s="6"/>
      <c r="AL1465" s="6"/>
      <c r="AM1465" s="6">
        <v>7.77</v>
      </c>
      <c r="AN1465" s="6"/>
      <c r="AO1465" s="6"/>
      <c r="AP1465" s="6"/>
      <c r="AQ1465" s="6"/>
      <c r="AR1465" s="6"/>
      <c r="AS1465" s="6"/>
      <c r="AT1465" s="6"/>
      <c r="AU1465" s="6"/>
      <c r="AV1465" s="6"/>
      <c r="AW1465" s="6"/>
      <c r="AX1465" s="6"/>
      <c r="AY1465" s="6"/>
      <c r="AZ1465" s="6"/>
      <c r="BA1465" s="6">
        <v>31</v>
      </c>
      <c r="BB1465" s="6"/>
      <c r="BC1465" s="6"/>
      <c r="BD1465" s="6"/>
      <c r="BE1465" s="6"/>
      <c r="BF1465" s="6"/>
      <c r="BG1465" s="6"/>
      <c r="BH1465" s="6"/>
      <c r="BI1465" s="6"/>
      <c r="BJ1465" s="6"/>
      <c r="BK1465" s="6"/>
      <c r="BL1465" s="6"/>
      <c r="BM1465" s="6"/>
      <c r="BN1465" s="6"/>
      <c r="BO1465" s="6">
        <v>7.2999999999999995E-2</v>
      </c>
      <c r="BP1465" s="6"/>
      <c r="BQ1465" s="6"/>
      <c r="BR1465" s="6"/>
      <c r="BS1465" s="6"/>
      <c r="BT1465" s="6"/>
      <c r="BU1465" s="6"/>
      <c r="BV1465" s="6"/>
      <c r="BW1465" s="6"/>
      <c r="BX1465" s="6"/>
      <c r="BY1465" s="6"/>
      <c r="BZ1465" s="6"/>
      <c r="CA1465" s="6"/>
      <c r="CB1465" s="6"/>
      <c r="CC1465" s="6"/>
      <c r="CD1465" s="6"/>
      <c r="CE1465" s="6"/>
      <c r="CF1465" s="6"/>
      <c r="CG1465" s="6"/>
      <c r="CH1465" s="6"/>
      <c r="CI1465" s="6"/>
      <c r="CJ1465" s="6"/>
      <c r="CK1465" s="6"/>
      <c r="CL1465" s="6"/>
      <c r="CM1465" s="6"/>
      <c r="CN1465" s="6"/>
      <c r="CO1465" s="6"/>
      <c r="CP1465" s="6"/>
      <c r="CQ1465" s="6"/>
      <c r="CR1465" s="6"/>
      <c r="CS1465" s="6"/>
      <c r="CT1465" s="6"/>
      <c r="CU1465" s="6"/>
      <c r="CV1465" s="6"/>
      <c r="CW1465" s="6"/>
    </row>
    <row r="1466" spans="1:101" s="83" customFormat="1" x14ac:dyDescent="0.2">
      <c r="A1466" s="6" t="s">
        <v>1247</v>
      </c>
      <c r="B1466" s="88">
        <v>36234.645833333336</v>
      </c>
      <c r="C1466" s="88">
        <v>36236.118055555555</v>
      </c>
      <c r="D1466" s="6" t="s">
        <v>1335</v>
      </c>
      <c r="E1466" s="6" t="s">
        <v>1336</v>
      </c>
      <c r="F1466" s="6"/>
      <c r="G1466" s="6">
        <v>50</v>
      </c>
      <c r="H1466" s="6"/>
      <c r="I1466" s="6"/>
      <c r="J1466" s="6"/>
      <c r="K1466" s="6"/>
      <c r="L1466" s="6"/>
      <c r="M1466" s="6">
        <v>2390</v>
      </c>
      <c r="N1466" s="6"/>
      <c r="O1466" s="6">
        <v>130</v>
      </c>
      <c r="P1466" s="6"/>
      <c r="Q1466" s="6">
        <v>240</v>
      </c>
      <c r="R1466" s="6"/>
      <c r="S1466" s="6">
        <v>0.60399999999999998</v>
      </c>
      <c r="T1466" s="6"/>
      <c r="U1466" s="6">
        <v>2.42</v>
      </c>
      <c r="V1466" s="6"/>
      <c r="W1466" s="6"/>
      <c r="X1466" s="6"/>
      <c r="Y1466" s="6"/>
      <c r="Z1466" s="6"/>
      <c r="AA1466" s="6"/>
      <c r="AB1466" s="6"/>
      <c r="AC1466" s="6"/>
      <c r="AD1466" s="6" t="s">
        <v>1784</v>
      </c>
      <c r="AE1466" s="6">
        <v>18</v>
      </c>
      <c r="AF1466" s="6"/>
      <c r="AG1466" s="6">
        <v>36</v>
      </c>
      <c r="AH1466" s="6"/>
      <c r="AI1466" s="6"/>
      <c r="AJ1466" s="6"/>
      <c r="AK1466" s="6"/>
      <c r="AL1466" s="6"/>
      <c r="AM1466" s="6">
        <v>7.9</v>
      </c>
      <c r="AN1466" s="6"/>
      <c r="AO1466" s="6"/>
      <c r="AP1466" s="6"/>
      <c r="AQ1466" s="6"/>
      <c r="AR1466" s="6"/>
      <c r="AS1466" s="6"/>
      <c r="AT1466" s="6"/>
      <c r="AU1466" s="6"/>
      <c r="AV1466" s="6"/>
      <c r="AW1466" s="6"/>
      <c r="AX1466" s="6"/>
      <c r="AY1466" s="6"/>
      <c r="AZ1466" s="6"/>
      <c r="BA1466" s="6">
        <v>46</v>
      </c>
      <c r="BB1466" s="6"/>
      <c r="BC1466" s="6"/>
      <c r="BD1466" s="6"/>
      <c r="BE1466" s="6"/>
      <c r="BF1466" s="6"/>
      <c r="BG1466" s="6"/>
      <c r="BH1466" s="6"/>
      <c r="BI1466" s="6"/>
      <c r="BJ1466" s="6"/>
      <c r="BK1466" s="6"/>
      <c r="BL1466" s="6"/>
      <c r="BM1466" s="6"/>
      <c r="BN1466" s="6"/>
      <c r="BO1466" s="6"/>
      <c r="BP1466" s="6"/>
      <c r="BQ1466" s="6"/>
      <c r="BR1466" s="6"/>
      <c r="BS1466" s="6"/>
      <c r="BT1466" s="6"/>
      <c r="BU1466" s="6"/>
      <c r="BV1466" s="6"/>
      <c r="BW1466" s="6"/>
      <c r="BX1466" s="6"/>
      <c r="BY1466" s="6"/>
      <c r="BZ1466" s="6"/>
      <c r="CA1466" s="6"/>
      <c r="CB1466" s="6"/>
      <c r="CC1466" s="6"/>
      <c r="CD1466" s="6"/>
      <c r="CE1466" s="6"/>
      <c r="CF1466" s="6"/>
      <c r="CG1466" s="6"/>
      <c r="CH1466" s="6"/>
      <c r="CI1466" s="6"/>
      <c r="CJ1466" s="6"/>
      <c r="CK1466" s="6"/>
      <c r="CL1466" s="6"/>
      <c r="CM1466" s="6"/>
      <c r="CN1466" s="6"/>
      <c r="CO1466" s="6"/>
      <c r="CP1466" s="6"/>
      <c r="CQ1466" s="6"/>
      <c r="CR1466" s="6"/>
      <c r="CS1466" s="6"/>
      <c r="CT1466" s="6"/>
      <c r="CU1466" s="6"/>
      <c r="CV1466" s="6"/>
      <c r="CW1466" s="6"/>
    </row>
    <row r="1467" spans="1:101" s="83" customFormat="1" x14ac:dyDescent="0.2">
      <c r="A1467" s="6" t="s">
        <v>1247</v>
      </c>
      <c r="B1467" s="88">
        <v>36243.362500000003</v>
      </c>
      <c r="C1467" s="88"/>
      <c r="D1467" s="6" t="s">
        <v>1337</v>
      </c>
      <c r="E1467" s="6" t="s">
        <v>1338</v>
      </c>
      <c r="F1467" s="6"/>
      <c r="G1467" s="6">
        <v>10</v>
      </c>
      <c r="H1467" s="6"/>
      <c r="I1467" s="6"/>
      <c r="J1467" s="6"/>
      <c r="K1467" s="6">
        <v>5.9</v>
      </c>
      <c r="L1467" s="6"/>
      <c r="M1467" s="6"/>
      <c r="N1467" s="6"/>
      <c r="O1467" s="6">
        <v>14.4</v>
      </c>
      <c r="P1467" s="6"/>
      <c r="Q1467" s="6">
        <v>30</v>
      </c>
      <c r="R1467" s="6"/>
      <c r="S1467" s="6">
        <v>0.11899999999999999</v>
      </c>
      <c r="T1467" s="6"/>
      <c r="U1467" s="6">
        <v>0.71</v>
      </c>
      <c r="V1467" s="6"/>
      <c r="W1467" s="6"/>
      <c r="X1467" s="6"/>
      <c r="Y1467" s="6"/>
      <c r="Z1467" s="6"/>
      <c r="AA1467" s="6"/>
      <c r="AB1467" s="6"/>
      <c r="AC1467" s="6"/>
      <c r="AD1467" s="6" t="s">
        <v>1784</v>
      </c>
      <c r="AE1467" s="6">
        <v>18</v>
      </c>
      <c r="AF1467" s="6" t="s">
        <v>1784</v>
      </c>
      <c r="AG1467" s="6">
        <v>18</v>
      </c>
      <c r="AH1467" s="6"/>
      <c r="AI1467" s="6"/>
      <c r="AJ1467" s="6"/>
      <c r="AK1467" s="6"/>
      <c r="AL1467" s="6"/>
      <c r="AM1467" s="6">
        <v>7.92</v>
      </c>
      <c r="AN1467" s="6"/>
      <c r="AO1467" s="6"/>
      <c r="AP1467" s="6"/>
      <c r="AQ1467" s="6"/>
      <c r="AR1467" s="6"/>
      <c r="AS1467" s="6"/>
      <c r="AT1467" s="6"/>
      <c r="AU1467" s="6"/>
      <c r="AV1467" s="6"/>
      <c r="AW1467" s="6"/>
      <c r="AX1467" s="6"/>
      <c r="AY1467" s="6"/>
      <c r="AZ1467" s="6"/>
      <c r="BA1467" s="6"/>
      <c r="BB1467" s="6"/>
      <c r="BC1467" s="6"/>
      <c r="BD1467" s="6"/>
      <c r="BE1467" s="6"/>
      <c r="BF1467" s="6"/>
      <c r="BG1467" s="6"/>
      <c r="BH1467" s="6"/>
      <c r="BI1467" s="6"/>
      <c r="BJ1467" s="6"/>
      <c r="BK1467" s="6"/>
      <c r="BL1467" s="6"/>
      <c r="BM1467" s="6"/>
      <c r="BN1467" s="6"/>
      <c r="BO1467" s="6"/>
      <c r="BP1467" s="6"/>
      <c r="BQ1467" s="6"/>
      <c r="BR1467" s="6"/>
      <c r="BS1467" s="6"/>
      <c r="BT1467" s="6"/>
      <c r="BU1467" s="6"/>
      <c r="BV1467" s="6"/>
      <c r="BW1467" s="6"/>
      <c r="BX1467" s="6"/>
      <c r="BY1467" s="6"/>
      <c r="BZ1467" s="6"/>
      <c r="CA1467" s="6"/>
      <c r="CB1467" s="6"/>
      <c r="CC1467" s="6"/>
      <c r="CD1467" s="6"/>
      <c r="CE1467" s="6"/>
      <c r="CF1467" s="6"/>
      <c r="CG1467" s="6"/>
      <c r="CH1467" s="6"/>
      <c r="CI1467" s="6"/>
      <c r="CJ1467" s="6"/>
      <c r="CK1467" s="6"/>
      <c r="CL1467" s="6"/>
      <c r="CM1467" s="6"/>
      <c r="CN1467" s="6"/>
      <c r="CO1467" s="6"/>
      <c r="CP1467" s="6"/>
      <c r="CQ1467" s="6"/>
      <c r="CR1467" s="6"/>
      <c r="CS1467" s="6"/>
      <c r="CT1467" s="6"/>
      <c r="CU1467" s="6"/>
      <c r="CV1467" s="6"/>
      <c r="CW1467" s="6"/>
    </row>
    <row r="1468" spans="1:101" s="83" customFormat="1" x14ac:dyDescent="0.2">
      <c r="A1468" s="6" t="s">
        <v>1247</v>
      </c>
      <c r="B1468" s="88">
        <v>36250.383333333331</v>
      </c>
      <c r="C1468" s="88"/>
      <c r="D1468" s="6" t="s">
        <v>1339</v>
      </c>
      <c r="E1468" s="6" t="s">
        <v>1340</v>
      </c>
      <c r="F1468" s="6"/>
      <c r="G1468" s="6">
        <v>10</v>
      </c>
      <c r="H1468" s="6"/>
      <c r="I1468" s="6"/>
      <c r="J1468" s="6"/>
      <c r="K1468" s="6">
        <v>4.4000000000000004</v>
      </c>
      <c r="L1468" s="6"/>
      <c r="M1468" s="6"/>
      <c r="N1468" s="6" t="s">
        <v>1784</v>
      </c>
      <c r="O1468" s="6">
        <v>6</v>
      </c>
      <c r="P1468" s="6" t="s">
        <v>1784</v>
      </c>
      <c r="Q1468" s="6">
        <v>9</v>
      </c>
      <c r="R1468" s="6" t="s">
        <v>1784</v>
      </c>
      <c r="S1468" s="6">
        <v>1.2999999999999999E-2</v>
      </c>
      <c r="T1468" s="6"/>
      <c r="U1468" s="6">
        <v>0.57999999999999996</v>
      </c>
      <c r="V1468" s="6"/>
      <c r="W1468" s="6"/>
      <c r="X1468" s="6"/>
      <c r="Y1468" s="6"/>
      <c r="Z1468" s="6"/>
      <c r="AA1468" s="6"/>
      <c r="AB1468" s="6"/>
      <c r="AC1468" s="6"/>
      <c r="AD1468" s="6" t="s">
        <v>1784</v>
      </c>
      <c r="AE1468" s="6">
        <v>18</v>
      </c>
      <c r="AF1468" s="6" t="s">
        <v>1784</v>
      </c>
      <c r="AG1468" s="6">
        <v>18</v>
      </c>
      <c r="AH1468" s="6"/>
      <c r="AI1468" s="6"/>
      <c r="AJ1468" s="6"/>
      <c r="AK1468" s="6"/>
      <c r="AL1468" s="6"/>
      <c r="AM1468" s="6">
        <v>8.1999999999999993</v>
      </c>
      <c r="AN1468" s="6"/>
      <c r="AO1468" s="6"/>
      <c r="AP1468" s="6"/>
      <c r="AQ1468" s="6"/>
      <c r="AR1468" s="6"/>
      <c r="AS1468" s="6"/>
      <c r="AT1468" s="6"/>
      <c r="AU1468" s="6"/>
      <c r="AV1468" s="6"/>
      <c r="AW1468" s="6"/>
      <c r="AX1468" s="6"/>
      <c r="AY1468" s="6"/>
      <c r="AZ1468" s="6"/>
      <c r="BA1468" s="6"/>
      <c r="BB1468" s="6"/>
      <c r="BC1468" s="6"/>
      <c r="BD1468" s="6"/>
      <c r="BE1468" s="6"/>
      <c r="BF1468" s="6"/>
      <c r="BG1468" s="6"/>
      <c r="BH1468" s="6"/>
      <c r="BI1468" s="6"/>
      <c r="BJ1468" s="6"/>
      <c r="BK1468" s="6"/>
      <c r="BL1468" s="6"/>
      <c r="BM1468" s="6"/>
      <c r="BN1468" s="6"/>
      <c r="BO1468" s="6"/>
      <c r="BP1468" s="6"/>
      <c r="BQ1468" s="6"/>
      <c r="BR1468" s="6"/>
      <c r="BS1468" s="6"/>
      <c r="BT1468" s="6"/>
      <c r="BU1468" s="6"/>
      <c r="BV1468" s="6"/>
      <c r="BW1468" s="6"/>
      <c r="BX1468" s="6"/>
      <c r="BY1468" s="6"/>
      <c r="BZ1468" s="6"/>
      <c r="CA1468" s="6"/>
      <c r="CB1468" s="6"/>
      <c r="CC1468" s="6"/>
      <c r="CD1468" s="6"/>
      <c r="CE1468" s="6"/>
      <c r="CF1468" s="6"/>
      <c r="CG1468" s="6"/>
      <c r="CH1468" s="6"/>
      <c r="CI1468" s="6"/>
      <c r="CJ1468" s="6"/>
      <c r="CK1468" s="6"/>
      <c r="CL1468" s="6"/>
      <c r="CM1468" s="6"/>
      <c r="CN1468" s="6"/>
      <c r="CO1468" s="6"/>
      <c r="CP1468" s="6"/>
      <c r="CQ1468" s="6"/>
      <c r="CR1468" s="6"/>
      <c r="CS1468" s="6"/>
      <c r="CT1468" s="6"/>
      <c r="CU1468" s="6"/>
      <c r="CV1468" s="6"/>
      <c r="CW1468" s="6"/>
    </row>
    <row r="1469" spans="1:101" s="83" customFormat="1" x14ac:dyDescent="0.2">
      <c r="A1469" s="6" t="s">
        <v>1247</v>
      </c>
      <c r="B1469" s="88">
        <v>36264.444444444445</v>
      </c>
      <c r="C1469" s="88"/>
      <c r="D1469" s="6" t="s">
        <v>1341</v>
      </c>
      <c r="E1469" s="6" t="s">
        <v>1342</v>
      </c>
      <c r="F1469" s="6"/>
      <c r="G1469" s="6">
        <v>10</v>
      </c>
      <c r="H1469" s="6"/>
      <c r="I1469" s="6"/>
      <c r="J1469" s="6"/>
      <c r="K1469" s="6">
        <v>10</v>
      </c>
      <c r="L1469" s="6"/>
      <c r="M1469" s="6"/>
      <c r="N1469" s="6" t="s">
        <v>1784</v>
      </c>
      <c r="O1469" s="6">
        <v>12</v>
      </c>
      <c r="P1469" s="6"/>
      <c r="Q1469" s="6">
        <v>23</v>
      </c>
      <c r="R1469" s="6"/>
      <c r="S1469" s="6">
        <v>0.20200000000000001</v>
      </c>
      <c r="T1469" s="6"/>
      <c r="U1469" s="6">
        <v>0.75</v>
      </c>
      <c r="V1469" s="6"/>
      <c r="W1469" s="6"/>
      <c r="X1469" s="6"/>
      <c r="Y1469" s="6"/>
      <c r="Z1469" s="6"/>
      <c r="AA1469" s="6"/>
      <c r="AB1469" s="6"/>
      <c r="AC1469" s="6"/>
      <c r="AD1469" s="6" t="s">
        <v>1784</v>
      </c>
      <c r="AE1469" s="6">
        <v>18</v>
      </c>
      <c r="AF1469" s="6" t="s">
        <v>1784</v>
      </c>
      <c r="AG1469" s="6">
        <v>18</v>
      </c>
      <c r="AH1469" s="6"/>
      <c r="AI1469" s="6"/>
      <c r="AJ1469" s="6"/>
      <c r="AK1469" s="6"/>
      <c r="AL1469" s="6"/>
      <c r="AM1469" s="6">
        <v>8.0500000000000007</v>
      </c>
      <c r="AN1469" s="6"/>
      <c r="AO1469" s="6"/>
      <c r="AP1469" s="6"/>
      <c r="AQ1469" s="6"/>
      <c r="AR1469" s="6"/>
      <c r="AS1469" s="6"/>
      <c r="AT1469" s="6"/>
      <c r="AU1469" s="6"/>
      <c r="AV1469" s="6"/>
      <c r="AW1469" s="6"/>
      <c r="AX1469" s="6"/>
      <c r="AY1469" s="6"/>
      <c r="AZ1469" s="6"/>
      <c r="BA1469" s="6"/>
      <c r="BB1469" s="6"/>
      <c r="BC1469" s="6"/>
      <c r="BD1469" s="6"/>
      <c r="BE1469" s="6"/>
      <c r="BF1469" s="6"/>
      <c r="BG1469" s="6"/>
      <c r="BH1469" s="6"/>
      <c r="BI1469" s="6"/>
      <c r="BJ1469" s="6"/>
      <c r="BK1469" s="6"/>
      <c r="BL1469" s="6"/>
      <c r="BM1469" s="6"/>
      <c r="BN1469" s="6"/>
      <c r="BO1469" s="6"/>
      <c r="BP1469" s="6"/>
      <c r="BQ1469" s="6"/>
      <c r="BR1469" s="6"/>
      <c r="BS1469" s="6"/>
      <c r="BT1469" s="6"/>
      <c r="BU1469" s="6"/>
      <c r="BV1469" s="6"/>
      <c r="BW1469" s="6"/>
      <c r="BX1469" s="6"/>
      <c r="BY1469" s="6"/>
      <c r="BZ1469" s="6"/>
      <c r="CA1469" s="6"/>
      <c r="CB1469" s="6"/>
      <c r="CC1469" s="6"/>
      <c r="CD1469" s="6"/>
      <c r="CE1469" s="6"/>
      <c r="CF1469" s="6"/>
      <c r="CG1469" s="6"/>
      <c r="CH1469" s="6"/>
      <c r="CI1469" s="6"/>
      <c r="CJ1469" s="6"/>
      <c r="CK1469" s="6"/>
      <c r="CL1469" s="6"/>
      <c r="CM1469" s="6"/>
      <c r="CN1469" s="6"/>
      <c r="CO1469" s="6"/>
      <c r="CP1469" s="6"/>
      <c r="CQ1469" s="6"/>
      <c r="CR1469" s="6"/>
      <c r="CS1469" s="6"/>
      <c r="CT1469" s="6"/>
      <c r="CU1469" s="6"/>
      <c r="CV1469" s="6"/>
      <c r="CW1469" s="6"/>
    </row>
    <row r="1470" spans="1:101" s="83" customFormat="1" x14ac:dyDescent="0.2">
      <c r="A1470" s="6" t="s">
        <v>1247</v>
      </c>
      <c r="B1470" s="88">
        <v>36291.427083333336</v>
      </c>
      <c r="C1470" s="88"/>
      <c r="D1470" s="6" t="s">
        <v>1343</v>
      </c>
      <c r="E1470" s="6" t="s">
        <v>1344</v>
      </c>
      <c r="F1470" s="6"/>
      <c r="G1470" s="6">
        <v>10</v>
      </c>
      <c r="H1470" s="6"/>
      <c r="I1470" s="6"/>
      <c r="J1470" s="6"/>
      <c r="K1470" s="6">
        <v>5.6</v>
      </c>
      <c r="L1470" s="6"/>
      <c r="M1470" s="6"/>
      <c r="N1470" s="6" t="s">
        <v>1784</v>
      </c>
      <c r="O1470" s="6">
        <v>6</v>
      </c>
      <c r="P1470" s="6"/>
      <c r="Q1470" s="6">
        <v>23</v>
      </c>
      <c r="R1470" s="6"/>
      <c r="S1470" s="6">
        <v>1.6E-2</v>
      </c>
      <c r="T1470" s="6"/>
      <c r="U1470" s="6">
        <v>0.81</v>
      </c>
      <c r="V1470" s="6"/>
      <c r="W1470" s="6"/>
      <c r="X1470" s="6"/>
      <c r="Y1470" s="6"/>
      <c r="Z1470" s="6"/>
      <c r="AA1470" s="6"/>
      <c r="AB1470" s="6"/>
      <c r="AC1470" s="6"/>
      <c r="AD1470" s="6" t="s">
        <v>1784</v>
      </c>
      <c r="AE1470" s="6">
        <v>18</v>
      </c>
      <c r="AF1470" s="6" t="s">
        <v>1784</v>
      </c>
      <c r="AG1470" s="6">
        <v>18</v>
      </c>
      <c r="AH1470" s="6"/>
      <c r="AI1470" s="6"/>
      <c r="AJ1470" s="6"/>
      <c r="AK1470" s="6"/>
      <c r="AL1470" s="6"/>
      <c r="AM1470" s="6">
        <v>8.4499999999999993</v>
      </c>
      <c r="AN1470" s="6"/>
      <c r="AO1470" s="6"/>
      <c r="AP1470" s="6"/>
      <c r="AQ1470" s="6"/>
      <c r="AR1470" s="6"/>
      <c r="AS1470" s="6"/>
      <c r="AT1470" s="6"/>
      <c r="AU1470" s="6"/>
      <c r="AV1470" s="6"/>
      <c r="AW1470" s="6"/>
      <c r="AX1470" s="6"/>
      <c r="AY1470" s="6"/>
      <c r="AZ1470" s="6"/>
      <c r="BA1470" s="6"/>
      <c r="BB1470" s="6"/>
      <c r="BC1470" s="6"/>
      <c r="BD1470" s="6"/>
      <c r="BE1470" s="6"/>
      <c r="BF1470" s="6"/>
      <c r="BG1470" s="6"/>
      <c r="BH1470" s="6"/>
      <c r="BI1470" s="6"/>
      <c r="BJ1470" s="6"/>
      <c r="BK1470" s="6"/>
      <c r="BL1470" s="6"/>
      <c r="BM1470" s="6"/>
      <c r="BN1470" s="6"/>
      <c r="BO1470" s="6"/>
      <c r="BP1470" s="6"/>
      <c r="BQ1470" s="6"/>
      <c r="BR1470" s="6"/>
      <c r="BS1470" s="6"/>
      <c r="BT1470" s="6"/>
      <c r="BU1470" s="6"/>
      <c r="BV1470" s="6"/>
      <c r="BW1470" s="6"/>
      <c r="BX1470" s="6"/>
      <c r="BY1470" s="6"/>
      <c r="BZ1470" s="6"/>
      <c r="CA1470" s="6"/>
      <c r="CB1470" s="6"/>
      <c r="CC1470" s="6"/>
      <c r="CD1470" s="6"/>
      <c r="CE1470" s="6"/>
      <c r="CF1470" s="6"/>
      <c r="CG1470" s="6"/>
      <c r="CH1470" s="6"/>
      <c r="CI1470" s="6"/>
      <c r="CJ1470" s="6"/>
      <c r="CK1470" s="6"/>
      <c r="CL1470" s="6"/>
      <c r="CM1470" s="6"/>
      <c r="CN1470" s="6"/>
      <c r="CO1470" s="6"/>
      <c r="CP1470" s="6"/>
      <c r="CQ1470" s="6"/>
      <c r="CR1470" s="6"/>
      <c r="CS1470" s="6"/>
      <c r="CT1470" s="6"/>
      <c r="CU1470" s="6"/>
      <c r="CV1470" s="6"/>
      <c r="CW1470" s="6"/>
    </row>
    <row r="1471" spans="1:101" s="83" customFormat="1" x14ac:dyDescent="0.2">
      <c r="A1471" s="6" t="s">
        <v>1247</v>
      </c>
      <c r="B1471" s="88">
        <v>36320.390277777777</v>
      </c>
      <c r="C1471" s="88"/>
      <c r="D1471" s="6" t="s">
        <v>1345</v>
      </c>
      <c r="E1471" s="6" t="s">
        <v>1346</v>
      </c>
      <c r="F1471" s="6"/>
      <c r="G1471" s="6">
        <v>10</v>
      </c>
      <c r="H1471" s="6"/>
      <c r="I1471" s="6"/>
      <c r="J1471" s="6"/>
      <c r="K1471" s="6">
        <v>5.5</v>
      </c>
      <c r="L1471" s="6"/>
      <c r="M1471" s="6"/>
      <c r="N1471" s="6" t="s">
        <v>1784</v>
      </c>
      <c r="O1471" s="6">
        <v>6</v>
      </c>
      <c r="P1471" s="6"/>
      <c r="Q1471" s="6">
        <v>15</v>
      </c>
      <c r="R1471" s="6"/>
      <c r="S1471" s="6">
        <v>4.4999999999999998E-2</v>
      </c>
      <c r="T1471" s="6"/>
      <c r="U1471" s="6">
        <v>0.45</v>
      </c>
      <c r="V1471" s="6"/>
      <c r="W1471" s="6"/>
      <c r="X1471" s="6"/>
      <c r="Y1471" s="6"/>
      <c r="Z1471" s="6"/>
      <c r="AA1471" s="6"/>
      <c r="AB1471" s="6"/>
      <c r="AC1471" s="6"/>
      <c r="AD1471" s="6" t="s">
        <v>1784</v>
      </c>
      <c r="AE1471" s="6">
        <v>18</v>
      </c>
      <c r="AF1471" s="6" t="s">
        <v>1784</v>
      </c>
      <c r="AG1471" s="6">
        <v>18</v>
      </c>
      <c r="AH1471" s="6"/>
      <c r="AI1471" s="6"/>
      <c r="AJ1471" s="6"/>
      <c r="AK1471" s="6"/>
      <c r="AL1471" s="6"/>
      <c r="AM1471" s="6">
        <v>8.23</v>
      </c>
      <c r="AN1471" s="6"/>
      <c r="AO1471" s="6"/>
      <c r="AP1471" s="6"/>
      <c r="AQ1471" s="6"/>
      <c r="AR1471" s="6"/>
      <c r="AS1471" s="6"/>
      <c r="AT1471" s="6"/>
      <c r="AU1471" s="6"/>
      <c r="AV1471" s="6"/>
      <c r="AW1471" s="6"/>
      <c r="AX1471" s="6"/>
      <c r="AY1471" s="6"/>
      <c r="AZ1471" s="6"/>
      <c r="BA1471" s="6"/>
      <c r="BB1471" s="6"/>
      <c r="BC1471" s="6"/>
      <c r="BD1471" s="6"/>
      <c r="BE1471" s="6"/>
      <c r="BF1471" s="6"/>
      <c r="BG1471" s="6"/>
      <c r="BH1471" s="6"/>
      <c r="BI1471" s="6"/>
      <c r="BJ1471" s="6"/>
      <c r="BK1471" s="6"/>
      <c r="BL1471" s="6"/>
      <c r="BM1471" s="6"/>
      <c r="BN1471" s="6"/>
      <c r="BO1471" s="6"/>
      <c r="BP1471" s="6"/>
      <c r="BQ1471" s="6"/>
      <c r="BR1471" s="6"/>
      <c r="BS1471" s="6"/>
      <c r="BT1471" s="6"/>
      <c r="BU1471" s="6"/>
      <c r="BV1471" s="6"/>
      <c r="BW1471" s="6"/>
      <c r="BX1471" s="6"/>
      <c r="BY1471" s="6"/>
      <c r="BZ1471" s="6"/>
      <c r="CA1471" s="6"/>
      <c r="CB1471" s="6"/>
      <c r="CC1471" s="6"/>
      <c r="CD1471" s="6"/>
      <c r="CE1471" s="6"/>
      <c r="CF1471" s="6"/>
      <c r="CG1471" s="6"/>
      <c r="CH1471" s="6"/>
      <c r="CI1471" s="6"/>
      <c r="CJ1471" s="6"/>
      <c r="CK1471" s="6"/>
      <c r="CL1471" s="6"/>
      <c r="CM1471" s="6"/>
      <c r="CN1471" s="6"/>
      <c r="CO1471" s="6"/>
      <c r="CP1471" s="6"/>
      <c r="CQ1471" s="6"/>
      <c r="CR1471" s="6"/>
      <c r="CS1471" s="6"/>
      <c r="CT1471" s="6"/>
      <c r="CU1471" s="6"/>
      <c r="CV1471" s="6"/>
      <c r="CW1471" s="6"/>
    </row>
    <row r="1472" spans="1:101" s="83" customFormat="1" x14ac:dyDescent="0.2">
      <c r="A1472" s="6" t="s">
        <v>1247</v>
      </c>
      <c r="B1472" s="88">
        <v>36411.604166666664</v>
      </c>
      <c r="C1472" s="88"/>
      <c r="D1472" s="6" t="s">
        <v>1347</v>
      </c>
      <c r="E1472" s="6" t="s">
        <v>1348</v>
      </c>
      <c r="F1472" s="6"/>
      <c r="G1472" s="6">
        <v>70</v>
      </c>
      <c r="H1472" s="6"/>
      <c r="I1472" s="6"/>
      <c r="J1472" s="6"/>
      <c r="K1472" s="6">
        <v>2.6</v>
      </c>
      <c r="L1472" s="6"/>
      <c r="M1472" s="6"/>
      <c r="N1472" s="6" t="s">
        <v>1784</v>
      </c>
      <c r="O1472" s="6">
        <v>2</v>
      </c>
      <c r="P1472" s="6"/>
      <c r="Q1472" s="6">
        <v>18</v>
      </c>
      <c r="R1472" s="6"/>
      <c r="S1472" s="6">
        <v>4.7E-2</v>
      </c>
      <c r="T1472" s="6"/>
      <c r="U1472" s="6">
        <v>0.88</v>
      </c>
      <c r="V1472" s="6"/>
      <c r="W1472" s="6"/>
      <c r="X1472" s="6"/>
      <c r="Y1472" s="6"/>
      <c r="Z1472" s="6"/>
      <c r="AA1472" s="6"/>
      <c r="AB1472" s="6"/>
      <c r="AC1472" s="6"/>
      <c r="AD1472" s="6" t="s">
        <v>1784</v>
      </c>
      <c r="AE1472" s="6">
        <v>18</v>
      </c>
      <c r="AF1472" s="6" t="s">
        <v>1784</v>
      </c>
      <c r="AG1472" s="6">
        <v>18</v>
      </c>
      <c r="AH1472" s="6"/>
      <c r="AI1472" s="6"/>
      <c r="AJ1472" s="6"/>
      <c r="AK1472" s="6"/>
      <c r="AL1472" s="6"/>
      <c r="AM1472" s="6">
        <v>8.5</v>
      </c>
      <c r="AN1472" s="6"/>
      <c r="AO1472" s="6"/>
      <c r="AP1472" s="6"/>
      <c r="AQ1472" s="6"/>
      <c r="AR1472" s="6"/>
      <c r="AS1472" s="6"/>
      <c r="AT1472" s="6"/>
      <c r="AU1472" s="6"/>
      <c r="AV1472" s="6"/>
      <c r="AW1472" s="6"/>
      <c r="AX1472" s="6"/>
      <c r="AY1472" s="6"/>
      <c r="AZ1472" s="6"/>
      <c r="BA1472" s="6">
        <v>7</v>
      </c>
      <c r="BB1472" s="6"/>
      <c r="BC1472" s="6">
        <v>62</v>
      </c>
      <c r="BD1472" s="6"/>
      <c r="BE1472" s="6">
        <v>0.09</v>
      </c>
      <c r="BF1472" s="6"/>
      <c r="BG1472" s="6">
        <v>5</v>
      </c>
      <c r="BH1472" s="6"/>
      <c r="BI1472" s="6">
        <v>35</v>
      </c>
      <c r="BJ1472" s="6"/>
      <c r="BK1472" s="6">
        <v>1.7</v>
      </c>
      <c r="BL1472" s="6" t="s">
        <v>1784</v>
      </c>
      <c r="BM1472" s="6">
        <v>19</v>
      </c>
      <c r="BN1472" s="6"/>
      <c r="BO1472" s="6">
        <v>8.3000000000000004E-2</v>
      </c>
      <c r="BP1472" s="6"/>
      <c r="BQ1472" s="6"/>
      <c r="BR1472" s="6"/>
      <c r="BS1472" s="6"/>
      <c r="BT1472" s="6"/>
      <c r="BU1472" s="6">
        <v>300</v>
      </c>
      <c r="BV1472" s="6"/>
      <c r="BW1472" s="6">
        <v>4</v>
      </c>
      <c r="BX1472" s="6"/>
      <c r="BY1472" s="6"/>
      <c r="BZ1472" s="6"/>
      <c r="CA1472" s="6"/>
      <c r="CB1472" s="6"/>
      <c r="CC1472" s="6"/>
      <c r="CD1472" s="6"/>
      <c r="CE1472" s="6"/>
      <c r="CF1472" s="6"/>
      <c r="CG1472" s="6"/>
      <c r="CH1472" s="6"/>
      <c r="CI1472" s="6"/>
      <c r="CJ1472" s="6"/>
      <c r="CK1472" s="6"/>
      <c r="CL1472" s="6"/>
      <c r="CM1472" s="6"/>
      <c r="CN1472" s="6"/>
      <c r="CO1472" s="6"/>
      <c r="CP1472" s="6"/>
      <c r="CQ1472" s="6"/>
      <c r="CR1472" s="6"/>
      <c r="CS1472" s="6"/>
      <c r="CT1472" s="6"/>
      <c r="CU1472" s="6"/>
      <c r="CV1472" s="6"/>
      <c r="CW1472" s="6"/>
    </row>
    <row r="1473" spans="1:101" s="83" customFormat="1" x14ac:dyDescent="0.2">
      <c r="A1473" s="6" t="s">
        <v>1247</v>
      </c>
      <c r="B1473" s="88">
        <v>36430.194444444445</v>
      </c>
      <c r="C1473" s="88">
        <v>36430.475694444445</v>
      </c>
      <c r="D1473" s="6" t="s">
        <v>1349</v>
      </c>
      <c r="E1473" s="6" t="s">
        <v>1350</v>
      </c>
      <c r="F1473" s="6"/>
      <c r="G1473" s="6">
        <v>50</v>
      </c>
      <c r="H1473" s="6"/>
      <c r="I1473" s="6"/>
      <c r="J1473" s="6"/>
      <c r="K1473" s="6"/>
      <c r="L1473" s="6"/>
      <c r="M1473" s="6">
        <v>515.76</v>
      </c>
      <c r="N1473" s="6"/>
      <c r="O1473" s="6">
        <v>14.6</v>
      </c>
      <c r="P1473" s="6"/>
      <c r="Q1473" s="6">
        <v>52</v>
      </c>
      <c r="R1473" s="6"/>
      <c r="S1473" s="6">
        <v>0.27600000000000002</v>
      </c>
      <c r="T1473" s="6"/>
      <c r="U1473" s="6">
        <v>1.6099999999999999</v>
      </c>
      <c r="V1473" s="6"/>
      <c r="W1473" s="6"/>
      <c r="X1473" s="6"/>
      <c r="Y1473" s="6"/>
      <c r="Z1473" s="6"/>
      <c r="AA1473" s="6"/>
      <c r="AB1473" s="6"/>
      <c r="AC1473" s="6"/>
      <c r="AD1473" s="6" t="s">
        <v>1784</v>
      </c>
      <c r="AE1473" s="6">
        <v>18</v>
      </c>
      <c r="AF1473" s="6" t="s">
        <v>1784</v>
      </c>
      <c r="AG1473" s="6">
        <v>18</v>
      </c>
      <c r="AH1473" s="6"/>
      <c r="AI1473" s="6"/>
      <c r="AJ1473" s="6"/>
      <c r="AK1473" s="6"/>
      <c r="AL1473" s="6"/>
      <c r="AM1473" s="6">
        <v>7.76</v>
      </c>
      <c r="AN1473" s="6"/>
      <c r="AO1473" s="6"/>
      <c r="AP1473" s="6"/>
      <c r="AQ1473" s="6"/>
      <c r="AR1473" s="6"/>
      <c r="AS1473" s="6"/>
      <c r="AT1473" s="6"/>
      <c r="AU1473" s="6"/>
      <c r="AV1473" s="6"/>
      <c r="AW1473" s="6"/>
      <c r="AX1473" s="6"/>
      <c r="AY1473" s="6"/>
      <c r="AZ1473" s="6"/>
      <c r="BA1473" s="6">
        <v>25</v>
      </c>
      <c r="BB1473" s="6"/>
      <c r="BC1473" s="6">
        <v>37</v>
      </c>
      <c r="BD1473" s="6"/>
      <c r="BE1473" s="6">
        <v>0.52</v>
      </c>
      <c r="BF1473" s="6"/>
      <c r="BG1473" s="6">
        <v>11</v>
      </c>
      <c r="BH1473" s="6"/>
      <c r="BI1473" s="6">
        <v>14</v>
      </c>
      <c r="BJ1473" s="6"/>
      <c r="BK1473" s="6">
        <v>4.3</v>
      </c>
      <c r="BL1473" s="6"/>
      <c r="BM1473" s="6">
        <v>61</v>
      </c>
      <c r="BN1473" s="6"/>
      <c r="BO1473" s="6">
        <v>0.223</v>
      </c>
      <c r="BP1473" s="6"/>
      <c r="BQ1473" s="6"/>
      <c r="BR1473" s="6"/>
      <c r="BS1473" s="6"/>
      <c r="BT1473" s="6"/>
      <c r="BU1473" s="6">
        <v>150</v>
      </c>
      <c r="BV1473" s="6"/>
      <c r="BW1473" s="6"/>
      <c r="BX1473" s="6"/>
      <c r="BY1473" s="6"/>
      <c r="BZ1473" s="6"/>
      <c r="CA1473" s="6"/>
      <c r="CB1473" s="6"/>
      <c r="CC1473" s="6"/>
      <c r="CD1473" s="6"/>
      <c r="CE1473" s="6"/>
      <c r="CF1473" s="6"/>
      <c r="CG1473" s="6"/>
      <c r="CH1473" s="6"/>
      <c r="CI1473" s="6"/>
      <c r="CJ1473" s="6"/>
      <c r="CK1473" s="6"/>
      <c r="CL1473" s="6"/>
      <c r="CM1473" s="6"/>
      <c r="CN1473" s="6"/>
      <c r="CO1473" s="6"/>
      <c r="CP1473" s="6"/>
      <c r="CQ1473" s="6"/>
      <c r="CR1473" s="6"/>
      <c r="CS1473" s="6"/>
      <c r="CT1473" s="6"/>
      <c r="CU1473" s="6"/>
      <c r="CV1473" s="6"/>
      <c r="CW1473" s="6"/>
    </row>
    <row r="1474" spans="1:101" s="83" customFormat="1" x14ac:dyDescent="0.2">
      <c r="A1474" s="6" t="s">
        <v>1247</v>
      </c>
      <c r="B1474" s="88">
        <v>36430.408333333333</v>
      </c>
      <c r="C1474" s="88"/>
      <c r="D1474" s="6" t="s">
        <v>1351</v>
      </c>
      <c r="E1474" s="6"/>
      <c r="F1474" s="6"/>
      <c r="G1474" s="6">
        <v>50</v>
      </c>
      <c r="H1474" s="6"/>
      <c r="I1474" s="6"/>
      <c r="J1474" s="6"/>
      <c r="K1474" s="6">
        <v>13</v>
      </c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M1474" s="6"/>
      <c r="AN1474" s="6"/>
      <c r="AO1474" s="6"/>
      <c r="AP1474" s="6"/>
      <c r="AQ1474" s="6"/>
      <c r="AR1474" s="6"/>
      <c r="AS1474" s="6"/>
      <c r="AT1474" s="6"/>
      <c r="AU1474" s="6"/>
      <c r="AV1474" s="6"/>
      <c r="AW1474" s="6"/>
      <c r="AX1474" s="6"/>
      <c r="AY1474" s="6"/>
      <c r="AZ1474" s="6"/>
      <c r="BA1474" s="6"/>
      <c r="BB1474" s="6"/>
      <c r="BC1474" s="6"/>
      <c r="BD1474" s="6"/>
      <c r="BE1474" s="6"/>
      <c r="BF1474" s="6"/>
      <c r="BG1474" s="6"/>
      <c r="BH1474" s="6"/>
      <c r="BI1474" s="6"/>
      <c r="BJ1474" s="6"/>
      <c r="BK1474" s="6"/>
      <c r="BL1474" s="6"/>
      <c r="BM1474" s="6"/>
      <c r="BN1474" s="6"/>
      <c r="BO1474" s="6"/>
      <c r="BP1474" s="6"/>
      <c r="BQ1474" s="6"/>
      <c r="BR1474" s="6"/>
      <c r="BS1474" s="6"/>
      <c r="BT1474" s="6"/>
      <c r="BU1474" s="6"/>
      <c r="BV1474" s="6"/>
      <c r="BW1474" s="6">
        <v>2.4</v>
      </c>
      <c r="BX1474" s="6"/>
      <c r="BY1474" s="6"/>
      <c r="BZ1474" s="6"/>
      <c r="CA1474" s="6"/>
      <c r="CB1474" s="6"/>
      <c r="CC1474" s="6"/>
      <c r="CD1474" s="6"/>
      <c r="CE1474" s="6"/>
      <c r="CF1474" s="6"/>
      <c r="CG1474" s="6"/>
      <c r="CH1474" s="6"/>
      <c r="CI1474" s="6"/>
      <c r="CJ1474" s="6"/>
      <c r="CK1474" s="6"/>
      <c r="CL1474" s="6"/>
      <c r="CM1474" s="6"/>
      <c r="CN1474" s="6"/>
      <c r="CO1474" s="6"/>
      <c r="CP1474" s="6"/>
      <c r="CQ1474" s="6"/>
      <c r="CR1474" s="6"/>
      <c r="CS1474" s="6"/>
      <c r="CT1474" s="6"/>
      <c r="CU1474" s="6"/>
      <c r="CV1474" s="6"/>
      <c r="CW1474" s="6"/>
    </row>
    <row r="1475" spans="1:101" s="83" customFormat="1" x14ac:dyDescent="0.2">
      <c r="A1475" s="6" t="s">
        <v>1247</v>
      </c>
      <c r="B1475" s="88">
        <v>36528.864583333336</v>
      </c>
      <c r="C1475" s="88">
        <v>36529.659722222219</v>
      </c>
      <c r="D1475" s="6" t="s">
        <v>1352</v>
      </c>
      <c r="E1475" s="6" t="s">
        <v>1353</v>
      </c>
      <c r="F1475" s="6"/>
      <c r="G1475" s="6">
        <v>50</v>
      </c>
      <c r="H1475" s="6"/>
      <c r="I1475" s="6"/>
      <c r="J1475" s="6"/>
      <c r="K1475" s="6"/>
      <c r="L1475" s="6"/>
      <c r="M1475" s="6">
        <v>417</v>
      </c>
      <c r="N1475" s="6" t="s">
        <v>1784</v>
      </c>
      <c r="O1475" s="6">
        <v>300</v>
      </c>
      <c r="P1475" s="6"/>
      <c r="Q1475" s="6">
        <v>380</v>
      </c>
      <c r="R1475" s="6"/>
      <c r="S1475" s="6">
        <v>0.434</v>
      </c>
      <c r="T1475" s="6"/>
      <c r="U1475" s="6">
        <v>1.81</v>
      </c>
      <c r="V1475" s="6"/>
      <c r="W1475" s="6"/>
      <c r="X1475" s="6"/>
      <c r="Y1475" s="6"/>
      <c r="Z1475" s="6"/>
      <c r="AA1475" s="6"/>
      <c r="AB1475" s="6"/>
      <c r="AC1475" s="6"/>
      <c r="AD1475" s="6" t="s">
        <v>1784</v>
      </c>
      <c r="AE1475" s="6">
        <v>18</v>
      </c>
      <c r="AF1475" s="6"/>
      <c r="AG1475" s="6">
        <v>210</v>
      </c>
      <c r="AH1475" s="6"/>
      <c r="AI1475" s="6"/>
      <c r="AJ1475" s="6"/>
      <c r="AK1475" s="6"/>
      <c r="AL1475" s="6"/>
      <c r="AM1475" s="6">
        <v>7.85</v>
      </c>
      <c r="AN1475" s="6"/>
      <c r="AO1475" s="6"/>
      <c r="AP1475" s="6"/>
      <c r="AQ1475" s="6"/>
      <c r="AR1475" s="6"/>
      <c r="AS1475" s="6"/>
      <c r="AT1475" s="6"/>
      <c r="AU1475" s="6"/>
      <c r="AV1475" s="6"/>
      <c r="AW1475" s="6"/>
      <c r="AX1475" s="6"/>
      <c r="AY1475" s="6"/>
      <c r="AZ1475" s="6"/>
      <c r="BA1475" s="6">
        <v>30</v>
      </c>
      <c r="BB1475" s="6"/>
      <c r="BC1475" s="6">
        <v>130</v>
      </c>
      <c r="BD1475" s="6"/>
      <c r="BE1475" s="6">
        <v>0.94</v>
      </c>
      <c r="BF1475" s="6"/>
      <c r="BG1475" s="6">
        <v>11</v>
      </c>
      <c r="BH1475" s="6"/>
      <c r="BI1475" s="6">
        <v>42</v>
      </c>
      <c r="BJ1475" s="6"/>
      <c r="BK1475" s="6">
        <v>67</v>
      </c>
      <c r="BL1475" s="6"/>
      <c r="BM1475" s="6">
        <v>100</v>
      </c>
      <c r="BN1475" s="6"/>
      <c r="BO1475" s="6">
        <v>0.129</v>
      </c>
      <c r="BP1475" s="6"/>
      <c r="BQ1475" s="6"/>
      <c r="BR1475" s="6"/>
      <c r="BS1475" s="6"/>
      <c r="BT1475" s="6"/>
      <c r="BU1475" s="6">
        <v>500</v>
      </c>
      <c r="BV1475" s="6"/>
      <c r="BW1475" s="6"/>
      <c r="BX1475" s="6"/>
      <c r="BY1475" s="6"/>
      <c r="BZ1475" s="6"/>
      <c r="CA1475" s="6"/>
      <c r="CB1475" s="6"/>
      <c r="CC1475" s="6"/>
      <c r="CD1475" s="6"/>
      <c r="CE1475" s="6"/>
      <c r="CF1475" s="6"/>
      <c r="CG1475" s="6"/>
      <c r="CH1475" s="6"/>
      <c r="CI1475" s="6"/>
      <c r="CJ1475" s="6"/>
      <c r="CK1475" s="6"/>
      <c r="CL1475" s="6"/>
      <c r="CM1475" s="6"/>
      <c r="CN1475" s="6"/>
      <c r="CO1475" s="6"/>
      <c r="CP1475" s="6"/>
      <c r="CQ1475" s="6"/>
      <c r="CR1475" s="6"/>
      <c r="CS1475" s="6"/>
      <c r="CT1475" s="6"/>
      <c r="CU1475" s="6"/>
      <c r="CV1475" s="6"/>
      <c r="CW1475" s="6"/>
    </row>
    <row r="1476" spans="1:101" s="83" customFormat="1" x14ac:dyDescent="0.2">
      <c r="A1476" s="6" t="s">
        <v>1247</v>
      </c>
      <c r="B1476" s="88">
        <v>36528.930555555555</v>
      </c>
      <c r="C1476" s="88"/>
      <c r="D1476" s="6" t="s">
        <v>1354</v>
      </c>
      <c r="E1476" s="6"/>
      <c r="F1476" s="6"/>
      <c r="G1476" s="6">
        <v>70</v>
      </c>
      <c r="H1476" s="6"/>
      <c r="I1476" s="6"/>
      <c r="J1476" s="6"/>
      <c r="K1476" s="6">
        <v>5.9</v>
      </c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  <c r="AM1476" s="6"/>
      <c r="AN1476" s="6"/>
      <c r="AO1476" s="6"/>
      <c r="AP1476" s="6"/>
      <c r="AQ1476" s="6"/>
      <c r="AR1476" s="6"/>
      <c r="AS1476" s="6"/>
      <c r="AT1476" s="6"/>
      <c r="AU1476" s="6"/>
      <c r="AV1476" s="6"/>
      <c r="AW1476" s="6"/>
      <c r="AX1476" s="6"/>
      <c r="AY1476" s="6"/>
      <c r="AZ1476" s="6"/>
      <c r="BA1476" s="6"/>
      <c r="BB1476" s="6"/>
      <c r="BC1476" s="6"/>
      <c r="BD1476" s="6"/>
      <c r="BE1476" s="6"/>
      <c r="BF1476" s="6"/>
      <c r="BG1476" s="6"/>
      <c r="BH1476" s="6"/>
      <c r="BI1476" s="6"/>
      <c r="BJ1476" s="6"/>
      <c r="BK1476" s="6"/>
      <c r="BL1476" s="6"/>
      <c r="BM1476" s="6"/>
      <c r="BN1476" s="6"/>
      <c r="BO1476" s="6"/>
      <c r="BP1476" s="6"/>
      <c r="BQ1476" s="6"/>
      <c r="BR1476" s="6"/>
      <c r="BS1476" s="6"/>
      <c r="BT1476" s="6"/>
      <c r="BU1476" s="6"/>
      <c r="BV1476" s="6"/>
      <c r="BW1476" s="6">
        <v>1.63</v>
      </c>
      <c r="BX1476" s="6"/>
      <c r="BY1476" s="6"/>
      <c r="BZ1476" s="6"/>
      <c r="CA1476" s="6"/>
      <c r="CB1476" s="6"/>
      <c r="CC1476" s="6"/>
      <c r="CD1476" s="6"/>
      <c r="CE1476" s="6"/>
      <c r="CF1476" s="6"/>
      <c r="CG1476" s="6"/>
      <c r="CH1476" s="6"/>
      <c r="CI1476" s="6"/>
      <c r="CJ1476" s="6"/>
      <c r="CK1476" s="6"/>
      <c r="CL1476" s="6"/>
      <c r="CM1476" s="6"/>
      <c r="CN1476" s="6"/>
      <c r="CO1476" s="6"/>
      <c r="CP1476" s="6"/>
      <c r="CQ1476" s="6"/>
      <c r="CR1476" s="6"/>
      <c r="CS1476" s="6"/>
      <c r="CT1476" s="6"/>
      <c r="CU1476" s="6"/>
      <c r="CV1476" s="6"/>
      <c r="CW1476" s="6"/>
    </row>
    <row r="1477" spans="1:101" s="83" customFormat="1" x14ac:dyDescent="0.2">
      <c r="A1477" s="6" t="s">
        <v>1247</v>
      </c>
      <c r="B1477" s="88">
        <v>36543.347222222219</v>
      </c>
      <c r="C1477" s="88"/>
      <c r="D1477" s="6" t="s">
        <v>1355</v>
      </c>
      <c r="E1477" s="6" t="s">
        <v>1356</v>
      </c>
      <c r="F1477" s="6"/>
      <c r="G1477" s="6">
        <v>70</v>
      </c>
      <c r="H1477" s="6"/>
      <c r="I1477" s="6"/>
      <c r="J1477" s="6"/>
      <c r="K1477" s="6">
        <v>3</v>
      </c>
      <c r="L1477" s="6"/>
      <c r="M1477" s="6"/>
      <c r="N1477" s="6"/>
      <c r="O1477" s="6">
        <v>25.8</v>
      </c>
      <c r="P1477" s="6"/>
      <c r="Q1477" s="6">
        <v>77</v>
      </c>
      <c r="R1477" s="6"/>
      <c r="S1477" s="6">
        <v>8.2000000000000003E-2</v>
      </c>
      <c r="T1477" s="6"/>
      <c r="U1477" s="6">
        <v>1.9300000000000002</v>
      </c>
      <c r="V1477" s="6"/>
      <c r="W1477" s="6"/>
      <c r="X1477" s="6"/>
      <c r="Y1477" s="6"/>
      <c r="Z1477" s="6"/>
      <c r="AA1477" s="6"/>
      <c r="AB1477" s="6"/>
      <c r="AC1477" s="6"/>
      <c r="AD1477" s="6" t="s">
        <v>1784</v>
      </c>
      <c r="AE1477" s="6">
        <v>18</v>
      </c>
      <c r="AF1477" s="6" t="s">
        <v>1784</v>
      </c>
      <c r="AG1477" s="6">
        <v>18</v>
      </c>
      <c r="AH1477" s="6"/>
      <c r="AI1477" s="6"/>
      <c r="AJ1477" s="6"/>
      <c r="AK1477" s="6"/>
      <c r="AL1477" s="6"/>
      <c r="AM1477" s="6">
        <v>7.6899999999999995</v>
      </c>
      <c r="AN1477" s="6"/>
      <c r="AO1477" s="6"/>
      <c r="AP1477" s="6"/>
      <c r="AQ1477" s="6"/>
      <c r="AR1477" s="6"/>
      <c r="AS1477" s="6"/>
      <c r="AT1477" s="6"/>
      <c r="AU1477" s="6"/>
      <c r="AV1477" s="6"/>
      <c r="AW1477" s="6"/>
      <c r="AX1477" s="6"/>
      <c r="AY1477" s="6"/>
      <c r="AZ1477" s="6"/>
      <c r="BA1477" s="6">
        <v>21</v>
      </c>
      <c r="BB1477" s="6"/>
      <c r="BC1477" s="6">
        <v>110</v>
      </c>
      <c r="BD1477" s="6"/>
      <c r="BE1477" s="6"/>
      <c r="BF1477" s="6"/>
      <c r="BG1477" s="6">
        <v>3</v>
      </c>
      <c r="BH1477" s="6"/>
      <c r="BI1477" s="6">
        <v>48</v>
      </c>
      <c r="BJ1477" s="6" t="s">
        <v>1784</v>
      </c>
      <c r="BK1477" s="6">
        <v>0.8</v>
      </c>
      <c r="BL1477" s="6" t="s">
        <v>1784</v>
      </c>
      <c r="BM1477" s="6">
        <v>19</v>
      </c>
      <c r="BN1477" s="6"/>
      <c r="BO1477" s="6">
        <v>0.20100000000000001</v>
      </c>
      <c r="BP1477" s="6"/>
      <c r="BQ1477" s="6"/>
      <c r="BR1477" s="6"/>
      <c r="BS1477" s="6"/>
      <c r="BT1477" s="6"/>
      <c r="BU1477" s="6">
        <v>470</v>
      </c>
      <c r="BV1477" s="6"/>
      <c r="BW1477" s="6">
        <v>2</v>
      </c>
      <c r="BX1477" s="6"/>
      <c r="BY1477" s="6"/>
      <c r="BZ1477" s="6"/>
      <c r="CA1477" s="6"/>
      <c r="CB1477" s="6"/>
      <c r="CC1477" s="6"/>
      <c r="CD1477" s="6"/>
      <c r="CE1477" s="6"/>
      <c r="CF1477" s="6"/>
      <c r="CG1477" s="6"/>
      <c r="CH1477" s="6"/>
      <c r="CI1477" s="6"/>
      <c r="CJ1477" s="6"/>
      <c r="CK1477" s="6"/>
      <c r="CL1477" s="6"/>
      <c r="CM1477" s="6"/>
      <c r="CN1477" s="6"/>
      <c r="CO1477" s="6"/>
      <c r="CP1477" s="6"/>
      <c r="CQ1477" s="6"/>
      <c r="CR1477" s="6"/>
      <c r="CS1477" s="6"/>
      <c r="CT1477" s="6"/>
      <c r="CU1477" s="6"/>
      <c r="CV1477" s="6"/>
      <c r="CW1477" s="6"/>
    </row>
    <row r="1478" spans="1:101" s="83" customFormat="1" x14ac:dyDescent="0.2">
      <c r="A1478" s="6" t="s">
        <v>1247</v>
      </c>
      <c r="B1478" s="88">
        <v>36544.864583333336</v>
      </c>
      <c r="C1478" s="88">
        <v>36545.25</v>
      </c>
      <c r="D1478" s="6" t="s">
        <v>1357</v>
      </c>
      <c r="E1478" s="6" t="s">
        <v>1358</v>
      </c>
      <c r="F1478" s="6"/>
      <c r="G1478" s="6">
        <v>50</v>
      </c>
      <c r="H1478" s="6"/>
      <c r="I1478" s="6"/>
      <c r="J1478" s="6"/>
      <c r="K1478" s="6"/>
      <c r="L1478" s="6"/>
      <c r="M1478" s="6">
        <v>62</v>
      </c>
      <c r="N1478" s="6" t="s">
        <v>1784</v>
      </c>
      <c r="O1478" s="6">
        <v>200</v>
      </c>
      <c r="P1478" s="6"/>
      <c r="Q1478" s="6">
        <v>180</v>
      </c>
      <c r="R1478" s="6"/>
      <c r="S1478" s="6">
        <v>2.5000000000000001E-2</v>
      </c>
      <c r="T1478" s="6"/>
      <c r="U1478" s="6">
        <v>0.79</v>
      </c>
      <c r="V1478" s="6"/>
      <c r="W1478" s="6"/>
      <c r="X1478" s="6"/>
      <c r="Y1478" s="6"/>
      <c r="Z1478" s="6"/>
      <c r="AA1478" s="6"/>
      <c r="AB1478" s="6"/>
      <c r="AC1478" s="6"/>
      <c r="AD1478" s="6" t="s">
        <v>1784</v>
      </c>
      <c r="AE1478" s="6">
        <v>18</v>
      </c>
      <c r="AF1478" s="6"/>
      <c r="AG1478" s="6">
        <v>94</v>
      </c>
      <c r="AH1478" s="6"/>
      <c r="AI1478" s="6"/>
      <c r="AJ1478" s="6"/>
      <c r="AK1478" s="6"/>
      <c r="AL1478" s="6"/>
      <c r="AM1478" s="6">
        <v>7.93</v>
      </c>
      <c r="AN1478" s="6"/>
      <c r="AO1478" s="6"/>
      <c r="AP1478" s="6"/>
      <c r="AQ1478" s="6"/>
      <c r="AR1478" s="6"/>
      <c r="AS1478" s="6"/>
      <c r="AT1478" s="6"/>
      <c r="AU1478" s="6"/>
      <c r="AV1478" s="6"/>
      <c r="AW1478" s="6"/>
      <c r="AX1478" s="6"/>
      <c r="AY1478" s="6"/>
      <c r="AZ1478" s="6"/>
      <c r="BA1478" s="6">
        <v>20</v>
      </c>
      <c r="BB1478" s="6"/>
      <c r="BC1478" s="6">
        <v>110</v>
      </c>
      <c r="BD1478" s="6"/>
      <c r="BE1478" s="6"/>
      <c r="BF1478" s="6"/>
      <c r="BG1478" s="6">
        <v>3</v>
      </c>
      <c r="BH1478" s="6"/>
      <c r="BI1478" s="6">
        <v>50</v>
      </c>
      <c r="BJ1478" s="6"/>
      <c r="BK1478" s="6">
        <v>1.6</v>
      </c>
      <c r="BL1478" s="6"/>
      <c r="BM1478" s="6">
        <v>21</v>
      </c>
      <c r="BN1478" s="6"/>
      <c r="BO1478" s="6">
        <v>0.14099999999999999</v>
      </c>
      <c r="BP1478" s="6"/>
      <c r="BQ1478" s="6"/>
      <c r="BR1478" s="6"/>
      <c r="BS1478" s="6"/>
      <c r="BT1478" s="6"/>
      <c r="BU1478" s="6">
        <v>490</v>
      </c>
      <c r="BV1478" s="6"/>
      <c r="BW1478" s="6"/>
      <c r="BX1478" s="6"/>
      <c r="BY1478" s="6"/>
      <c r="BZ1478" s="6"/>
      <c r="CA1478" s="6"/>
      <c r="CB1478" s="6"/>
      <c r="CC1478" s="6"/>
      <c r="CD1478" s="6"/>
      <c r="CE1478" s="6"/>
      <c r="CF1478" s="6"/>
      <c r="CG1478" s="6"/>
      <c r="CH1478" s="6"/>
      <c r="CI1478" s="6"/>
      <c r="CJ1478" s="6"/>
      <c r="CK1478" s="6"/>
      <c r="CL1478" s="6"/>
      <c r="CM1478" s="6"/>
      <c r="CN1478" s="6"/>
      <c r="CO1478" s="6"/>
      <c r="CP1478" s="6"/>
      <c r="CQ1478" s="6"/>
      <c r="CR1478" s="6"/>
      <c r="CS1478" s="6"/>
      <c r="CT1478" s="6"/>
      <c r="CU1478" s="6"/>
      <c r="CV1478" s="6"/>
      <c r="CW1478" s="6"/>
    </row>
    <row r="1479" spans="1:101" s="83" customFormat="1" x14ac:dyDescent="0.2">
      <c r="A1479" s="6" t="s">
        <v>1247</v>
      </c>
      <c r="B1479" s="88">
        <v>36544.965277777781</v>
      </c>
      <c r="C1479" s="88"/>
      <c r="D1479" s="6" t="s">
        <v>1359</v>
      </c>
      <c r="E1479" s="6"/>
      <c r="F1479" s="6"/>
      <c r="G1479" s="6">
        <v>70</v>
      </c>
      <c r="H1479" s="6"/>
      <c r="I1479" s="6"/>
      <c r="J1479" s="6"/>
      <c r="K1479" s="6">
        <v>1.7</v>
      </c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6"/>
      <c r="AO1479" s="6"/>
      <c r="AP1479" s="6"/>
      <c r="AQ1479" s="6"/>
      <c r="AR1479" s="6"/>
      <c r="AS1479" s="6"/>
      <c r="AT1479" s="6"/>
      <c r="AU1479" s="6"/>
      <c r="AV1479" s="6"/>
      <c r="AW1479" s="6"/>
      <c r="AX1479" s="6"/>
      <c r="AY1479" s="6"/>
      <c r="AZ1479" s="6"/>
      <c r="BA1479" s="6"/>
      <c r="BB1479" s="6"/>
      <c r="BC1479" s="6"/>
      <c r="BD1479" s="6"/>
      <c r="BE1479" s="6"/>
      <c r="BF1479" s="6"/>
      <c r="BG1479" s="6"/>
      <c r="BH1479" s="6"/>
      <c r="BI1479" s="6"/>
      <c r="BJ1479" s="6"/>
      <c r="BK1479" s="6"/>
      <c r="BL1479" s="6"/>
      <c r="BM1479" s="6"/>
      <c r="BN1479" s="6"/>
      <c r="BO1479" s="6"/>
      <c r="BP1479" s="6"/>
      <c r="BQ1479" s="6"/>
      <c r="BR1479" s="6"/>
      <c r="BS1479" s="6"/>
      <c r="BT1479" s="6"/>
      <c r="BU1479" s="6"/>
      <c r="BV1479" s="6" t="s">
        <v>1784</v>
      </c>
      <c r="BW1479" s="6">
        <v>1.4</v>
      </c>
      <c r="BX1479" s="6"/>
      <c r="BY1479" s="6"/>
      <c r="BZ1479" s="6"/>
      <c r="CA1479" s="6"/>
      <c r="CB1479" s="6"/>
      <c r="CC1479" s="6"/>
      <c r="CD1479" s="6"/>
      <c r="CE1479" s="6"/>
      <c r="CF1479" s="6"/>
      <c r="CG1479" s="6"/>
      <c r="CH1479" s="6"/>
      <c r="CI1479" s="6"/>
      <c r="CJ1479" s="6"/>
      <c r="CK1479" s="6"/>
      <c r="CL1479" s="6"/>
      <c r="CM1479" s="6"/>
      <c r="CN1479" s="6"/>
      <c r="CO1479" s="6"/>
      <c r="CP1479" s="6"/>
      <c r="CQ1479" s="6"/>
      <c r="CR1479" s="6"/>
      <c r="CS1479" s="6"/>
      <c r="CT1479" s="6"/>
      <c r="CU1479" s="6"/>
      <c r="CV1479" s="6"/>
      <c r="CW1479" s="6"/>
    </row>
    <row r="1480" spans="1:101" s="83" customFormat="1" x14ac:dyDescent="0.2">
      <c r="A1480" s="6" t="s">
        <v>1247</v>
      </c>
      <c r="B1480" s="88">
        <v>36569.451388888891</v>
      </c>
      <c r="C1480" s="88">
        <v>36570.201388888891</v>
      </c>
      <c r="D1480" s="6" t="s">
        <v>1360</v>
      </c>
      <c r="E1480" s="6" t="s">
        <v>1361</v>
      </c>
      <c r="F1480" s="6"/>
      <c r="G1480" s="6">
        <v>50</v>
      </c>
      <c r="H1480" s="6"/>
      <c r="I1480" s="6"/>
      <c r="J1480" s="6"/>
      <c r="K1480" s="6"/>
      <c r="L1480" s="6"/>
      <c r="M1480" s="6">
        <v>334</v>
      </c>
      <c r="N1480" s="6" t="s">
        <v>1784</v>
      </c>
      <c r="O1480" s="6">
        <v>200</v>
      </c>
      <c r="P1480" s="6"/>
      <c r="Q1480" s="6">
        <v>350</v>
      </c>
      <c r="R1480" s="6"/>
      <c r="S1480" s="6">
        <v>2.1999999999999999E-2</v>
      </c>
      <c r="T1480" s="6"/>
      <c r="U1480" s="6">
        <v>1.44</v>
      </c>
      <c r="V1480" s="6"/>
      <c r="W1480" s="6"/>
      <c r="X1480" s="6"/>
      <c r="Y1480" s="6"/>
      <c r="Z1480" s="6"/>
      <c r="AA1480" s="6"/>
      <c r="AB1480" s="6"/>
      <c r="AC1480" s="6"/>
      <c r="AD1480" s="6" t="s">
        <v>1784</v>
      </c>
      <c r="AE1480" s="6">
        <v>18</v>
      </c>
      <c r="AF1480" s="6"/>
      <c r="AG1480" s="6">
        <v>140</v>
      </c>
      <c r="AH1480" s="6"/>
      <c r="AI1480" s="6"/>
      <c r="AJ1480" s="6"/>
      <c r="AK1480" s="6"/>
      <c r="AL1480" s="6"/>
      <c r="AM1480" s="6">
        <v>7.5600000000000005</v>
      </c>
      <c r="AN1480" s="6"/>
      <c r="AO1480" s="6"/>
      <c r="AP1480" s="6"/>
      <c r="AQ1480" s="6"/>
      <c r="AR1480" s="6"/>
      <c r="AS1480" s="6"/>
      <c r="AT1480" s="6"/>
      <c r="AU1480" s="6"/>
      <c r="AV1480" s="6"/>
      <c r="AW1480" s="6"/>
      <c r="AX1480" s="6"/>
      <c r="AY1480" s="6"/>
      <c r="AZ1480" s="6"/>
      <c r="BA1480" s="6">
        <v>45</v>
      </c>
      <c r="BB1480" s="6"/>
      <c r="BC1480" s="6">
        <v>140</v>
      </c>
      <c r="BD1480" s="6"/>
      <c r="BE1480" s="6"/>
      <c r="BF1480" s="6"/>
      <c r="BG1480" s="6">
        <v>16</v>
      </c>
      <c r="BH1480" s="6"/>
      <c r="BI1480" s="6">
        <v>39</v>
      </c>
      <c r="BJ1480" s="6"/>
      <c r="BK1480" s="6">
        <v>12</v>
      </c>
      <c r="BL1480" s="6"/>
      <c r="BM1480" s="6">
        <v>140</v>
      </c>
      <c r="BN1480" s="6"/>
      <c r="BO1480" s="6">
        <v>0.184</v>
      </c>
      <c r="BP1480" s="6"/>
      <c r="BQ1480" s="6"/>
      <c r="BR1480" s="6"/>
      <c r="BS1480" s="6"/>
      <c r="BT1480" s="6"/>
      <c r="BU1480" s="6">
        <v>520</v>
      </c>
      <c r="BV1480" s="6"/>
      <c r="BW1480" s="6"/>
      <c r="BX1480" s="6"/>
      <c r="BY1480" s="6"/>
      <c r="BZ1480" s="6"/>
      <c r="CA1480" s="6"/>
      <c r="CB1480" s="6"/>
      <c r="CC1480" s="6"/>
      <c r="CD1480" s="6"/>
      <c r="CE1480" s="6"/>
      <c r="CF1480" s="6"/>
      <c r="CG1480" s="6"/>
      <c r="CH1480" s="6"/>
      <c r="CI1480" s="6"/>
      <c r="CJ1480" s="6"/>
      <c r="CK1480" s="6"/>
      <c r="CL1480" s="6"/>
      <c r="CM1480" s="6"/>
      <c r="CN1480" s="6"/>
      <c r="CO1480" s="6"/>
      <c r="CP1480" s="6"/>
      <c r="CQ1480" s="6"/>
      <c r="CR1480" s="6"/>
      <c r="CS1480" s="6"/>
      <c r="CT1480" s="6"/>
      <c r="CU1480" s="6"/>
      <c r="CV1480" s="6"/>
      <c r="CW1480" s="6"/>
    </row>
    <row r="1481" spans="1:101" s="83" customFormat="1" x14ac:dyDescent="0.2">
      <c r="A1481" s="6" t="s">
        <v>1247</v>
      </c>
      <c r="B1481" s="88">
        <v>36578.486111111109</v>
      </c>
      <c r="C1481" s="88">
        <v>36580.690972222219</v>
      </c>
      <c r="D1481" s="6" t="s">
        <v>1362</v>
      </c>
      <c r="E1481" s="6" t="s">
        <v>1363</v>
      </c>
      <c r="F1481" s="6"/>
      <c r="G1481" s="6">
        <v>50</v>
      </c>
      <c r="H1481" s="6"/>
      <c r="I1481" s="6"/>
      <c r="J1481" s="6"/>
      <c r="K1481" s="6"/>
      <c r="L1481" s="6"/>
      <c r="M1481" s="6">
        <v>11120</v>
      </c>
      <c r="N1481" s="6"/>
      <c r="O1481" s="6">
        <v>83.6</v>
      </c>
      <c r="P1481" s="6"/>
      <c r="Q1481" s="6">
        <v>230</v>
      </c>
      <c r="R1481" s="6"/>
      <c r="S1481" s="6">
        <v>6.5000000000000002E-2</v>
      </c>
      <c r="T1481" s="6"/>
      <c r="U1481" s="6">
        <v>4.7</v>
      </c>
      <c r="V1481" s="6"/>
      <c r="W1481" s="6"/>
      <c r="X1481" s="6"/>
      <c r="Y1481" s="6"/>
      <c r="Z1481" s="6"/>
      <c r="AA1481" s="6"/>
      <c r="AB1481" s="6"/>
      <c r="AC1481" s="6"/>
      <c r="AD1481" s="6" t="s">
        <v>1784</v>
      </c>
      <c r="AE1481" s="6">
        <v>18</v>
      </c>
      <c r="AF1481" s="6" t="s">
        <v>1784</v>
      </c>
      <c r="AG1481" s="6">
        <v>18</v>
      </c>
      <c r="AH1481" s="6"/>
      <c r="AI1481" s="6"/>
      <c r="AJ1481" s="6"/>
      <c r="AK1481" s="6"/>
      <c r="AL1481" s="6"/>
      <c r="AM1481" s="6">
        <v>7.43</v>
      </c>
      <c r="AN1481" s="6"/>
      <c r="AO1481" s="6"/>
      <c r="AP1481" s="6"/>
      <c r="AQ1481" s="6"/>
      <c r="AR1481" s="6"/>
      <c r="AS1481" s="6"/>
      <c r="AT1481" s="6"/>
      <c r="AU1481" s="6"/>
      <c r="AV1481" s="6"/>
      <c r="AW1481" s="6"/>
      <c r="AX1481" s="6"/>
      <c r="AY1481" s="6"/>
      <c r="AZ1481" s="6"/>
      <c r="BA1481" s="6">
        <v>263</v>
      </c>
      <c r="BB1481" s="6"/>
      <c r="BC1481" s="6">
        <v>85</v>
      </c>
      <c r="BD1481" s="6"/>
      <c r="BE1481" s="6"/>
      <c r="BF1481" s="6"/>
      <c r="BG1481" s="6">
        <v>31</v>
      </c>
      <c r="BH1481" s="6"/>
      <c r="BI1481" s="6">
        <v>27</v>
      </c>
      <c r="BJ1481" s="6"/>
      <c r="BK1481" s="6">
        <v>33</v>
      </c>
      <c r="BL1481" s="6"/>
      <c r="BM1481" s="6">
        <v>210</v>
      </c>
      <c r="BN1481" s="6"/>
      <c r="BO1481" s="6">
        <v>0.45</v>
      </c>
      <c r="BP1481" s="6"/>
      <c r="BQ1481" s="6"/>
      <c r="BR1481" s="6"/>
      <c r="BS1481" s="6"/>
      <c r="BT1481" s="6"/>
      <c r="BU1481" s="6">
        <v>320</v>
      </c>
      <c r="BV1481" s="6"/>
      <c r="BW1481" s="6"/>
      <c r="BX1481" s="6"/>
      <c r="BY1481" s="6"/>
      <c r="BZ1481" s="6"/>
      <c r="CA1481" s="6"/>
      <c r="CB1481" s="6"/>
      <c r="CC1481" s="6"/>
      <c r="CD1481" s="6"/>
      <c r="CE1481" s="6"/>
      <c r="CF1481" s="6"/>
      <c r="CG1481" s="6"/>
      <c r="CH1481" s="6"/>
      <c r="CI1481" s="6"/>
      <c r="CJ1481" s="6"/>
      <c r="CK1481" s="6"/>
      <c r="CL1481" s="6"/>
      <c r="CM1481" s="6"/>
      <c r="CN1481" s="6"/>
      <c r="CO1481" s="6"/>
      <c r="CP1481" s="6"/>
      <c r="CQ1481" s="6"/>
      <c r="CR1481" s="6"/>
      <c r="CS1481" s="6"/>
      <c r="CT1481" s="6"/>
      <c r="CU1481" s="6"/>
      <c r="CV1481" s="6"/>
      <c r="CW1481" s="6"/>
    </row>
    <row r="1482" spans="1:101" s="83" customFormat="1" x14ac:dyDescent="0.2">
      <c r="A1482" s="6" t="s">
        <v>1247</v>
      </c>
      <c r="B1482" s="88">
        <v>36579.708333333336</v>
      </c>
      <c r="C1482" s="88"/>
      <c r="D1482" s="6" t="s">
        <v>1364</v>
      </c>
      <c r="E1482" s="6" t="s">
        <v>530</v>
      </c>
      <c r="F1482" s="6"/>
      <c r="G1482" s="6">
        <v>70</v>
      </c>
      <c r="H1482" s="6"/>
      <c r="I1482" s="6"/>
      <c r="J1482" s="6"/>
      <c r="K1482" s="6">
        <v>48</v>
      </c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6"/>
      <c r="AO1482" s="6"/>
      <c r="AP1482" s="6"/>
      <c r="AQ1482" s="6"/>
      <c r="AR1482" s="6"/>
      <c r="AS1482" s="6"/>
      <c r="AT1482" s="6"/>
      <c r="AU1482" s="6"/>
      <c r="AV1482" s="6"/>
      <c r="AW1482" s="6"/>
      <c r="AX1482" s="6"/>
      <c r="AY1482" s="6"/>
      <c r="AZ1482" s="6"/>
      <c r="BA1482" s="6"/>
      <c r="BB1482" s="6"/>
      <c r="BC1482" s="6"/>
      <c r="BD1482" s="6"/>
      <c r="BE1482" s="6"/>
      <c r="BF1482" s="6"/>
      <c r="BG1482" s="6"/>
      <c r="BH1482" s="6"/>
      <c r="BI1482" s="6"/>
      <c r="BJ1482" s="6"/>
      <c r="BK1482" s="6"/>
      <c r="BL1482" s="6"/>
      <c r="BM1482" s="6"/>
      <c r="BN1482" s="6"/>
      <c r="BO1482" s="6"/>
      <c r="BP1482" s="6"/>
      <c r="BQ1482" s="6"/>
      <c r="BR1482" s="6"/>
      <c r="BS1482" s="6"/>
      <c r="BT1482" s="6"/>
      <c r="BU1482" s="6"/>
      <c r="BV1482" s="6"/>
      <c r="BW1482" s="6">
        <v>3.12</v>
      </c>
      <c r="BX1482" s="6"/>
      <c r="BY1482" s="6"/>
      <c r="BZ1482" s="6"/>
      <c r="CA1482" s="6"/>
      <c r="CB1482" s="6"/>
      <c r="CC1482" s="6"/>
      <c r="CD1482" s="6"/>
      <c r="CE1482" s="6"/>
      <c r="CF1482" s="6"/>
      <c r="CG1482" s="6"/>
      <c r="CH1482" s="6"/>
      <c r="CI1482" s="6"/>
      <c r="CJ1482" s="6"/>
      <c r="CK1482" s="6"/>
      <c r="CL1482" s="6"/>
      <c r="CM1482" s="6"/>
      <c r="CN1482" s="6"/>
      <c r="CO1482" s="6"/>
      <c r="CP1482" s="6"/>
      <c r="CQ1482" s="6"/>
      <c r="CR1482" s="6"/>
      <c r="CS1482" s="6"/>
      <c r="CT1482" s="6"/>
      <c r="CU1482" s="6"/>
      <c r="CV1482" s="6"/>
      <c r="CW1482" s="6"/>
    </row>
    <row r="1483" spans="1:101" s="83" customFormat="1" x14ac:dyDescent="0.2">
      <c r="A1483" s="6" t="s">
        <v>1247</v>
      </c>
      <c r="B1483" s="88">
        <v>36580.760416666664</v>
      </c>
      <c r="C1483" s="88">
        <v>36584.40625</v>
      </c>
      <c r="D1483" s="6" t="s">
        <v>1366</v>
      </c>
      <c r="E1483" s="6" t="s">
        <v>1365</v>
      </c>
      <c r="F1483" s="6"/>
      <c r="G1483" s="6">
        <v>50</v>
      </c>
      <c r="H1483" s="6"/>
      <c r="I1483" s="6"/>
      <c r="J1483" s="6"/>
      <c r="K1483" s="6"/>
      <c r="L1483" s="6"/>
      <c r="M1483" s="6">
        <v>4832</v>
      </c>
      <c r="N1483" s="6"/>
      <c r="O1483" s="6">
        <v>39.200000000000003</v>
      </c>
      <c r="P1483" s="6"/>
      <c r="Q1483" s="6">
        <v>99</v>
      </c>
      <c r="R1483" s="6" t="s">
        <v>1784</v>
      </c>
      <c r="S1483" s="6">
        <v>1.2999999999999999E-2</v>
      </c>
      <c r="T1483" s="6"/>
      <c r="U1483" s="6">
        <v>0.91900000000000004</v>
      </c>
      <c r="V1483" s="6"/>
      <c r="W1483" s="6"/>
      <c r="X1483" s="6"/>
      <c r="Y1483" s="6"/>
      <c r="Z1483" s="6"/>
      <c r="AA1483" s="6"/>
      <c r="AB1483" s="6"/>
      <c r="AC1483" s="6"/>
      <c r="AD1483" s="6" t="s">
        <v>1784</v>
      </c>
      <c r="AE1483" s="6">
        <v>18</v>
      </c>
      <c r="AF1483" s="6"/>
      <c r="AG1483" s="6">
        <v>36</v>
      </c>
      <c r="AH1483" s="6"/>
      <c r="AI1483" s="6"/>
      <c r="AJ1483" s="6"/>
      <c r="AK1483" s="6"/>
      <c r="AL1483" s="6"/>
      <c r="AM1483" s="6"/>
      <c r="AN1483" s="6"/>
      <c r="AO1483" s="6"/>
      <c r="AP1483" s="6"/>
      <c r="AQ1483" s="6"/>
      <c r="AR1483" s="6"/>
      <c r="AS1483" s="6"/>
      <c r="AT1483" s="6"/>
      <c r="AU1483" s="6"/>
      <c r="AV1483" s="6"/>
      <c r="AW1483" s="6"/>
      <c r="AX1483" s="6"/>
      <c r="AY1483" s="6"/>
      <c r="AZ1483" s="6"/>
      <c r="BA1483" s="6">
        <v>12</v>
      </c>
      <c r="BB1483" s="6"/>
      <c r="BC1483" s="6"/>
      <c r="BD1483" s="6"/>
      <c r="BE1483" s="6"/>
      <c r="BF1483" s="6"/>
      <c r="BG1483" s="6"/>
      <c r="BH1483" s="6"/>
      <c r="BI1483" s="6"/>
      <c r="BJ1483" s="6"/>
      <c r="BK1483" s="6"/>
      <c r="BL1483" s="6"/>
      <c r="BM1483" s="6"/>
      <c r="BN1483" s="6"/>
      <c r="BO1483" s="6"/>
      <c r="BP1483" s="6"/>
      <c r="BQ1483" s="6"/>
      <c r="BR1483" s="6"/>
      <c r="BS1483" s="6"/>
      <c r="BT1483" s="6"/>
      <c r="BU1483" s="6"/>
      <c r="BV1483" s="6"/>
      <c r="BW1483" s="6"/>
      <c r="BX1483" s="6"/>
      <c r="BY1483" s="6"/>
      <c r="BZ1483" s="6"/>
      <c r="CA1483" s="6"/>
      <c r="CB1483" s="6"/>
      <c r="CC1483" s="6"/>
      <c r="CD1483" s="6"/>
      <c r="CE1483" s="6"/>
      <c r="CF1483" s="6"/>
      <c r="CG1483" s="6"/>
      <c r="CH1483" s="6"/>
      <c r="CI1483" s="6"/>
      <c r="CJ1483" s="6"/>
      <c r="CK1483" s="6"/>
      <c r="CL1483" s="6"/>
      <c r="CM1483" s="6"/>
      <c r="CN1483" s="6"/>
      <c r="CO1483" s="6"/>
      <c r="CP1483" s="6"/>
      <c r="CQ1483" s="6"/>
      <c r="CR1483" s="6"/>
      <c r="CS1483" s="6"/>
      <c r="CT1483" s="6"/>
      <c r="CU1483" s="6"/>
      <c r="CV1483" s="6"/>
      <c r="CW1483" s="6"/>
    </row>
    <row r="1484" spans="1:101" s="83" customFormat="1" x14ac:dyDescent="0.2">
      <c r="A1484" s="6" t="s">
        <v>1247</v>
      </c>
      <c r="B1484" s="88">
        <v>36591.541666666664</v>
      </c>
      <c r="C1484" s="88"/>
      <c r="D1484" s="6" t="s">
        <v>1367</v>
      </c>
      <c r="E1484" s="6"/>
      <c r="F1484" s="6"/>
      <c r="G1484" s="6">
        <v>70</v>
      </c>
      <c r="H1484" s="6"/>
      <c r="I1484" s="6"/>
      <c r="J1484" s="6"/>
      <c r="K1484" s="6">
        <v>6.2</v>
      </c>
      <c r="L1484" s="6"/>
      <c r="M1484" s="6"/>
      <c r="N1484" s="6" t="s">
        <v>1934</v>
      </c>
      <c r="O1484" s="6">
        <v>18.600000000000001</v>
      </c>
      <c r="P1484" s="6"/>
      <c r="Q1484" s="6">
        <v>49</v>
      </c>
      <c r="R1484" s="6"/>
      <c r="S1484" s="6">
        <v>0.02</v>
      </c>
      <c r="T1484" s="6"/>
      <c r="U1484" s="6">
        <v>0.46</v>
      </c>
      <c r="V1484" s="6"/>
      <c r="W1484" s="6"/>
      <c r="X1484" s="6"/>
      <c r="Y1484" s="6"/>
      <c r="Z1484" s="6"/>
      <c r="AA1484" s="6"/>
      <c r="AB1484" s="6"/>
      <c r="AC1484" s="6"/>
      <c r="AD1484" s="6" t="s">
        <v>1784</v>
      </c>
      <c r="AE1484" s="6">
        <v>18</v>
      </c>
      <c r="AF1484" s="6" t="s">
        <v>1784</v>
      </c>
      <c r="AG1484" s="6">
        <v>18</v>
      </c>
      <c r="AH1484" s="6"/>
      <c r="AI1484" s="6"/>
      <c r="AJ1484" s="6"/>
      <c r="AK1484" s="6"/>
      <c r="AL1484" s="6"/>
      <c r="AM1484" s="6">
        <v>8.01</v>
      </c>
      <c r="AN1484" s="6"/>
      <c r="AO1484" s="6"/>
      <c r="AP1484" s="6"/>
      <c r="AQ1484" s="6"/>
      <c r="AR1484" s="6"/>
      <c r="AS1484" s="6"/>
      <c r="AT1484" s="6"/>
      <c r="AU1484" s="6"/>
      <c r="AV1484" s="6"/>
      <c r="AW1484" s="6"/>
      <c r="AX1484" s="6"/>
      <c r="AY1484" s="6"/>
      <c r="AZ1484" s="6"/>
      <c r="BA1484" s="6">
        <v>36</v>
      </c>
      <c r="BB1484" s="6"/>
      <c r="BC1484" s="6">
        <v>95</v>
      </c>
      <c r="BD1484" s="6"/>
      <c r="BE1484" s="6"/>
      <c r="BF1484" s="6"/>
      <c r="BG1484" s="6">
        <v>4</v>
      </c>
      <c r="BH1484" s="6"/>
      <c r="BI1484" s="6">
        <v>44</v>
      </c>
      <c r="BJ1484" s="6"/>
      <c r="BK1484" s="6">
        <v>1.7</v>
      </c>
      <c r="BL1484" s="6"/>
      <c r="BM1484" s="6">
        <v>31</v>
      </c>
      <c r="BN1484" s="6"/>
      <c r="BO1484" s="6">
        <v>7.8E-2</v>
      </c>
      <c r="BP1484" s="6"/>
      <c r="BQ1484" s="6"/>
      <c r="BR1484" s="6"/>
      <c r="BS1484" s="6"/>
      <c r="BT1484" s="6"/>
      <c r="BU1484" s="6">
        <v>420</v>
      </c>
      <c r="BV1484" s="6"/>
      <c r="BW1484" s="6">
        <v>5.0999999999999996</v>
      </c>
      <c r="BX1484" s="6"/>
      <c r="BY1484" s="6"/>
      <c r="BZ1484" s="6"/>
      <c r="CA1484" s="6"/>
      <c r="CB1484" s="6"/>
      <c r="CC1484" s="6"/>
      <c r="CD1484" s="6"/>
      <c r="CE1484" s="6"/>
      <c r="CF1484" s="6"/>
      <c r="CG1484" s="6"/>
      <c r="CH1484" s="6"/>
      <c r="CI1484" s="6"/>
      <c r="CJ1484" s="6"/>
      <c r="CK1484" s="6"/>
      <c r="CL1484" s="6"/>
      <c r="CM1484" s="6"/>
      <c r="CN1484" s="6"/>
      <c r="CO1484" s="6"/>
      <c r="CP1484" s="6"/>
      <c r="CQ1484" s="6"/>
      <c r="CR1484" s="6"/>
      <c r="CS1484" s="6"/>
      <c r="CT1484" s="6"/>
      <c r="CU1484" s="6"/>
      <c r="CV1484" s="6"/>
      <c r="CW1484" s="6"/>
    </row>
    <row r="1485" spans="1:101" s="83" customFormat="1" x14ac:dyDescent="0.2">
      <c r="A1485" s="6" t="s">
        <v>1247</v>
      </c>
      <c r="B1485" s="88">
        <v>36622.508333333331</v>
      </c>
      <c r="C1485" s="88"/>
      <c r="D1485" s="6" t="s">
        <v>1368</v>
      </c>
      <c r="E1485" s="6"/>
      <c r="F1485" s="6"/>
      <c r="G1485" s="6">
        <v>70</v>
      </c>
      <c r="H1485" s="6"/>
      <c r="I1485" s="6"/>
      <c r="J1485" s="6"/>
      <c r="K1485" s="6">
        <v>3.1</v>
      </c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  <c r="AM1485" s="6"/>
      <c r="AN1485" s="6"/>
      <c r="AO1485" s="6"/>
      <c r="AP1485" s="6"/>
      <c r="AQ1485" s="6"/>
      <c r="AR1485" s="6"/>
      <c r="AS1485" s="6"/>
      <c r="AT1485" s="6"/>
      <c r="AU1485" s="6"/>
      <c r="AV1485" s="6"/>
      <c r="AW1485" s="6"/>
      <c r="AX1485" s="6"/>
      <c r="AY1485" s="6"/>
      <c r="AZ1485" s="6"/>
      <c r="BA1485" s="6"/>
      <c r="BB1485" s="6"/>
      <c r="BC1485" s="6"/>
      <c r="BD1485" s="6"/>
      <c r="BE1485" s="6"/>
      <c r="BF1485" s="6"/>
      <c r="BG1485" s="6"/>
      <c r="BH1485" s="6"/>
      <c r="BI1485" s="6"/>
      <c r="BJ1485" s="6"/>
      <c r="BK1485" s="6"/>
      <c r="BL1485" s="6"/>
      <c r="BM1485" s="6"/>
      <c r="BN1485" s="6"/>
      <c r="BO1485" s="6"/>
      <c r="BP1485" s="6"/>
      <c r="BQ1485" s="6"/>
      <c r="BR1485" s="6"/>
      <c r="BS1485" s="6"/>
      <c r="BT1485" s="6"/>
      <c r="BU1485" s="6"/>
      <c r="BV1485" s="6"/>
      <c r="BW1485" s="6"/>
      <c r="BX1485" s="6"/>
      <c r="BY1485" s="6"/>
      <c r="BZ1485" s="6"/>
      <c r="CA1485" s="6"/>
      <c r="CB1485" s="6"/>
      <c r="CC1485" s="6"/>
      <c r="CD1485" s="6"/>
      <c r="CE1485" s="6"/>
      <c r="CF1485" s="6"/>
      <c r="CG1485" s="6"/>
      <c r="CH1485" s="6"/>
      <c r="CI1485" s="6"/>
      <c r="CJ1485" s="6"/>
      <c r="CK1485" s="6"/>
      <c r="CL1485" s="6"/>
      <c r="CM1485" s="6"/>
      <c r="CN1485" s="6"/>
      <c r="CO1485" s="6"/>
      <c r="CP1485" s="6"/>
      <c r="CQ1485" s="6"/>
      <c r="CR1485" s="6"/>
      <c r="CS1485" s="6"/>
      <c r="CT1485" s="6"/>
      <c r="CU1485" s="6"/>
      <c r="CV1485" s="6"/>
      <c r="CW1485" s="6"/>
    </row>
    <row r="1486" spans="1:101" s="83" customFormat="1" x14ac:dyDescent="0.2">
      <c r="A1486" s="6" t="s">
        <v>1247</v>
      </c>
      <c r="B1486" s="88">
        <v>36623.652777777781</v>
      </c>
      <c r="C1486" s="88">
        <v>36624.309027777781</v>
      </c>
      <c r="D1486" s="6" t="s">
        <v>1369</v>
      </c>
      <c r="E1486" s="6" t="s">
        <v>1370</v>
      </c>
      <c r="F1486" s="6"/>
      <c r="G1486" s="6">
        <v>50</v>
      </c>
      <c r="H1486" s="6"/>
      <c r="I1486" s="6"/>
      <c r="J1486" s="6"/>
      <c r="K1486" s="6"/>
      <c r="L1486" s="6"/>
      <c r="M1486" s="6">
        <v>1790</v>
      </c>
      <c r="N1486" s="6"/>
      <c r="O1486" s="6">
        <v>307</v>
      </c>
      <c r="P1486" s="6"/>
      <c r="Q1486" s="6">
        <v>560</v>
      </c>
      <c r="R1486" s="6"/>
      <c r="S1486" s="6">
        <v>0.22</v>
      </c>
      <c r="T1486" s="6"/>
      <c r="U1486" s="6">
        <v>1.23</v>
      </c>
      <c r="V1486" s="6"/>
      <c r="W1486" s="6"/>
      <c r="X1486" s="6"/>
      <c r="Y1486" s="6"/>
      <c r="Z1486" s="6"/>
      <c r="AA1486" s="6"/>
      <c r="AB1486" s="6"/>
      <c r="AC1486" s="6"/>
      <c r="AD1486" s="6"/>
      <c r="AE1486" s="6">
        <v>35</v>
      </c>
      <c r="AF1486" s="6"/>
      <c r="AG1486" s="6">
        <v>250</v>
      </c>
      <c r="AH1486" s="6"/>
      <c r="AI1486" s="6"/>
      <c r="AJ1486" s="6"/>
      <c r="AK1486" s="6"/>
      <c r="AL1486" s="6"/>
      <c r="AM1486" s="6">
        <v>7.76</v>
      </c>
      <c r="AN1486" s="6"/>
      <c r="AO1486" s="6"/>
      <c r="AP1486" s="6"/>
      <c r="AQ1486" s="6"/>
      <c r="AR1486" s="6"/>
      <c r="AS1486" s="6"/>
      <c r="AT1486" s="6"/>
      <c r="AU1486" s="6"/>
      <c r="AV1486" s="6"/>
      <c r="AW1486" s="6"/>
      <c r="AX1486" s="6"/>
      <c r="AY1486" s="6"/>
      <c r="AZ1486" s="6"/>
      <c r="BA1486" s="6">
        <v>30</v>
      </c>
      <c r="BB1486" s="6"/>
      <c r="BC1486" s="6">
        <v>52</v>
      </c>
      <c r="BD1486" s="6"/>
      <c r="BE1486" s="6"/>
      <c r="BF1486" s="6"/>
      <c r="BG1486" s="6">
        <v>11</v>
      </c>
      <c r="BH1486" s="6"/>
      <c r="BI1486" s="6">
        <v>17</v>
      </c>
      <c r="BJ1486" s="6"/>
      <c r="BK1486" s="6">
        <v>11</v>
      </c>
      <c r="BL1486" s="6"/>
      <c r="BM1486" s="6">
        <v>91</v>
      </c>
      <c r="BN1486" s="6"/>
      <c r="BO1486" s="6">
        <v>0.08</v>
      </c>
      <c r="BP1486" s="6"/>
      <c r="BQ1486" s="6"/>
      <c r="BR1486" s="6"/>
      <c r="BS1486" s="6"/>
      <c r="BT1486" s="6"/>
      <c r="BU1486" s="6">
        <v>200</v>
      </c>
      <c r="BV1486" s="6"/>
      <c r="BW1486" s="6"/>
      <c r="BX1486" s="6"/>
      <c r="BY1486" s="6"/>
      <c r="BZ1486" s="6"/>
      <c r="CA1486" s="6"/>
      <c r="CB1486" s="6"/>
      <c r="CC1486" s="6"/>
      <c r="CD1486" s="6"/>
      <c r="CE1486" s="6"/>
      <c r="CF1486" s="6"/>
      <c r="CG1486" s="6"/>
      <c r="CH1486" s="6"/>
      <c r="CI1486" s="6"/>
      <c r="CJ1486" s="6"/>
      <c r="CK1486" s="6"/>
      <c r="CL1486" s="6"/>
      <c r="CM1486" s="6"/>
      <c r="CN1486" s="6"/>
      <c r="CO1486" s="6"/>
      <c r="CP1486" s="6"/>
      <c r="CQ1486" s="6"/>
      <c r="CR1486" s="6"/>
      <c r="CS1486" s="6"/>
      <c r="CT1486" s="6"/>
      <c r="CU1486" s="6"/>
      <c r="CV1486" s="6"/>
      <c r="CW1486" s="6"/>
    </row>
    <row r="1487" spans="1:101" s="83" customFormat="1" x14ac:dyDescent="0.2">
      <c r="A1487" s="6" t="s">
        <v>1247</v>
      </c>
      <c r="B1487" s="88">
        <v>36623.788194444445</v>
      </c>
      <c r="C1487" s="88"/>
      <c r="D1487" s="6" t="s">
        <v>1371</v>
      </c>
      <c r="E1487" s="6"/>
      <c r="F1487" s="6"/>
      <c r="G1487" s="6">
        <v>70</v>
      </c>
      <c r="H1487" s="6"/>
      <c r="I1487" s="6"/>
      <c r="J1487" s="6"/>
      <c r="K1487" s="6">
        <v>35</v>
      </c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6"/>
      <c r="AO1487" s="6"/>
      <c r="AP1487" s="6"/>
      <c r="AQ1487" s="6"/>
      <c r="AR1487" s="6"/>
      <c r="AS1487" s="6"/>
      <c r="AT1487" s="6"/>
      <c r="AU1487" s="6"/>
      <c r="AV1487" s="6"/>
      <c r="AW1487" s="6"/>
      <c r="AX1487" s="6"/>
      <c r="AY1487" s="6"/>
      <c r="AZ1487" s="6"/>
      <c r="BA1487" s="6"/>
      <c r="BB1487" s="6"/>
      <c r="BC1487" s="6"/>
      <c r="BD1487" s="6"/>
      <c r="BE1487" s="6"/>
      <c r="BF1487" s="6"/>
      <c r="BG1487" s="6"/>
      <c r="BH1487" s="6"/>
      <c r="BI1487" s="6"/>
      <c r="BJ1487" s="6"/>
      <c r="BK1487" s="6"/>
      <c r="BL1487" s="6"/>
      <c r="BM1487" s="6"/>
      <c r="BN1487" s="6"/>
      <c r="BO1487" s="6"/>
      <c r="BP1487" s="6"/>
      <c r="BQ1487" s="6"/>
      <c r="BR1487" s="6"/>
      <c r="BS1487" s="6"/>
      <c r="BT1487" s="6"/>
      <c r="BU1487" s="6"/>
      <c r="BV1487" s="6"/>
      <c r="BW1487" s="6">
        <v>0.65</v>
      </c>
      <c r="BX1487" s="6"/>
      <c r="BY1487" s="6"/>
      <c r="BZ1487" s="6"/>
      <c r="CA1487" s="6"/>
      <c r="CB1487" s="6"/>
      <c r="CC1487" s="6"/>
      <c r="CD1487" s="6"/>
      <c r="CE1487" s="6"/>
      <c r="CF1487" s="6"/>
      <c r="CG1487" s="6"/>
      <c r="CH1487" s="6"/>
      <c r="CI1487" s="6"/>
      <c r="CJ1487" s="6"/>
      <c r="CK1487" s="6"/>
      <c r="CL1487" s="6"/>
      <c r="CM1487" s="6"/>
      <c r="CN1487" s="6"/>
      <c r="CO1487" s="6"/>
      <c r="CP1487" s="6"/>
      <c r="CQ1487" s="6"/>
      <c r="CR1487" s="6"/>
      <c r="CS1487" s="6"/>
      <c r="CT1487" s="6"/>
      <c r="CU1487" s="6"/>
      <c r="CV1487" s="6"/>
      <c r="CW1487" s="6"/>
    </row>
    <row r="1488" spans="1:101" s="83" customFormat="1" x14ac:dyDescent="0.2">
      <c r="A1488" s="6" t="s">
        <v>1247</v>
      </c>
      <c r="B1488" s="88">
        <v>36671.413888888892</v>
      </c>
      <c r="C1488" s="88"/>
      <c r="D1488" s="6" t="s">
        <v>1372</v>
      </c>
      <c r="E1488" s="6"/>
      <c r="F1488" s="6"/>
      <c r="G1488" s="6">
        <v>70</v>
      </c>
      <c r="H1488" s="6"/>
      <c r="I1488" s="6"/>
      <c r="J1488" s="6"/>
      <c r="K1488" s="6">
        <v>7.4</v>
      </c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6"/>
      <c r="AO1488" s="6"/>
      <c r="AP1488" s="6"/>
      <c r="AQ1488" s="6"/>
      <c r="AR1488" s="6"/>
      <c r="AS1488" s="6"/>
      <c r="AT1488" s="6"/>
      <c r="AU1488" s="6"/>
      <c r="AV1488" s="6"/>
      <c r="AW1488" s="6"/>
      <c r="AX1488" s="6"/>
      <c r="AY1488" s="6"/>
      <c r="AZ1488" s="6"/>
      <c r="BA1488" s="6"/>
      <c r="BB1488" s="6"/>
      <c r="BC1488" s="6"/>
      <c r="BD1488" s="6"/>
      <c r="BE1488" s="6"/>
      <c r="BF1488" s="6"/>
      <c r="BG1488" s="6"/>
      <c r="BH1488" s="6"/>
      <c r="BI1488" s="6"/>
      <c r="BJ1488" s="6"/>
      <c r="BK1488" s="6"/>
      <c r="BL1488" s="6"/>
      <c r="BM1488" s="6"/>
      <c r="BN1488" s="6"/>
      <c r="BO1488" s="6"/>
      <c r="BP1488" s="6"/>
      <c r="BQ1488" s="6"/>
      <c r="BR1488" s="6"/>
      <c r="BS1488" s="6"/>
      <c r="BT1488" s="6"/>
      <c r="BU1488" s="6"/>
      <c r="BV1488" s="6"/>
      <c r="BW1488" s="6"/>
      <c r="BX1488" s="6"/>
      <c r="BY1488" s="6"/>
      <c r="BZ1488" s="6"/>
      <c r="CA1488" s="6"/>
      <c r="CB1488" s="6"/>
      <c r="CC1488" s="6"/>
      <c r="CD1488" s="6"/>
      <c r="CE1488" s="6"/>
      <c r="CF1488" s="6"/>
      <c r="CG1488" s="6"/>
      <c r="CH1488" s="6"/>
      <c r="CI1488" s="6"/>
      <c r="CJ1488" s="6"/>
      <c r="CK1488" s="6"/>
      <c r="CL1488" s="6"/>
      <c r="CM1488" s="6"/>
      <c r="CN1488" s="6"/>
      <c r="CO1488" s="6"/>
      <c r="CP1488" s="6"/>
      <c r="CQ1488" s="6"/>
      <c r="CR1488" s="6"/>
      <c r="CS1488" s="6"/>
      <c r="CT1488" s="6"/>
      <c r="CU1488" s="6"/>
      <c r="CV1488" s="6"/>
      <c r="CW1488" s="6"/>
    </row>
    <row r="1489" spans="1:101" s="83" customFormat="1" x14ac:dyDescent="0.2">
      <c r="A1489" s="6" t="s">
        <v>1247</v>
      </c>
      <c r="B1489" s="88">
        <v>36774.515277777777</v>
      </c>
      <c r="C1489" s="88"/>
      <c r="D1489" s="6" t="s">
        <v>1373</v>
      </c>
      <c r="E1489" s="6" t="s">
        <v>1374</v>
      </c>
      <c r="F1489" s="6"/>
      <c r="G1489" s="6">
        <v>70</v>
      </c>
      <c r="H1489" s="6"/>
      <c r="I1489" s="6"/>
      <c r="J1489" s="6"/>
      <c r="K1489" s="6">
        <v>4.9000000000000004</v>
      </c>
      <c r="L1489" s="6"/>
      <c r="M1489" s="6"/>
      <c r="N1489" s="6"/>
      <c r="O1489" s="6">
        <v>0.6</v>
      </c>
      <c r="P1489" s="6"/>
      <c r="Q1489" s="6">
        <v>16</v>
      </c>
      <c r="R1489" s="6"/>
      <c r="S1489" s="6">
        <v>6.0999999999999999E-2</v>
      </c>
      <c r="T1489" s="6"/>
      <c r="U1489" s="6">
        <v>0.34</v>
      </c>
      <c r="V1489" s="6"/>
      <c r="W1489" s="6"/>
      <c r="X1489" s="6"/>
      <c r="Y1489" s="6"/>
      <c r="Z1489" s="6"/>
      <c r="AA1489" s="6"/>
      <c r="AB1489" s="6"/>
      <c r="AC1489" s="6"/>
      <c r="AD1489" s="6" t="s">
        <v>1784</v>
      </c>
      <c r="AE1489" s="6">
        <v>18</v>
      </c>
      <c r="AF1489" s="6" t="s">
        <v>1784</v>
      </c>
      <c r="AG1489" s="6">
        <v>18</v>
      </c>
      <c r="AH1489" s="6"/>
      <c r="AI1489" s="6"/>
      <c r="AJ1489" s="6"/>
      <c r="AK1489" s="6"/>
      <c r="AL1489" s="6"/>
      <c r="AM1489" s="6">
        <v>8.33</v>
      </c>
      <c r="AN1489" s="6"/>
      <c r="AO1489" s="6"/>
      <c r="AP1489" s="6"/>
      <c r="AQ1489" s="6"/>
      <c r="AR1489" s="6"/>
      <c r="AS1489" s="6"/>
      <c r="AT1489" s="6"/>
      <c r="AU1489" s="6"/>
      <c r="AV1489" s="6"/>
      <c r="AW1489" s="6"/>
      <c r="AX1489" s="6"/>
      <c r="AY1489" s="6"/>
      <c r="AZ1489" s="6" t="s">
        <v>1784</v>
      </c>
      <c r="BA1489" s="6">
        <v>5</v>
      </c>
      <c r="BB1489" s="6"/>
      <c r="BC1489" s="6">
        <v>84</v>
      </c>
      <c r="BD1489" s="6"/>
      <c r="BE1489" s="6"/>
      <c r="BF1489" s="6"/>
      <c r="BG1489" s="6">
        <v>3</v>
      </c>
      <c r="BH1489" s="6"/>
      <c r="BI1489" s="6">
        <v>37</v>
      </c>
      <c r="BJ1489" s="6"/>
      <c r="BK1489" s="6">
        <v>1.4</v>
      </c>
      <c r="BL1489" s="6" t="s">
        <v>1784</v>
      </c>
      <c r="BM1489" s="6">
        <v>19</v>
      </c>
      <c r="BN1489" s="6"/>
      <c r="BO1489" s="6">
        <v>0.06</v>
      </c>
      <c r="BP1489" s="6"/>
      <c r="BQ1489" s="6"/>
      <c r="BR1489" s="6"/>
      <c r="BS1489" s="6"/>
      <c r="BT1489" s="6"/>
      <c r="BU1489" s="6">
        <v>360</v>
      </c>
      <c r="BV1489" s="6"/>
      <c r="BW1489" s="6">
        <v>3.8</v>
      </c>
      <c r="BX1489" s="6"/>
      <c r="BY1489" s="6"/>
      <c r="BZ1489" s="6"/>
      <c r="CA1489" s="6"/>
      <c r="CB1489" s="6"/>
      <c r="CC1489" s="6"/>
      <c r="CD1489" s="6"/>
      <c r="CE1489" s="6"/>
      <c r="CF1489" s="6"/>
      <c r="CG1489" s="6"/>
      <c r="CH1489" s="6"/>
      <c r="CI1489" s="6"/>
      <c r="CJ1489" s="6"/>
      <c r="CK1489" s="6"/>
      <c r="CL1489" s="6"/>
      <c r="CM1489" s="6"/>
      <c r="CN1489" s="6"/>
      <c r="CO1489" s="6"/>
      <c r="CP1489" s="6"/>
      <c r="CQ1489" s="6"/>
      <c r="CR1489" s="6"/>
      <c r="CS1489" s="6"/>
      <c r="CT1489" s="6"/>
      <c r="CU1489" s="6"/>
      <c r="CV1489" s="6"/>
      <c r="CW1489" s="6"/>
    </row>
    <row r="1490" spans="1:101" s="83" customFormat="1" x14ac:dyDescent="0.2">
      <c r="A1490" s="6" t="s">
        <v>1247</v>
      </c>
      <c r="B1490" s="88">
        <v>36791.534722222219</v>
      </c>
      <c r="C1490" s="88">
        <v>36791.920138888891</v>
      </c>
      <c r="D1490" s="6" t="s">
        <v>1375</v>
      </c>
      <c r="E1490" s="6" t="s">
        <v>1376</v>
      </c>
      <c r="F1490" s="6"/>
      <c r="G1490" s="6">
        <v>50</v>
      </c>
      <c r="H1490" s="6"/>
      <c r="I1490" s="6"/>
      <c r="J1490" s="6"/>
      <c r="K1490" s="6"/>
      <c r="L1490" s="6"/>
      <c r="M1490" s="6">
        <v>5586</v>
      </c>
      <c r="N1490" s="6"/>
      <c r="O1490" s="6"/>
      <c r="P1490" s="6"/>
      <c r="Q1490" s="6">
        <v>39</v>
      </c>
      <c r="R1490" s="6"/>
      <c r="S1490" s="6">
        <v>0.17199999999999999</v>
      </c>
      <c r="T1490" s="6"/>
      <c r="U1490" s="6">
        <v>1.48</v>
      </c>
      <c r="V1490" s="6"/>
      <c r="W1490" s="6"/>
      <c r="X1490" s="6"/>
      <c r="Y1490" s="6"/>
      <c r="Z1490" s="6"/>
      <c r="AA1490" s="6"/>
      <c r="AB1490" s="6"/>
      <c r="AC1490" s="6"/>
      <c r="AD1490" s="6" t="s">
        <v>1784</v>
      </c>
      <c r="AE1490" s="6">
        <v>18</v>
      </c>
      <c r="AF1490" s="6"/>
      <c r="AG1490" s="6">
        <v>24</v>
      </c>
      <c r="AH1490" s="6"/>
      <c r="AI1490" s="6"/>
      <c r="AJ1490" s="6"/>
      <c r="AK1490" s="6"/>
      <c r="AL1490" s="6"/>
      <c r="AM1490" s="6">
        <v>7.59</v>
      </c>
      <c r="AN1490" s="6"/>
      <c r="AO1490" s="6"/>
      <c r="AP1490" s="6"/>
      <c r="AQ1490" s="6"/>
      <c r="AR1490" s="6"/>
      <c r="AS1490" s="6"/>
      <c r="AT1490" s="6"/>
      <c r="AU1490" s="6"/>
      <c r="AV1490" s="6"/>
      <c r="AW1490" s="6"/>
      <c r="AX1490" s="6"/>
      <c r="AY1490" s="6"/>
      <c r="AZ1490" s="6"/>
      <c r="BA1490" s="6">
        <v>164</v>
      </c>
      <c r="BB1490" s="6"/>
      <c r="BC1490" s="6">
        <v>35</v>
      </c>
      <c r="BD1490" s="6"/>
      <c r="BE1490" s="6"/>
      <c r="BF1490" s="6"/>
      <c r="BG1490" s="6">
        <v>20</v>
      </c>
      <c r="BH1490" s="6"/>
      <c r="BI1490" s="6">
        <v>13</v>
      </c>
      <c r="BJ1490" s="6"/>
      <c r="BK1490" s="6">
        <v>20</v>
      </c>
      <c r="BL1490" s="6"/>
      <c r="BM1490" s="6">
        <v>98</v>
      </c>
      <c r="BN1490" s="6"/>
      <c r="BO1490" s="6">
        <v>0.255</v>
      </c>
      <c r="BP1490" s="6"/>
      <c r="BQ1490" s="6"/>
      <c r="BR1490" s="6"/>
      <c r="BS1490" s="6"/>
      <c r="BT1490" s="6"/>
      <c r="BU1490" s="6">
        <v>140</v>
      </c>
      <c r="BV1490" s="6"/>
      <c r="BW1490" s="6"/>
      <c r="BX1490" s="6"/>
      <c r="BY1490" s="6"/>
      <c r="BZ1490" s="6"/>
      <c r="CA1490" s="6"/>
      <c r="CB1490" s="6"/>
      <c r="CC1490" s="6"/>
      <c r="CD1490" s="6"/>
      <c r="CE1490" s="6"/>
      <c r="CF1490" s="6"/>
      <c r="CG1490" s="6"/>
      <c r="CH1490" s="6"/>
      <c r="CI1490" s="6"/>
      <c r="CJ1490" s="6"/>
      <c r="CK1490" s="6"/>
      <c r="CL1490" s="6"/>
      <c r="CM1490" s="6"/>
      <c r="CN1490" s="6"/>
      <c r="CO1490" s="6"/>
      <c r="CP1490" s="6"/>
      <c r="CQ1490" s="6"/>
      <c r="CR1490" s="6"/>
      <c r="CS1490" s="6"/>
      <c r="CT1490" s="6"/>
      <c r="CU1490" s="6"/>
      <c r="CV1490" s="6"/>
      <c r="CW1490" s="6"/>
    </row>
    <row r="1491" spans="1:101" s="83" customFormat="1" x14ac:dyDescent="0.2">
      <c r="A1491" s="6" t="s">
        <v>1247</v>
      </c>
      <c r="B1491" s="88">
        <v>36791.737500000003</v>
      </c>
      <c r="C1491" s="88"/>
      <c r="D1491" s="6" t="s">
        <v>1377</v>
      </c>
      <c r="E1491" s="6"/>
      <c r="F1491" s="6"/>
      <c r="G1491" s="6">
        <v>70</v>
      </c>
      <c r="H1491" s="6"/>
      <c r="I1491" s="6"/>
      <c r="J1491" s="6"/>
      <c r="K1491" s="6">
        <v>176</v>
      </c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M1491" s="6"/>
      <c r="AN1491" s="6"/>
      <c r="AO1491" s="6"/>
      <c r="AP1491" s="6"/>
      <c r="AQ1491" s="6"/>
      <c r="AR1491" s="6"/>
      <c r="AS1491" s="6"/>
      <c r="AT1491" s="6"/>
      <c r="AU1491" s="6"/>
      <c r="AV1491" s="6"/>
      <c r="AW1491" s="6"/>
      <c r="AX1491" s="6"/>
      <c r="AY1491" s="6"/>
      <c r="AZ1491" s="6"/>
      <c r="BA1491" s="6"/>
      <c r="BB1491" s="6"/>
      <c r="BC1491" s="6"/>
      <c r="BD1491" s="6"/>
      <c r="BE1491" s="6"/>
      <c r="BF1491" s="6"/>
      <c r="BG1491" s="6"/>
      <c r="BH1491" s="6"/>
      <c r="BI1491" s="6"/>
      <c r="BJ1491" s="6"/>
      <c r="BK1491" s="6"/>
      <c r="BL1491" s="6"/>
      <c r="BM1491" s="6"/>
      <c r="BN1491" s="6"/>
      <c r="BO1491" s="6"/>
      <c r="BP1491" s="6"/>
      <c r="BQ1491" s="6"/>
      <c r="BR1491" s="6"/>
      <c r="BS1491" s="6"/>
      <c r="BT1491" s="6"/>
      <c r="BU1491" s="6"/>
      <c r="BV1491" s="6"/>
      <c r="BW1491" s="6">
        <v>1.6</v>
      </c>
      <c r="BX1491" s="6"/>
      <c r="BY1491" s="6"/>
      <c r="BZ1491" s="6"/>
      <c r="CA1491" s="6"/>
      <c r="CB1491" s="6"/>
      <c r="CC1491" s="6"/>
      <c r="CD1491" s="6"/>
      <c r="CE1491" s="6"/>
      <c r="CF1491" s="6"/>
      <c r="CG1491" s="6"/>
      <c r="CH1491" s="6"/>
      <c r="CI1491" s="6"/>
      <c r="CJ1491" s="6"/>
      <c r="CK1491" s="6"/>
      <c r="CL1491" s="6"/>
      <c r="CM1491" s="6"/>
      <c r="CN1491" s="6"/>
      <c r="CO1491" s="6"/>
      <c r="CP1491" s="6"/>
      <c r="CQ1491" s="6"/>
      <c r="CR1491" s="6"/>
      <c r="CS1491" s="6"/>
      <c r="CT1491" s="6"/>
      <c r="CU1491" s="6"/>
      <c r="CV1491" s="6"/>
      <c r="CW1491" s="6"/>
    </row>
    <row r="1492" spans="1:101" s="83" customFormat="1" x14ac:dyDescent="0.2">
      <c r="A1492" s="6" t="s">
        <v>1247</v>
      </c>
      <c r="B1492" s="88">
        <v>36871.600694444445</v>
      </c>
      <c r="C1492" s="88">
        <v>36872.399305555555</v>
      </c>
      <c r="D1492" s="6" t="s">
        <v>1378</v>
      </c>
      <c r="E1492" s="6" t="s">
        <v>1379</v>
      </c>
      <c r="F1492" s="6"/>
      <c r="G1492" s="6">
        <v>50</v>
      </c>
      <c r="H1492" s="6"/>
      <c r="I1492" s="6"/>
      <c r="J1492" s="6"/>
      <c r="K1492" s="6"/>
      <c r="L1492" s="6"/>
      <c r="M1492" s="6">
        <v>168.83</v>
      </c>
      <c r="N1492" s="6"/>
      <c r="O1492" s="6">
        <v>204</v>
      </c>
      <c r="P1492" s="6"/>
      <c r="Q1492" s="6">
        <v>382</v>
      </c>
      <c r="R1492" s="6"/>
      <c r="S1492" s="6">
        <v>8.2000000000000003E-2</v>
      </c>
      <c r="T1492" s="6"/>
      <c r="U1492" s="6">
        <v>1.01</v>
      </c>
      <c r="V1492" s="6"/>
      <c r="W1492" s="6">
        <v>0.9</v>
      </c>
      <c r="X1492" s="6"/>
      <c r="Y1492" s="6"/>
      <c r="Z1492" s="6"/>
      <c r="AA1492" s="6">
        <v>1200</v>
      </c>
      <c r="AB1492" s="6"/>
      <c r="AC1492" s="6"/>
      <c r="AD1492" s="6" t="s">
        <v>1784</v>
      </c>
      <c r="AE1492" s="6">
        <v>18</v>
      </c>
      <c r="AF1492" s="6"/>
      <c r="AG1492" s="6">
        <v>130</v>
      </c>
      <c r="AH1492" s="6"/>
      <c r="AI1492" s="6"/>
      <c r="AJ1492" s="6"/>
      <c r="AK1492" s="6"/>
      <c r="AL1492" s="6"/>
      <c r="AM1492" s="6">
        <v>7.87</v>
      </c>
      <c r="AN1492" s="6"/>
      <c r="AO1492" s="6"/>
      <c r="AP1492" s="6"/>
      <c r="AQ1492" s="6"/>
      <c r="AR1492" s="6"/>
      <c r="AS1492" s="6"/>
      <c r="AT1492" s="6"/>
      <c r="AU1492" s="6"/>
      <c r="AV1492" s="6"/>
      <c r="AW1492" s="6"/>
      <c r="AX1492" s="6"/>
      <c r="AY1492" s="6"/>
      <c r="AZ1492" s="6"/>
      <c r="BA1492" s="6"/>
      <c r="BB1492" s="6"/>
      <c r="BC1492" s="6"/>
      <c r="BD1492" s="6"/>
      <c r="BE1492" s="6"/>
      <c r="BF1492" s="6"/>
      <c r="BG1492" s="6"/>
      <c r="BH1492" s="6"/>
      <c r="BI1492" s="6"/>
      <c r="BJ1492" s="6"/>
      <c r="BK1492" s="6"/>
      <c r="BL1492" s="6"/>
      <c r="BM1492" s="6"/>
      <c r="BN1492" s="6"/>
      <c r="BO1492" s="6"/>
      <c r="BP1492" s="6"/>
      <c r="BQ1492" s="6"/>
      <c r="BR1492" s="6"/>
      <c r="BS1492" s="6"/>
      <c r="BT1492" s="6"/>
      <c r="BU1492" s="6"/>
      <c r="BV1492" s="6"/>
      <c r="BW1492" s="6"/>
      <c r="BX1492" s="6"/>
      <c r="BY1492" s="6"/>
      <c r="BZ1492" s="6"/>
      <c r="CA1492" s="6"/>
      <c r="CB1492" s="6"/>
      <c r="CC1492" s="6"/>
      <c r="CD1492" s="6"/>
      <c r="CE1492" s="6"/>
      <c r="CF1492" s="6"/>
      <c r="CG1492" s="6"/>
      <c r="CH1492" s="6"/>
      <c r="CI1492" s="6"/>
      <c r="CJ1492" s="6"/>
      <c r="CK1492" s="6"/>
      <c r="CL1492" s="6"/>
      <c r="CM1492" s="6"/>
      <c r="CN1492" s="6"/>
      <c r="CO1492" s="6"/>
      <c r="CP1492" s="6"/>
      <c r="CQ1492" s="6"/>
      <c r="CR1492" s="6"/>
      <c r="CS1492" s="6"/>
      <c r="CT1492" s="6"/>
      <c r="CU1492" s="6"/>
      <c r="CV1492" s="6"/>
      <c r="CW1492" s="6"/>
    </row>
    <row r="1493" spans="1:101" s="83" customFormat="1" x14ac:dyDescent="0.2">
      <c r="A1493" s="6" t="s">
        <v>1247</v>
      </c>
      <c r="B1493" s="88">
        <v>36894.551388888889</v>
      </c>
      <c r="C1493" s="88"/>
      <c r="D1493" s="6" t="s">
        <v>1380</v>
      </c>
      <c r="E1493" s="6" t="s">
        <v>1381</v>
      </c>
      <c r="F1493" s="6"/>
      <c r="G1493" s="6">
        <v>10</v>
      </c>
      <c r="H1493" s="6"/>
      <c r="I1493" s="6"/>
      <c r="J1493" s="6"/>
      <c r="K1493" s="6">
        <v>4.8</v>
      </c>
      <c r="L1493" s="6"/>
      <c r="M1493" s="6"/>
      <c r="N1493" s="6"/>
      <c r="O1493" s="6">
        <v>66.7</v>
      </c>
      <c r="P1493" s="6"/>
      <c r="Q1493" s="6">
        <v>120</v>
      </c>
      <c r="R1493" s="6"/>
      <c r="S1493" s="6">
        <v>7.1999999999999995E-2</v>
      </c>
      <c r="T1493" s="6"/>
      <c r="U1493" s="6">
        <v>0.55000000000000004</v>
      </c>
      <c r="V1493" s="6"/>
      <c r="W1493" s="6"/>
      <c r="X1493" s="6"/>
      <c r="Y1493" s="6"/>
      <c r="Z1493" s="6"/>
      <c r="AA1493" s="6"/>
      <c r="AB1493" s="6"/>
      <c r="AC1493" s="6"/>
      <c r="AD1493" s="6" t="s">
        <v>1784</v>
      </c>
      <c r="AE1493" s="6">
        <v>18</v>
      </c>
      <c r="AF1493" s="6"/>
      <c r="AG1493" s="6">
        <v>47</v>
      </c>
      <c r="AH1493" s="6"/>
      <c r="AI1493" s="6"/>
      <c r="AJ1493" s="6"/>
      <c r="AK1493" s="6"/>
      <c r="AL1493" s="6"/>
      <c r="AM1493" s="6">
        <v>7.61</v>
      </c>
      <c r="AN1493" s="6"/>
      <c r="AO1493" s="6"/>
      <c r="AP1493" s="6"/>
      <c r="AQ1493" s="6"/>
      <c r="AR1493" s="6"/>
      <c r="AS1493" s="6"/>
      <c r="AT1493" s="6"/>
      <c r="AU1493" s="6"/>
      <c r="AV1493" s="6"/>
      <c r="AW1493" s="6"/>
      <c r="AX1493" s="6"/>
      <c r="AY1493" s="6"/>
      <c r="AZ1493" s="6"/>
      <c r="BA1493" s="6"/>
      <c r="BB1493" s="6"/>
      <c r="BC1493" s="6"/>
      <c r="BD1493" s="6"/>
      <c r="BE1493" s="6"/>
      <c r="BF1493" s="6"/>
      <c r="BG1493" s="6"/>
      <c r="BH1493" s="6"/>
      <c r="BI1493" s="6"/>
      <c r="BJ1493" s="6"/>
      <c r="BK1493" s="6"/>
      <c r="BL1493" s="6"/>
      <c r="BM1493" s="6"/>
      <c r="BN1493" s="6"/>
      <c r="BO1493" s="6"/>
      <c r="BP1493" s="6"/>
      <c r="BQ1493" s="6"/>
      <c r="BR1493" s="6"/>
      <c r="BS1493" s="6"/>
      <c r="BT1493" s="6"/>
      <c r="BU1493" s="6"/>
      <c r="BV1493" s="6"/>
      <c r="BW1493" s="6"/>
      <c r="BX1493" s="6"/>
      <c r="BY1493" s="6"/>
      <c r="BZ1493" s="6"/>
      <c r="CA1493" s="6"/>
      <c r="CB1493" s="6"/>
      <c r="CC1493" s="6"/>
      <c r="CD1493" s="6"/>
      <c r="CE1493" s="6"/>
      <c r="CF1493" s="6"/>
      <c r="CG1493" s="6"/>
      <c r="CH1493" s="6"/>
      <c r="CI1493" s="6"/>
      <c r="CJ1493" s="6"/>
      <c r="CK1493" s="6"/>
      <c r="CL1493" s="6"/>
      <c r="CM1493" s="6"/>
      <c r="CN1493" s="6"/>
      <c r="CO1493" s="6"/>
      <c r="CP1493" s="6"/>
      <c r="CQ1493" s="6"/>
      <c r="CR1493" s="6"/>
      <c r="CS1493" s="6"/>
      <c r="CT1493" s="6"/>
      <c r="CU1493" s="6"/>
      <c r="CV1493" s="6"/>
      <c r="CW1493" s="6"/>
    </row>
    <row r="1494" spans="1:101" s="83" customFormat="1" x14ac:dyDescent="0.2">
      <c r="A1494" s="6" t="s">
        <v>1247</v>
      </c>
      <c r="B1494" s="88">
        <v>36905.375</v>
      </c>
      <c r="C1494" s="88">
        <v>36905.680555555555</v>
      </c>
      <c r="D1494" s="6" t="s">
        <v>1382</v>
      </c>
      <c r="E1494" s="6" t="s">
        <v>1383</v>
      </c>
      <c r="F1494" s="6"/>
      <c r="G1494" s="6">
        <v>50</v>
      </c>
      <c r="H1494" s="6"/>
      <c r="I1494" s="6"/>
      <c r="J1494" s="6"/>
      <c r="K1494" s="6"/>
      <c r="L1494" s="6"/>
      <c r="M1494" s="6">
        <v>1090.7</v>
      </c>
      <c r="N1494" s="6"/>
      <c r="O1494" s="6">
        <v>229.9</v>
      </c>
      <c r="P1494" s="6"/>
      <c r="Q1494" s="6">
        <v>450</v>
      </c>
      <c r="R1494" s="6"/>
      <c r="S1494" s="6">
        <v>0.22600000000000001</v>
      </c>
      <c r="T1494" s="6"/>
      <c r="U1494" s="6">
        <v>2.93</v>
      </c>
      <c r="V1494" s="6"/>
      <c r="W1494" s="6">
        <v>15</v>
      </c>
      <c r="X1494" s="6"/>
      <c r="Y1494" s="6"/>
      <c r="Z1494" s="6"/>
      <c r="AA1494" s="6">
        <v>2040</v>
      </c>
      <c r="AB1494" s="6"/>
      <c r="AC1494" s="6">
        <v>6130</v>
      </c>
      <c r="AD1494" s="6"/>
      <c r="AE1494" s="6">
        <v>45</v>
      </c>
      <c r="AF1494" s="6"/>
      <c r="AG1494" s="6">
        <v>190</v>
      </c>
      <c r="AH1494" s="6"/>
      <c r="AI1494" s="6"/>
      <c r="AJ1494" s="6"/>
      <c r="AK1494" s="6"/>
      <c r="AL1494" s="6"/>
      <c r="AM1494" s="6">
        <v>7.33</v>
      </c>
      <c r="AN1494" s="6"/>
      <c r="AO1494" s="6">
        <v>127</v>
      </c>
      <c r="AP1494" s="6"/>
      <c r="AQ1494" s="6"/>
      <c r="AR1494" s="6"/>
      <c r="AS1494" s="6"/>
      <c r="AT1494" s="6"/>
      <c r="AU1494" s="6"/>
      <c r="AV1494" s="6"/>
      <c r="AW1494" s="6"/>
      <c r="AX1494" s="6"/>
      <c r="AY1494" s="6"/>
      <c r="AZ1494" s="6"/>
      <c r="BA1494" s="6">
        <v>179</v>
      </c>
      <c r="BB1494" s="6"/>
      <c r="BC1494" s="6">
        <v>93</v>
      </c>
      <c r="BD1494" s="6"/>
      <c r="BE1494" s="6"/>
      <c r="BF1494" s="6"/>
      <c r="BG1494" s="6">
        <v>27</v>
      </c>
      <c r="BH1494" s="6"/>
      <c r="BI1494" s="6">
        <v>27</v>
      </c>
      <c r="BJ1494" s="6"/>
      <c r="BK1494" s="6">
        <v>27</v>
      </c>
      <c r="BL1494" s="6"/>
      <c r="BM1494" s="6">
        <v>190</v>
      </c>
      <c r="BN1494" s="6"/>
      <c r="BO1494" s="6"/>
      <c r="BP1494" s="6"/>
      <c r="BQ1494" s="6"/>
      <c r="BR1494" s="6"/>
      <c r="BS1494" s="6"/>
      <c r="BT1494" s="6"/>
      <c r="BU1494" s="6">
        <v>340</v>
      </c>
      <c r="BV1494" s="6"/>
      <c r="BW1494" s="6"/>
      <c r="BX1494" s="6"/>
      <c r="BY1494" s="6"/>
      <c r="BZ1494" s="6"/>
      <c r="CA1494" s="6"/>
      <c r="CB1494" s="6"/>
      <c r="CC1494" s="6"/>
      <c r="CD1494" s="6"/>
      <c r="CE1494" s="6"/>
      <c r="CF1494" s="6"/>
      <c r="CG1494" s="6"/>
      <c r="CH1494" s="6"/>
      <c r="CI1494" s="6"/>
      <c r="CJ1494" s="6"/>
      <c r="CK1494" s="6"/>
      <c r="CL1494" s="6"/>
      <c r="CM1494" s="6"/>
      <c r="CN1494" s="6"/>
      <c r="CO1494" s="6"/>
      <c r="CP1494" s="6"/>
      <c r="CQ1494" s="6"/>
      <c r="CR1494" s="6"/>
      <c r="CS1494" s="6"/>
      <c r="CT1494" s="6"/>
      <c r="CU1494" s="6"/>
      <c r="CV1494" s="6"/>
      <c r="CW1494" s="6"/>
    </row>
    <row r="1495" spans="1:101" s="83" customFormat="1" x14ac:dyDescent="0.2">
      <c r="A1495" s="6" t="s">
        <v>1247</v>
      </c>
      <c r="B1495" s="88">
        <v>36920.423611111109</v>
      </c>
      <c r="C1495" s="88">
        <v>36920.826388888891</v>
      </c>
      <c r="D1495" s="6" t="s">
        <v>1384</v>
      </c>
      <c r="E1495" s="6" t="s">
        <v>1385</v>
      </c>
      <c r="F1495" s="6"/>
      <c r="G1495" s="6">
        <v>50</v>
      </c>
      <c r="H1495" s="6"/>
      <c r="I1495" s="6"/>
      <c r="J1495" s="6"/>
      <c r="K1495" s="6"/>
      <c r="L1495" s="6"/>
      <c r="M1495" s="6">
        <v>1133.68</v>
      </c>
      <c r="N1495" s="6"/>
      <c r="O1495" s="6">
        <v>219</v>
      </c>
      <c r="P1495" s="6"/>
      <c r="Q1495" s="6">
        <v>460</v>
      </c>
      <c r="R1495" s="6"/>
      <c r="S1495" s="6">
        <v>0.442</v>
      </c>
      <c r="T1495" s="6"/>
      <c r="U1495" s="6">
        <v>2.5099999999999998</v>
      </c>
      <c r="V1495" s="6"/>
      <c r="W1495" s="6">
        <v>44</v>
      </c>
      <c r="X1495" s="6"/>
      <c r="Y1495" s="6"/>
      <c r="Z1495" s="6"/>
      <c r="AA1495" s="6">
        <v>4360</v>
      </c>
      <c r="AB1495" s="6"/>
      <c r="AC1495" s="6">
        <v>12100</v>
      </c>
      <c r="AD1495" s="6" t="s">
        <v>1784</v>
      </c>
      <c r="AE1495" s="6">
        <v>18</v>
      </c>
      <c r="AF1495" s="6"/>
      <c r="AG1495" s="6">
        <v>150</v>
      </c>
      <c r="AH1495" s="6"/>
      <c r="AI1495" s="6"/>
      <c r="AJ1495" s="6"/>
      <c r="AK1495" s="6"/>
      <c r="AL1495" s="6"/>
      <c r="AM1495" s="6">
        <v>7.58</v>
      </c>
      <c r="AN1495" s="6"/>
      <c r="AO1495" s="6">
        <v>214</v>
      </c>
      <c r="AP1495" s="6"/>
      <c r="AQ1495" s="6"/>
      <c r="AR1495" s="6"/>
      <c r="AS1495" s="6"/>
      <c r="AT1495" s="6"/>
      <c r="AU1495" s="6"/>
      <c r="AV1495" s="6"/>
      <c r="AW1495" s="6"/>
      <c r="AX1495" s="6"/>
      <c r="AY1495" s="6"/>
      <c r="AZ1495" s="6"/>
      <c r="BA1495" s="6">
        <v>466</v>
      </c>
      <c r="BB1495" s="6"/>
      <c r="BC1495" s="6"/>
      <c r="BD1495" s="6"/>
      <c r="BE1495" s="6"/>
      <c r="BF1495" s="6"/>
      <c r="BG1495" s="6"/>
      <c r="BH1495" s="6"/>
      <c r="BI1495" s="6"/>
      <c r="BJ1495" s="6"/>
      <c r="BK1495" s="6"/>
      <c r="BL1495" s="6"/>
      <c r="BM1495" s="6"/>
      <c r="BN1495" s="6"/>
      <c r="BO1495" s="6"/>
      <c r="BP1495" s="6"/>
      <c r="BQ1495" s="6"/>
      <c r="BR1495" s="6"/>
      <c r="BS1495" s="6"/>
      <c r="BT1495" s="6"/>
      <c r="BU1495" s="6"/>
      <c r="BV1495" s="6"/>
      <c r="BW1495" s="6"/>
      <c r="BX1495" s="6"/>
      <c r="BY1495" s="6"/>
      <c r="BZ1495" s="6"/>
      <c r="CA1495" s="6"/>
      <c r="CB1495" s="6"/>
      <c r="CC1495" s="6"/>
      <c r="CD1495" s="6"/>
      <c r="CE1495" s="6"/>
      <c r="CF1495" s="6"/>
      <c r="CG1495" s="6"/>
      <c r="CH1495" s="6"/>
      <c r="CI1495" s="6"/>
      <c r="CJ1495" s="6"/>
      <c r="CK1495" s="6"/>
      <c r="CL1495" s="6"/>
      <c r="CM1495" s="6"/>
      <c r="CN1495" s="6"/>
      <c r="CO1495" s="6"/>
      <c r="CP1495" s="6"/>
      <c r="CQ1495" s="6"/>
      <c r="CR1495" s="6"/>
      <c r="CS1495" s="6"/>
      <c r="CT1495" s="6"/>
      <c r="CU1495" s="6"/>
      <c r="CV1495" s="6"/>
      <c r="CW1495" s="6"/>
    </row>
    <row r="1496" spans="1:101" s="83" customFormat="1" x14ac:dyDescent="0.2">
      <c r="A1496" s="6" t="s">
        <v>1247</v>
      </c>
      <c r="B1496" s="88">
        <v>36946.354166666664</v>
      </c>
      <c r="C1496" s="88">
        <v>36946.739583333336</v>
      </c>
      <c r="D1496" s="6" t="s">
        <v>1386</v>
      </c>
      <c r="E1496" s="6" t="s">
        <v>1387</v>
      </c>
      <c r="F1496" s="6"/>
      <c r="G1496" s="6">
        <v>50</v>
      </c>
      <c r="H1496" s="6"/>
      <c r="I1496" s="6"/>
      <c r="J1496" s="6"/>
      <c r="K1496" s="6"/>
      <c r="L1496" s="6"/>
      <c r="M1496" s="6">
        <v>2553.4</v>
      </c>
      <c r="N1496" s="6" t="s">
        <v>1934</v>
      </c>
      <c r="O1496" s="6">
        <v>138</v>
      </c>
      <c r="P1496" s="6"/>
      <c r="Q1496" s="6">
        <v>600</v>
      </c>
      <c r="R1496" s="6"/>
      <c r="S1496" s="6">
        <v>0.47199999999999998</v>
      </c>
      <c r="T1496" s="6"/>
      <c r="U1496" s="6">
        <v>3.14</v>
      </c>
      <c r="V1496" s="6"/>
      <c r="W1496" s="6">
        <v>100</v>
      </c>
      <c r="X1496" s="6"/>
      <c r="Y1496" s="6"/>
      <c r="Z1496" s="6"/>
      <c r="AA1496" s="6">
        <v>1640</v>
      </c>
      <c r="AB1496" s="6"/>
      <c r="AC1496" s="6">
        <v>5570</v>
      </c>
      <c r="AD1496" s="6" t="s">
        <v>1784</v>
      </c>
      <c r="AE1496" s="6">
        <v>18</v>
      </c>
      <c r="AF1496" s="6"/>
      <c r="AG1496" s="6">
        <v>160</v>
      </c>
      <c r="AH1496" s="6"/>
      <c r="AI1496" s="6"/>
      <c r="AJ1496" s="6"/>
      <c r="AK1496" s="6"/>
      <c r="AL1496" s="6"/>
      <c r="AM1496" s="6">
        <v>7.68</v>
      </c>
      <c r="AN1496" s="6"/>
      <c r="AO1496" s="6">
        <v>182</v>
      </c>
      <c r="AP1496" s="6"/>
      <c r="AQ1496" s="6"/>
      <c r="AR1496" s="6"/>
      <c r="AS1496" s="6"/>
      <c r="AT1496" s="6"/>
      <c r="AU1496" s="6"/>
      <c r="AV1496" s="6"/>
      <c r="AW1496" s="6"/>
      <c r="AX1496" s="6"/>
      <c r="AY1496" s="6"/>
      <c r="AZ1496" s="6"/>
      <c r="BA1496" s="6"/>
      <c r="BB1496" s="6"/>
      <c r="BC1496" s="6"/>
      <c r="BD1496" s="6"/>
      <c r="BE1496" s="6"/>
      <c r="BF1496" s="6"/>
      <c r="BG1496" s="6"/>
      <c r="BH1496" s="6"/>
      <c r="BI1496" s="6"/>
      <c r="BJ1496" s="6"/>
      <c r="BK1496" s="6"/>
      <c r="BL1496" s="6"/>
      <c r="BM1496" s="6"/>
      <c r="BN1496" s="6"/>
      <c r="BO1496" s="6"/>
      <c r="BP1496" s="6"/>
      <c r="BQ1496" s="6"/>
      <c r="BR1496" s="6"/>
      <c r="BS1496" s="6"/>
      <c r="BT1496" s="6"/>
      <c r="BU1496" s="6"/>
      <c r="BV1496" s="6"/>
      <c r="BW1496" s="6"/>
      <c r="BX1496" s="6"/>
      <c r="BY1496" s="6"/>
      <c r="BZ1496" s="6"/>
      <c r="CA1496" s="6"/>
      <c r="CB1496" s="6"/>
      <c r="CC1496" s="6"/>
      <c r="CD1496" s="6"/>
      <c r="CE1496" s="6"/>
      <c r="CF1496" s="6"/>
      <c r="CG1496" s="6"/>
      <c r="CH1496" s="6"/>
      <c r="CI1496" s="6"/>
      <c r="CJ1496" s="6"/>
      <c r="CK1496" s="6"/>
      <c r="CL1496" s="6"/>
      <c r="CM1496" s="6"/>
      <c r="CN1496" s="6"/>
      <c r="CO1496" s="6"/>
      <c r="CP1496" s="6"/>
      <c r="CQ1496" s="6"/>
      <c r="CR1496" s="6"/>
      <c r="CS1496" s="6"/>
      <c r="CT1496" s="6"/>
      <c r="CU1496" s="6"/>
      <c r="CV1496" s="6"/>
      <c r="CW1496" s="6"/>
    </row>
    <row r="1497" spans="1:101" s="83" customFormat="1" x14ac:dyDescent="0.2">
      <c r="A1497" s="6" t="s">
        <v>1247</v>
      </c>
      <c r="B1497" s="88">
        <v>36970.913194444445</v>
      </c>
      <c r="C1497" s="88">
        <v>36976.527777777781</v>
      </c>
      <c r="D1497" s="6" t="s">
        <v>1388</v>
      </c>
      <c r="E1497" s="6" t="s">
        <v>1389</v>
      </c>
      <c r="F1497" s="6"/>
      <c r="G1497" s="6">
        <v>50</v>
      </c>
      <c r="H1497" s="6"/>
      <c r="I1497" s="6"/>
      <c r="J1497" s="6"/>
      <c r="K1497" s="6"/>
      <c r="L1497" s="6"/>
      <c r="M1497" s="6">
        <v>3238.98</v>
      </c>
      <c r="N1497" s="6"/>
      <c r="O1497" s="6">
        <v>15.57</v>
      </c>
      <c r="P1497" s="6"/>
      <c r="Q1497" s="6">
        <v>43</v>
      </c>
      <c r="R1497" s="6" t="s">
        <v>1784</v>
      </c>
      <c r="S1497" s="6">
        <v>1.2999999999999999E-2</v>
      </c>
      <c r="T1497" s="6"/>
      <c r="U1497" s="6">
        <v>0.69</v>
      </c>
      <c r="V1497" s="6"/>
      <c r="W1497" s="6">
        <v>8.6</v>
      </c>
      <c r="X1497" s="6"/>
      <c r="Y1497" s="6"/>
      <c r="Z1497" s="6"/>
      <c r="AA1497" s="6">
        <v>438</v>
      </c>
      <c r="AB1497" s="6"/>
      <c r="AC1497" s="6">
        <v>2060</v>
      </c>
      <c r="AD1497" s="6" t="s">
        <v>1784</v>
      </c>
      <c r="AE1497" s="6">
        <v>18</v>
      </c>
      <c r="AF1497" s="6" t="s">
        <v>1784</v>
      </c>
      <c r="AG1497" s="6">
        <v>18</v>
      </c>
      <c r="AH1497" s="6"/>
      <c r="AI1497" s="6"/>
      <c r="AJ1497" s="6"/>
      <c r="AK1497" s="6"/>
      <c r="AL1497" s="6"/>
      <c r="AM1497" s="6">
        <v>8.33</v>
      </c>
      <c r="AN1497" s="6"/>
      <c r="AO1497" s="6">
        <v>298</v>
      </c>
      <c r="AP1497" s="6"/>
      <c r="AQ1497" s="6"/>
      <c r="AR1497" s="6"/>
      <c r="AS1497" s="6"/>
      <c r="AT1497" s="6"/>
      <c r="AU1497" s="6"/>
      <c r="AV1497" s="6"/>
      <c r="AW1497" s="6"/>
      <c r="AX1497" s="6"/>
      <c r="AY1497" s="6"/>
      <c r="AZ1497" s="6"/>
      <c r="BA1497" s="6">
        <v>15</v>
      </c>
      <c r="BB1497" s="6"/>
      <c r="BC1497" s="6"/>
      <c r="BD1497" s="6"/>
      <c r="BE1497" s="6"/>
      <c r="BF1497" s="6"/>
      <c r="BG1497" s="6"/>
      <c r="BH1497" s="6"/>
      <c r="BI1497" s="6"/>
      <c r="BJ1497" s="6"/>
      <c r="BK1497" s="6"/>
      <c r="BL1497" s="6"/>
      <c r="BM1497" s="6"/>
      <c r="BN1497" s="6"/>
      <c r="BO1497" s="6"/>
      <c r="BP1497" s="6"/>
      <c r="BQ1497" s="6"/>
      <c r="BR1497" s="6"/>
      <c r="BS1497" s="6"/>
      <c r="BT1497" s="6"/>
      <c r="BU1497" s="6"/>
      <c r="BV1497" s="6"/>
      <c r="BW1497" s="6"/>
      <c r="BX1497" s="6"/>
      <c r="BY1497" s="6"/>
      <c r="BZ1497" s="6"/>
      <c r="CA1497" s="6"/>
      <c r="CB1497" s="6"/>
      <c r="CC1497" s="6"/>
      <c r="CD1497" s="6"/>
      <c r="CE1497" s="6"/>
      <c r="CF1497" s="6"/>
      <c r="CG1497" s="6"/>
      <c r="CH1497" s="6"/>
      <c r="CI1497" s="6"/>
      <c r="CJ1497" s="6"/>
      <c r="CK1497" s="6"/>
      <c r="CL1497" s="6"/>
      <c r="CM1497" s="6"/>
      <c r="CN1497" s="6"/>
      <c r="CO1497" s="6"/>
      <c r="CP1497" s="6"/>
      <c r="CQ1497" s="6"/>
      <c r="CR1497" s="6"/>
      <c r="CS1497" s="6"/>
      <c r="CT1497" s="6"/>
      <c r="CU1497" s="6"/>
      <c r="CV1497" s="6"/>
      <c r="CW1497" s="6"/>
    </row>
    <row r="1498" spans="1:101" s="83" customFormat="1" x14ac:dyDescent="0.2">
      <c r="A1498" s="6" t="s">
        <v>1247</v>
      </c>
      <c r="B1498" s="88">
        <v>36984.512499999997</v>
      </c>
      <c r="C1498" s="88"/>
      <c r="D1498" s="6" t="s">
        <v>1390</v>
      </c>
      <c r="E1498" s="6" t="s">
        <v>1391</v>
      </c>
      <c r="F1498" s="6"/>
      <c r="G1498" s="6">
        <v>10</v>
      </c>
      <c r="H1498" s="6"/>
      <c r="I1498" s="6"/>
      <c r="J1498" s="6"/>
      <c r="K1498" s="6">
        <v>5.0999999999999996</v>
      </c>
      <c r="L1498" s="6"/>
      <c r="M1498" s="6"/>
      <c r="N1498" s="6" t="s">
        <v>1784</v>
      </c>
      <c r="O1498" s="6">
        <v>15</v>
      </c>
      <c r="P1498" s="6"/>
      <c r="Q1498" s="6">
        <v>42</v>
      </c>
      <c r="R1498" s="6" t="s">
        <v>1784</v>
      </c>
      <c r="S1498" s="6">
        <v>1.2999999999999999E-2</v>
      </c>
      <c r="T1498" s="6"/>
      <c r="U1498" s="6">
        <v>0.54</v>
      </c>
      <c r="V1498" s="6"/>
      <c r="W1498" s="6">
        <v>7.3</v>
      </c>
      <c r="X1498" s="6"/>
      <c r="Y1498" s="6"/>
      <c r="Z1498" s="6"/>
      <c r="AA1498" s="6">
        <v>313</v>
      </c>
      <c r="AB1498" s="6"/>
      <c r="AC1498" s="6">
        <v>1600</v>
      </c>
      <c r="AD1498" s="6" t="s">
        <v>1784</v>
      </c>
      <c r="AE1498" s="6">
        <v>18</v>
      </c>
      <c r="AF1498" s="6" t="s">
        <v>1784</v>
      </c>
      <c r="AG1498" s="6">
        <v>18</v>
      </c>
      <c r="AH1498" s="6"/>
      <c r="AI1498" s="6"/>
      <c r="AJ1498" s="6"/>
      <c r="AK1498" s="6"/>
      <c r="AL1498" s="6"/>
      <c r="AM1498" s="6">
        <v>8.17</v>
      </c>
      <c r="AN1498" s="6"/>
      <c r="AO1498" s="6">
        <v>262</v>
      </c>
      <c r="AP1498" s="6"/>
      <c r="AQ1498" s="6"/>
      <c r="AR1498" s="6"/>
      <c r="AS1498" s="6"/>
      <c r="AT1498" s="6"/>
      <c r="AU1498" s="6"/>
      <c r="AV1498" s="6"/>
      <c r="AW1498" s="6"/>
      <c r="AX1498" s="6"/>
      <c r="AY1498" s="6"/>
      <c r="AZ1498" s="6"/>
      <c r="BA1498" s="6"/>
      <c r="BB1498" s="6"/>
      <c r="BC1498" s="6"/>
      <c r="BD1498" s="6"/>
      <c r="BE1498" s="6"/>
      <c r="BF1498" s="6"/>
      <c r="BG1498" s="6"/>
      <c r="BH1498" s="6"/>
      <c r="BI1498" s="6"/>
      <c r="BJ1498" s="6"/>
      <c r="BK1498" s="6"/>
      <c r="BL1498" s="6"/>
      <c r="BM1498" s="6"/>
      <c r="BN1498" s="6"/>
      <c r="BO1498" s="6"/>
      <c r="BP1498" s="6"/>
      <c r="BQ1498" s="6"/>
      <c r="BR1498" s="6"/>
      <c r="BS1498" s="6"/>
      <c r="BT1498" s="6"/>
      <c r="BU1498" s="6"/>
      <c r="BV1498" s="6"/>
      <c r="BW1498" s="6"/>
      <c r="BX1498" s="6"/>
      <c r="BY1498" s="6"/>
      <c r="BZ1498" s="6"/>
      <c r="CA1498" s="6"/>
      <c r="CB1498" s="6"/>
      <c r="CC1498" s="6"/>
      <c r="CD1498" s="6"/>
      <c r="CE1498" s="6"/>
      <c r="CF1498" s="6"/>
      <c r="CG1498" s="6"/>
      <c r="CH1498" s="6"/>
      <c r="CI1498" s="6"/>
      <c r="CJ1498" s="6"/>
      <c r="CK1498" s="6"/>
      <c r="CL1498" s="6"/>
      <c r="CM1498" s="6"/>
      <c r="CN1498" s="6"/>
      <c r="CO1498" s="6"/>
      <c r="CP1498" s="6"/>
      <c r="CQ1498" s="6"/>
      <c r="CR1498" s="6"/>
      <c r="CS1498" s="6"/>
      <c r="CT1498" s="6"/>
      <c r="CU1498" s="6"/>
      <c r="CV1498" s="6"/>
      <c r="CW1498" s="6"/>
    </row>
    <row r="1499" spans="1:101" s="83" customFormat="1" x14ac:dyDescent="0.2">
      <c r="A1499" s="6" t="s">
        <v>1247</v>
      </c>
      <c r="B1499" s="88">
        <v>36999.397222222222</v>
      </c>
      <c r="C1499" s="88"/>
      <c r="D1499" s="6" t="s">
        <v>1392</v>
      </c>
      <c r="E1499" s="6" t="s">
        <v>1393</v>
      </c>
      <c r="F1499" s="6"/>
      <c r="G1499" s="6">
        <v>10</v>
      </c>
      <c r="H1499" s="6"/>
      <c r="I1499" s="6"/>
      <c r="J1499" s="6"/>
      <c r="K1499" s="6">
        <v>6.5</v>
      </c>
      <c r="L1499" s="6"/>
      <c r="M1499" s="6"/>
      <c r="N1499" s="6"/>
      <c r="O1499" s="6">
        <v>8.6</v>
      </c>
      <c r="P1499" s="6"/>
      <c r="Q1499" s="6">
        <v>39</v>
      </c>
      <c r="R1499" s="6"/>
      <c r="S1499" s="6">
        <v>2.5999999999999999E-2</v>
      </c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 t="s">
        <v>1784</v>
      </c>
      <c r="AE1499" s="6">
        <v>18</v>
      </c>
      <c r="AF1499" s="6" t="s">
        <v>1784</v>
      </c>
      <c r="AG1499" s="6">
        <v>18</v>
      </c>
      <c r="AH1499" s="6"/>
      <c r="AI1499" s="6"/>
      <c r="AJ1499" s="6"/>
      <c r="AK1499" s="6"/>
      <c r="AL1499" s="6"/>
      <c r="AM1499" s="6"/>
      <c r="AN1499" s="6"/>
      <c r="AO1499" s="6"/>
      <c r="AP1499" s="6"/>
      <c r="AQ1499" s="6"/>
      <c r="AR1499" s="6"/>
      <c r="AS1499" s="6"/>
      <c r="AT1499" s="6"/>
      <c r="AU1499" s="6"/>
      <c r="AV1499" s="6"/>
      <c r="AW1499" s="6"/>
      <c r="AX1499" s="6"/>
      <c r="AY1499" s="6"/>
      <c r="AZ1499" s="6"/>
      <c r="BA1499" s="6"/>
      <c r="BB1499" s="6"/>
      <c r="BC1499" s="6"/>
      <c r="BD1499" s="6"/>
      <c r="BE1499" s="6"/>
      <c r="BF1499" s="6"/>
      <c r="BG1499" s="6"/>
      <c r="BH1499" s="6"/>
      <c r="BI1499" s="6"/>
      <c r="BJ1499" s="6"/>
      <c r="BK1499" s="6"/>
      <c r="BL1499" s="6"/>
      <c r="BM1499" s="6"/>
      <c r="BN1499" s="6"/>
      <c r="BO1499" s="6"/>
      <c r="BP1499" s="6"/>
      <c r="BQ1499" s="6"/>
      <c r="BR1499" s="6"/>
      <c r="BS1499" s="6"/>
      <c r="BT1499" s="6"/>
      <c r="BU1499" s="6"/>
      <c r="BV1499" s="6"/>
      <c r="BW1499" s="6"/>
      <c r="BX1499" s="6"/>
      <c r="BY1499" s="6"/>
      <c r="BZ1499" s="6"/>
      <c r="CA1499" s="6"/>
      <c r="CB1499" s="6"/>
      <c r="CC1499" s="6"/>
      <c r="CD1499" s="6"/>
      <c r="CE1499" s="6"/>
      <c r="CF1499" s="6"/>
      <c r="CG1499" s="6"/>
      <c r="CH1499" s="6"/>
      <c r="CI1499" s="6"/>
      <c r="CJ1499" s="6"/>
      <c r="CK1499" s="6"/>
      <c r="CL1499" s="6"/>
      <c r="CM1499" s="6"/>
      <c r="CN1499" s="6"/>
      <c r="CO1499" s="6"/>
      <c r="CP1499" s="6"/>
      <c r="CQ1499" s="6"/>
      <c r="CR1499" s="6"/>
      <c r="CS1499" s="6"/>
      <c r="CT1499" s="6"/>
      <c r="CU1499" s="6"/>
      <c r="CV1499" s="6"/>
      <c r="CW1499" s="6"/>
    </row>
    <row r="1500" spans="1:101" s="83" customFormat="1" x14ac:dyDescent="0.2">
      <c r="A1500" s="6" t="s">
        <v>1247</v>
      </c>
      <c r="B1500" s="88">
        <v>37013.621527777781</v>
      </c>
      <c r="C1500" s="88"/>
      <c r="D1500" s="6" t="s">
        <v>1394</v>
      </c>
      <c r="E1500" s="6" t="s">
        <v>1395</v>
      </c>
      <c r="F1500" s="6"/>
      <c r="G1500" s="6">
        <v>10</v>
      </c>
      <c r="H1500" s="6"/>
      <c r="I1500" s="6"/>
      <c r="J1500" s="6"/>
      <c r="K1500" s="6">
        <v>6.2</v>
      </c>
      <c r="L1500" s="6"/>
      <c r="M1500" s="6"/>
      <c r="N1500" s="6" t="s">
        <v>1784</v>
      </c>
      <c r="O1500" s="6">
        <v>6</v>
      </c>
      <c r="P1500" s="6"/>
      <c r="Q1500" s="6">
        <v>26</v>
      </c>
      <c r="R1500" s="6"/>
      <c r="S1500" s="6">
        <v>3.1E-2</v>
      </c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 t="s">
        <v>1784</v>
      </c>
      <c r="AE1500" s="6">
        <v>18</v>
      </c>
      <c r="AF1500" s="6" t="s">
        <v>1784</v>
      </c>
      <c r="AG1500" s="6">
        <v>18</v>
      </c>
      <c r="AH1500" s="6"/>
      <c r="AI1500" s="6"/>
      <c r="AJ1500" s="6"/>
      <c r="AK1500" s="6"/>
      <c r="AL1500" s="6"/>
      <c r="AM1500" s="6"/>
      <c r="AN1500" s="6"/>
      <c r="AO1500" s="6"/>
      <c r="AP1500" s="6"/>
      <c r="AQ1500" s="6"/>
      <c r="AR1500" s="6"/>
      <c r="AS1500" s="6"/>
      <c r="AT1500" s="6"/>
      <c r="AU1500" s="6"/>
      <c r="AV1500" s="6"/>
      <c r="AW1500" s="6"/>
      <c r="AX1500" s="6"/>
      <c r="AY1500" s="6"/>
      <c r="AZ1500" s="6"/>
      <c r="BA1500" s="6"/>
      <c r="BB1500" s="6"/>
      <c r="BC1500" s="6"/>
      <c r="BD1500" s="6"/>
      <c r="BE1500" s="6"/>
      <c r="BF1500" s="6"/>
      <c r="BG1500" s="6"/>
      <c r="BH1500" s="6"/>
      <c r="BI1500" s="6"/>
      <c r="BJ1500" s="6"/>
      <c r="BK1500" s="6"/>
      <c r="BL1500" s="6"/>
      <c r="BM1500" s="6"/>
      <c r="BN1500" s="6"/>
      <c r="BO1500" s="6"/>
      <c r="BP1500" s="6"/>
      <c r="BQ1500" s="6"/>
      <c r="BR1500" s="6"/>
      <c r="BS1500" s="6"/>
      <c r="BT1500" s="6"/>
      <c r="BU1500" s="6"/>
      <c r="BV1500" s="6"/>
      <c r="BW1500" s="6"/>
      <c r="BX1500" s="6"/>
      <c r="BY1500" s="6"/>
      <c r="BZ1500" s="6"/>
      <c r="CA1500" s="6"/>
      <c r="CB1500" s="6"/>
      <c r="CC1500" s="6"/>
      <c r="CD1500" s="6"/>
      <c r="CE1500" s="6"/>
      <c r="CF1500" s="6"/>
      <c r="CG1500" s="6"/>
      <c r="CH1500" s="6"/>
      <c r="CI1500" s="6"/>
      <c r="CJ1500" s="6"/>
      <c r="CK1500" s="6"/>
      <c r="CL1500" s="6"/>
      <c r="CM1500" s="6"/>
      <c r="CN1500" s="6"/>
      <c r="CO1500" s="6"/>
      <c r="CP1500" s="6"/>
      <c r="CQ1500" s="6"/>
      <c r="CR1500" s="6"/>
      <c r="CS1500" s="6"/>
      <c r="CT1500" s="6"/>
      <c r="CU1500" s="6"/>
      <c r="CV1500" s="6"/>
      <c r="CW1500" s="6"/>
    </row>
    <row r="1501" spans="1:101" s="83" customFormat="1" x14ac:dyDescent="0.2">
      <c r="A1501" s="6" t="s">
        <v>1247</v>
      </c>
      <c r="B1501" s="88">
        <v>37028.395833333336</v>
      </c>
      <c r="C1501" s="88"/>
      <c r="D1501" s="6" t="s">
        <v>1396</v>
      </c>
      <c r="E1501" s="6" t="s">
        <v>1397</v>
      </c>
      <c r="F1501" s="6"/>
      <c r="G1501" s="6">
        <v>10</v>
      </c>
      <c r="H1501" s="6"/>
      <c r="I1501" s="6"/>
      <c r="J1501" s="6"/>
      <c r="K1501" s="6">
        <v>8.4</v>
      </c>
      <c r="L1501" s="6"/>
      <c r="M1501" s="6"/>
      <c r="N1501" s="6"/>
      <c r="O1501" s="6">
        <v>6.4</v>
      </c>
      <c r="P1501" s="6"/>
      <c r="Q1501" s="6">
        <v>56</v>
      </c>
      <c r="R1501" s="6"/>
      <c r="S1501" s="6">
        <v>2.1999999999999999E-2</v>
      </c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6"/>
      <c r="AO1501" s="6"/>
      <c r="AP1501" s="6"/>
      <c r="AQ1501" s="6"/>
      <c r="AR1501" s="6"/>
      <c r="AS1501" s="6"/>
      <c r="AT1501" s="6"/>
      <c r="AU1501" s="6"/>
      <c r="AV1501" s="6"/>
      <c r="AW1501" s="6"/>
      <c r="AX1501" s="6"/>
      <c r="AY1501" s="6"/>
      <c r="AZ1501" s="6"/>
      <c r="BA1501" s="6"/>
      <c r="BB1501" s="6"/>
      <c r="BC1501" s="6"/>
      <c r="BD1501" s="6"/>
      <c r="BE1501" s="6"/>
      <c r="BF1501" s="6"/>
      <c r="BG1501" s="6"/>
      <c r="BH1501" s="6"/>
      <c r="BI1501" s="6"/>
      <c r="BJ1501" s="6"/>
      <c r="BK1501" s="6"/>
      <c r="BL1501" s="6"/>
      <c r="BM1501" s="6"/>
      <c r="BN1501" s="6"/>
      <c r="BO1501" s="6"/>
      <c r="BP1501" s="6"/>
      <c r="BQ1501" s="6"/>
      <c r="BR1501" s="6"/>
      <c r="BS1501" s="6"/>
      <c r="BT1501" s="6"/>
      <c r="BU1501" s="6"/>
      <c r="BV1501" s="6"/>
      <c r="BW1501" s="6"/>
      <c r="BX1501" s="6"/>
      <c r="BY1501" s="6"/>
      <c r="BZ1501" s="6"/>
      <c r="CA1501" s="6"/>
      <c r="CB1501" s="6"/>
      <c r="CC1501" s="6"/>
      <c r="CD1501" s="6"/>
      <c r="CE1501" s="6"/>
      <c r="CF1501" s="6"/>
      <c r="CG1501" s="6"/>
      <c r="CH1501" s="6"/>
      <c r="CI1501" s="6"/>
      <c r="CJ1501" s="6"/>
      <c r="CK1501" s="6"/>
      <c r="CL1501" s="6"/>
      <c r="CM1501" s="6"/>
      <c r="CN1501" s="6"/>
      <c r="CO1501" s="6"/>
      <c r="CP1501" s="6"/>
      <c r="CQ1501" s="6"/>
      <c r="CR1501" s="6"/>
      <c r="CS1501" s="6"/>
      <c r="CT1501" s="6"/>
      <c r="CU1501" s="6"/>
      <c r="CV1501" s="6"/>
      <c r="CW1501" s="6"/>
    </row>
    <row r="1502" spans="1:101" s="83" customFormat="1" x14ac:dyDescent="0.2">
      <c r="A1502" s="6" t="s">
        <v>1247</v>
      </c>
      <c r="B1502" s="88">
        <v>37042.415972222225</v>
      </c>
      <c r="C1502" s="88"/>
      <c r="D1502" s="6" t="s">
        <v>1398</v>
      </c>
      <c r="E1502" s="6" t="s">
        <v>1399</v>
      </c>
      <c r="F1502" s="6"/>
      <c r="G1502" s="6">
        <v>10</v>
      </c>
      <c r="H1502" s="6"/>
      <c r="I1502" s="6"/>
      <c r="J1502" s="6"/>
      <c r="K1502" s="6">
        <v>6.5</v>
      </c>
      <c r="L1502" s="6"/>
      <c r="M1502" s="6"/>
      <c r="N1502" s="6" t="s">
        <v>1784</v>
      </c>
      <c r="O1502" s="6">
        <v>3</v>
      </c>
      <c r="P1502" s="6"/>
      <c r="Q1502" s="6">
        <v>18</v>
      </c>
      <c r="R1502" s="6"/>
      <c r="S1502" s="6">
        <v>3.9E-2</v>
      </c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6"/>
      <c r="AO1502" s="6"/>
      <c r="AP1502" s="6"/>
      <c r="AQ1502" s="6"/>
      <c r="AR1502" s="6"/>
      <c r="AS1502" s="6"/>
      <c r="AT1502" s="6"/>
      <c r="AU1502" s="6"/>
      <c r="AV1502" s="6"/>
      <c r="AW1502" s="6"/>
      <c r="AX1502" s="6"/>
      <c r="AY1502" s="6"/>
      <c r="AZ1502" s="6"/>
      <c r="BA1502" s="6"/>
      <c r="BB1502" s="6"/>
      <c r="BC1502" s="6"/>
      <c r="BD1502" s="6"/>
      <c r="BE1502" s="6"/>
      <c r="BF1502" s="6"/>
      <c r="BG1502" s="6"/>
      <c r="BH1502" s="6"/>
      <c r="BI1502" s="6"/>
      <c r="BJ1502" s="6"/>
      <c r="BK1502" s="6"/>
      <c r="BL1502" s="6"/>
      <c r="BM1502" s="6"/>
      <c r="BN1502" s="6"/>
      <c r="BO1502" s="6"/>
      <c r="BP1502" s="6"/>
      <c r="BQ1502" s="6"/>
      <c r="BR1502" s="6"/>
      <c r="BS1502" s="6"/>
      <c r="BT1502" s="6"/>
      <c r="BU1502" s="6"/>
      <c r="BV1502" s="6"/>
      <c r="BW1502" s="6"/>
      <c r="BX1502" s="6"/>
      <c r="BY1502" s="6"/>
      <c r="BZ1502" s="6"/>
      <c r="CA1502" s="6"/>
      <c r="CB1502" s="6"/>
      <c r="CC1502" s="6"/>
      <c r="CD1502" s="6"/>
      <c r="CE1502" s="6"/>
      <c r="CF1502" s="6"/>
      <c r="CG1502" s="6"/>
      <c r="CH1502" s="6"/>
      <c r="CI1502" s="6"/>
      <c r="CJ1502" s="6"/>
      <c r="CK1502" s="6"/>
      <c r="CL1502" s="6"/>
      <c r="CM1502" s="6"/>
      <c r="CN1502" s="6"/>
      <c r="CO1502" s="6"/>
      <c r="CP1502" s="6"/>
      <c r="CQ1502" s="6"/>
      <c r="CR1502" s="6"/>
      <c r="CS1502" s="6"/>
      <c r="CT1502" s="6"/>
      <c r="CU1502" s="6"/>
      <c r="CV1502" s="6"/>
      <c r="CW1502" s="6"/>
    </row>
    <row r="1503" spans="1:101" s="83" customFormat="1" x14ac:dyDescent="0.2">
      <c r="A1503" s="6" t="s">
        <v>1247</v>
      </c>
      <c r="B1503" s="88">
        <v>37070.418055555558</v>
      </c>
      <c r="C1503" s="88"/>
      <c r="D1503" s="6" t="s">
        <v>1400</v>
      </c>
      <c r="E1503" s="6" t="s">
        <v>1401</v>
      </c>
      <c r="F1503" s="6"/>
      <c r="G1503" s="6">
        <v>10</v>
      </c>
      <c r="H1503" s="6"/>
      <c r="I1503" s="6"/>
      <c r="J1503" s="6"/>
      <c r="K1503" s="6">
        <v>5.3</v>
      </c>
      <c r="L1503" s="6"/>
      <c r="M1503" s="6"/>
      <c r="N1503" s="6" t="s">
        <v>1784</v>
      </c>
      <c r="O1503" s="6">
        <v>3</v>
      </c>
      <c r="P1503" s="6"/>
      <c r="Q1503" s="6">
        <v>12</v>
      </c>
      <c r="R1503" s="6"/>
      <c r="S1503" s="6">
        <v>0.03</v>
      </c>
      <c r="T1503" s="6"/>
      <c r="U1503" s="6">
        <v>0.54</v>
      </c>
      <c r="V1503" s="6"/>
      <c r="W1503" s="6">
        <v>4.8</v>
      </c>
      <c r="X1503" s="6"/>
      <c r="Y1503" s="6"/>
      <c r="Z1503" s="6"/>
      <c r="AA1503" s="6">
        <v>219</v>
      </c>
      <c r="AB1503" s="6"/>
      <c r="AC1503" s="6">
        <v>1340</v>
      </c>
      <c r="AD1503" s="6" t="s">
        <v>1784</v>
      </c>
      <c r="AE1503" s="6">
        <v>18</v>
      </c>
      <c r="AF1503" s="6" t="s">
        <v>1784</v>
      </c>
      <c r="AG1503" s="6">
        <v>18</v>
      </c>
      <c r="AH1503" s="6"/>
      <c r="AI1503" s="6"/>
      <c r="AJ1503" s="6"/>
      <c r="AK1503" s="6"/>
      <c r="AL1503" s="6"/>
      <c r="AM1503" s="6">
        <v>8.4600000000000009</v>
      </c>
      <c r="AN1503" s="6"/>
      <c r="AO1503" s="6">
        <v>263</v>
      </c>
      <c r="AP1503" s="6"/>
      <c r="AQ1503" s="6"/>
      <c r="AR1503" s="6"/>
      <c r="AS1503" s="6"/>
      <c r="AT1503" s="6"/>
      <c r="AU1503" s="6"/>
      <c r="AV1503" s="6"/>
      <c r="AW1503" s="6"/>
      <c r="AX1503" s="6"/>
      <c r="AY1503" s="6"/>
      <c r="AZ1503" s="6"/>
      <c r="BA1503" s="6">
        <v>3</v>
      </c>
      <c r="BB1503" s="6"/>
      <c r="BC1503" s="6"/>
      <c r="BD1503" s="6"/>
      <c r="BE1503" s="6"/>
      <c r="BF1503" s="6"/>
      <c r="BG1503" s="6"/>
      <c r="BH1503" s="6"/>
      <c r="BI1503" s="6"/>
      <c r="BJ1503" s="6"/>
      <c r="BK1503" s="6"/>
      <c r="BL1503" s="6"/>
      <c r="BM1503" s="6"/>
      <c r="BN1503" s="6"/>
      <c r="BO1503" s="6"/>
      <c r="BP1503" s="6"/>
      <c r="BQ1503" s="6"/>
      <c r="BR1503" s="6"/>
      <c r="BS1503" s="6"/>
      <c r="BT1503" s="6"/>
      <c r="BU1503" s="6"/>
      <c r="BV1503" s="6"/>
      <c r="BW1503" s="6"/>
      <c r="BX1503" s="6"/>
      <c r="BY1503" s="6"/>
      <c r="BZ1503" s="6"/>
      <c r="CA1503" s="6"/>
      <c r="CB1503" s="6"/>
      <c r="CC1503" s="6"/>
      <c r="CD1503" s="6"/>
      <c r="CE1503" s="6"/>
      <c r="CF1503" s="6"/>
      <c r="CG1503" s="6"/>
      <c r="CH1503" s="6"/>
      <c r="CI1503" s="6"/>
      <c r="CJ1503" s="6"/>
      <c r="CK1503" s="6"/>
      <c r="CL1503" s="6"/>
      <c r="CM1503" s="6"/>
      <c r="CN1503" s="6"/>
      <c r="CO1503" s="6"/>
      <c r="CP1503" s="6"/>
      <c r="CQ1503" s="6"/>
      <c r="CR1503" s="6"/>
      <c r="CS1503" s="6"/>
      <c r="CT1503" s="6"/>
      <c r="CU1503" s="6"/>
      <c r="CV1503" s="6"/>
      <c r="CW1503" s="6"/>
    </row>
    <row r="1504" spans="1:101" s="83" customFormat="1" x14ac:dyDescent="0.2">
      <c r="A1504" s="6" t="s">
        <v>1247</v>
      </c>
      <c r="B1504" s="88">
        <v>37111.48333333333</v>
      </c>
      <c r="C1504" s="88"/>
      <c r="D1504" s="6" t="s">
        <v>1402</v>
      </c>
      <c r="E1504" s="6" t="s">
        <v>1403</v>
      </c>
      <c r="F1504" s="6"/>
      <c r="G1504" s="6">
        <v>10</v>
      </c>
      <c r="H1504" s="6"/>
      <c r="I1504" s="6"/>
      <c r="J1504" s="6"/>
      <c r="K1504" s="6">
        <v>6.9</v>
      </c>
      <c r="L1504" s="6"/>
      <c r="M1504" s="6"/>
      <c r="N1504" s="6"/>
      <c r="O1504" s="6">
        <v>9.9</v>
      </c>
      <c r="P1504" s="6"/>
      <c r="Q1504" s="6">
        <v>123</v>
      </c>
      <c r="R1504" s="6"/>
      <c r="S1504" s="6">
        <v>2.5999999999999999E-2</v>
      </c>
      <c r="T1504" s="6"/>
      <c r="U1504" s="6"/>
      <c r="V1504" s="6"/>
      <c r="W1504" s="6"/>
      <c r="X1504" s="6"/>
      <c r="Y1504" s="6"/>
      <c r="Z1504" s="6"/>
      <c r="AA1504" s="6"/>
      <c r="AB1504" s="6"/>
      <c r="AC1504" s="6">
        <v>1040</v>
      </c>
      <c r="AD1504" s="6"/>
      <c r="AE1504" s="6"/>
      <c r="AF1504" s="6"/>
      <c r="AG1504" s="6"/>
      <c r="AH1504" s="6"/>
      <c r="AI1504" s="6"/>
      <c r="AJ1504" s="6"/>
      <c r="AK1504" s="6"/>
      <c r="AL1504" s="6"/>
      <c r="AM1504" s="6">
        <v>8.4</v>
      </c>
      <c r="AN1504" s="6"/>
      <c r="AO1504" s="6">
        <v>198</v>
      </c>
      <c r="AP1504" s="6"/>
      <c r="AQ1504" s="6"/>
      <c r="AR1504" s="6"/>
      <c r="AS1504" s="6"/>
      <c r="AT1504" s="6"/>
      <c r="AU1504" s="6"/>
      <c r="AV1504" s="6"/>
      <c r="AW1504" s="6"/>
      <c r="AX1504" s="6"/>
      <c r="AY1504" s="6"/>
      <c r="AZ1504" s="6"/>
      <c r="BA1504" s="6"/>
      <c r="BB1504" s="6"/>
      <c r="BC1504" s="6"/>
      <c r="BD1504" s="6"/>
      <c r="BE1504" s="6"/>
      <c r="BF1504" s="6"/>
      <c r="BG1504" s="6"/>
      <c r="BH1504" s="6"/>
      <c r="BI1504" s="6"/>
      <c r="BJ1504" s="6"/>
      <c r="BK1504" s="6"/>
      <c r="BL1504" s="6"/>
      <c r="BM1504" s="6"/>
      <c r="BN1504" s="6"/>
      <c r="BO1504" s="6"/>
      <c r="BP1504" s="6"/>
      <c r="BQ1504" s="6"/>
      <c r="BR1504" s="6"/>
      <c r="BS1504" s="6"/>
      <c r="BT1504" s="6"/>
      <c r="BU1504" s="6"/>
      <c r="BV1504" s="6"/>
      <c r="BW1504" s="6"/>
      <c r="BX1504" s="6"/>
      <c r="BY1504" s="6"/>
      <c r="BZ1504" s="6"/>
      <c r="CA1504" s="6"/>
      <c r="CB1504" s="6"/>
      <c r="CC1504" s="6"/>
      <c r="CD1504" s="6"/>
      <c r="CE1504" s="6"/>
      <c r="CF1504" s="6"/>
      <c r="CG1504" s="6"/>
      <c r="CH1504" s="6"/>
      <c r="CI1504" s="6"/>
      <c r="CJ1504" s="6"/>
      <c r="CK1504" s="6"/>
      <c r="CL1504" s="6"/>
      <c r="CM1504" s="6"/>
      <c r="CN1504" s="6"/>
      <c r="CO1504" s="6"/>
      <c r="CP1504" s="6"/>
      <c r="CQ1504" s="6"/>
      <c r="CR1504" s="6"/>
      <c r="CS1504" s="6"/>
      <c r="CT1504" s="6"/>
      <c r="CU1504" s="6"/>
      <c r="CV1504" s="6"/>
      <c r="CW1504" s="6"/>
    </row>
    <row r="1505" spans="1:101" s="83" customFormat="1" x14ac:dyDescent="0.2">
      <c r="A1505" s="6" t="s">
        <v>1247</v>
      </c>
      <c r="B1505" s="88">
        <v>37188.034722222219</v>
      </c>
      <c r="C1505" s="88">
        <v>37188.145833333336</v>
      </c>
      <c r="D1505" s="6" t="s">
        <v>1404</v>
      </c>
      <c r="E1505" s="6" t="s">
        <v>1405</v>
      </c>
      <c r="F1505" s="6"/>
      <c r="G1505" s="6">
        <v>50</v>
      </c>
      <c r="H1505" s="6"/>
      <c r="I1505" s="6"/>
      <c r="J1505" s="6"/>
      <c r="K1505" s="6"/>
      <c r="L1505" s="6"/>
      <c r="M1505" s="6">
        <v>1677</v>
      </c>
      <c r="N1505" s="6"/>
      <c r="O1505" s="6">
        <v>8.6999999999999993</v>
      </c>
      <c r="P1505" s="6"/>
      <c r="Q1505" s="6">
        <v>74</v>
      </c>
      <c r="R1505" s="6"/>
      <c r="S1505" s="6">
        <v>0.219</v>
      </c>
      <c r="T1505" s="6"/>
      <c r="U1505" s="6">
        <v>1.88</v>
      </c>
      <c r="V1505" s="6"/>
      <c r="W1505" s="6"/>
      <c r="X1505" s="6"/>
      <c r="Y1505" s="6"/>
      <c r="Z1505" s="6"/>
      <c r="AA1505" s="6">
        <v>39.9</v>
      </c>
      <c r="AB1505" s="6"/>
      <c r="AC1505" s="6">
        <v>88</v>
      </c>
      <c r="AD1505" s="6" t="s">
        <v>1784</v>
      </c>
      <c r="AE1505" s="6">
        <v>18</v>
      </c>
      <c r="AF1505" s="6" t="s">
        <v>1784</v>
      </c>
      <c r="AG1505" s="6">
        <v>18</v>
      </c>
      <c r="AH1505" s="6"/>
      <c r="AI1505" s="6"/>
      <c r="AJ1505" s="6"/>
      <c r="AK1505" s="6"/>
      <c r="AL1505" s="6"/>
      <c r="AM1505" s="6">
        <v>7.53</v>
      </c>
      <c r="AN1505" s="6"/>
      <c r="AO1505" s="6">
        <v>33</v>
      </c>
      <c r="AP1505" s="6"/>
      <c r="AQ1505" s="6"/>
      <c r="AR1505" s="6"/>
      <c r="AS1505" s="6"/>
      <c r="AT1505" s="6"/>
      <c r="AU1505" s="6"/>
      <c r="AV1505" s="6"/>
      <c r="AW1505" s="6"/>
      <c r="AX1505" s="6"/>
      <c r="AY1505" s="6"/>
      <c r="AZ1505" s="6"/>
      <c r="BA1505" s="6"/>
      <c r="BB1505" s="6"/>
      <c r="BC1505" s="6"/>
      <c r="BD1505" s="6"/>
      <c r="BE1505" s="6"/>
      <c r="BF1505" s="6"/>
      <c r="BG1505" s="6"/>
      <c r="BH1505" s="6"/>
      <c r="BI1505" s="6"/>
      <c r="BJ1505" s="6"/>
      <c r="BK1505" s="6"/>
      <c r="BL1505" s="6"/>
      <c r="BM1505" s="6"/>
      <c r="BN1505" s="6"/>
      <c r="BO1505" s="6"/>
      <c r="BP1505" s="6"/>
      <c r="BQ1505" s="6"/>
      <c r="BR1505" s="6"/>
      <c r="BS1505" s="6"/>
      <c r="BT1505" s="6"/>
      <c r="BU1505" s="6"/>
      <c r="BV1505" s="6"/>
      <c r="BW1505" s="6"/>
      <c r="BX1505" s="6"/>
      <c r="BY1505" s="6"/>
      <c r="BZ1505" s="6"/>
      <c r="CA1505" s="6"/>
      <c r="CB1505" s="6"/>
      <c r="CC1505" s="6"/>
      <c r="CD1505" s="6"/>
      <c r="CE1505" s="6"/>
      <c r="CF1505" s="6"/>
      <c r="CG1505" s="6"/>
      <c r="CH1505" s="6"/>
      <c r="CI1505" s="6"/>
      <c r="CJ1505" s="6"/>
      <c r="CK1505" s="6"/>
      <c r="CL1505" s="6"/>
      <c r="CM1505" s="6"/>
      <c r="CN1505" s="6"/>
      <c r="CO1505" s="6"/>
      <c r="CP1505" s="6"/>
      <c r="CQ1505" s="6"/>
      <c r="CR1505" s="6"/>
      <c r="CS1505" s="6"/>
      <c r="CT1505" s="6"/>
      <c r="CU1505" s="6"/>
      <c r="CV1505" s="6"/>
      <c r="CW1505" s="6"/>
    </row>
    <row r="1506" spans="1:101" s="83" customFormat="1" x14ac:dyDescent="0.2">
      <c r="A1506" s="6" t="s">
        <v>1247</v>
      </c>
      <c r="B1506" s="88">
        <v>37270.381944444445</v>
      </c>
      <c r="C1506" s="88">
        <v>37270.774305555555</v>
      </c>
      <c r="D1506" s="6" t="s">
        <v>1406</v>
      </c>
      <c r="E1506" s="6" t="s">
        <v>1407</v>
      </c>
      <c r="F1506" s="6"/>
      <c r="G1506" s="6">
        <v>50</v>
      </c>
      <c r="H1506" s="6"/>
      <c r="I1506" s="6"/>
      <c r="J1506" s="6"/>
      <c r="K1506" s="6"/>
      <c r="L1506" s="6"/>
      <c r="M1506" s="6">
        <v>328</v>
      </c>
      <c r="N1506" s="6"/>
      <c r="O1506" s="6">
        <v>23.1</v>
      </c>
      <c r="P1506" s="6"/>
      <c r="Q1506" s="6">
        <v>100</v>
      </c>
      <c r="R1506" s="6"/>
      <c r="S1506" s="6">
        <v>0.69</v>
      </c>
      <c r="T1506" s="6"/>
      <c r="U1506" s="6">
        <v>2.35</v>
      </c>
      <c r="V1506" s="6"/>
      <c r="W1506" s="6">
        <v>1</v>
      </c>
      <c r="X1506" s="6"/>
      <c r="Y1506" s="6"/>
      <c r="Z1506" s="6"/>
      <c r="AA1506" s="6">
        <v>1770</v>
      </c>
      <c r="AB1506" s="6"/>
      <c r="AC1506" s="6">
        <v>5700</v>
      </c>
      <c r="AD1506" s="6" t="s">
        <v>1784</v>
      </c>
      <c r="AE1506" s="6">
        <v>18</v>
      </c>
      <c r="AF1506" s="6" t="s">
        <v>1784</v>
      </c>
      <c r="AG1506" s="6">
        <v>18</v>
      </c>
      <c r="AH1506" s="6"/>
      <c r="AI1506" s="6"/>
      <c r="AJ1506" s="6"/>
      <c r="AK1506" s="6"/>
      <c r="AL1506" s="6"/>
      <c r="AM1506" s="6">
        <v>7.85</v>
      </c>
      <c r="AN1506" s="6"/>
      <c r="AO1506" s="6">
        <v>187</v>
      </c>
      <c r="AP1506" s="6"/>
      <c r="AQ1506" s="6"/>
      <c r="AR1506" s="6"/>
      <c r="AS1506" s="6"/>
      <c r="AT1506" s="6"/>
      <c r="AU1506" s="6"/>
      <c r="AV1506" s="6"/>
      <c r="AW1506" s="6"/>
      <c r="AX1506" s="6"/>
      <c r="AY1506" s="6"/>
      <c r="AZ1506" s="6"/>
      <c r="BA1506" s="6"/>
      <c r="BB1506" s="6"/>
      <c r="BC1506" s="6"/>
      <c r="BD1506" s="6"/>
      <c r="BE1506" s="6"/>
      <c r="BF1506" s="6"/>
      <c r="BG1506" s="6"/>
      <c r="BH1506" s="6"/>
      <c r="BI1506" s="6"/>
      <c r="BJ1506" s="6"/>
      <c r="BK1506" s="6"/>
      <c r="BL1506" s="6"/>
      <c r="BM1506" s="6"/>
      <c r="BN1506" s="6"/>
      <c r="BO1506" s="6"/>
      <c r="BP1506" s="6"/>
      <c r="BQ1506" s="6"/>
      <c r="BR1506" s="6"/>
      <c r="BS1506" s="6"/>
      <c r="BT1506" s="6"/>
      <c r="BU1506" s="6"/>
      <c r="BV1506" s="6"/>
      <c r="BW1506" s="6"/>
      <c r="BX1506" s="6"/>
      <c r="BY1506" s="6"/>
      <c r="BZ1506" s="6"/>
      <c r="CA1506" s="6"/>
      <c r="CB1506" s="6"/>
      <c r="CC1506" s="6"/>
      <c r="CD1506" s="6"/>
      <c r="CE1506" s="6"/>
      <c r="CF1506" s="6"/>
      <c r="CG1506" s="6"/>
      <c r="CH1506" s="6"/>
      <c r="CI1506" s="6"/>
      <c r="CJ1506" s="6"/>
      <c r="CK1506" s="6"/>
      <c r="CL1506" s="6"/>
      <c r="CM1506" s="6"/>
      <c r="CN1506" s="6"/>
      <c r="CO1506" s="6"/>
      <c r="CP1506" s="6"/>
      <c r="CQ1506" s="6"/>
      <c r="CR1506" s="6"/>
      <c r="CS1506" s="6"/>
      <c r="CT1506" s="6"/>
      <c r="CU1506" s="6"/>
      <c r="CV1506" s="6"/>
      <c r="CW1506" s="6"/>
    </row>
    <row r="1507" spans="1:101" s="83" customFormat="1" x14ac:dyDescent="0.2">
      <c r="A1507" s="6" t="s">
        <v>1247</v>
      </c>
      <c r="B1507" s="88">
        <v>37272.715277777781</v>
      </c>
      <c r="C1507" s="88">
        <v>37273.253472222219</v>
      </c>
      <c r="D1507" s="6" t="s">
        <v>1408</v>
      </c>
      <c r="E1507" s="6" t="s">
        <v>1409</v>
      </c>
      <c r="F1507" s="6"/>
      <c r="G1507" s="6">
        <v>50</v>
      </c>
      <c r="H1507" s="6"/>
      <c r="I1507" s="6"/>
      <c r="J1507" s="6"/>
      <c r="K1507" s="6"/>
      <c r="L1507" s="6"/>
      <c r="M1507" s="6">
        <v>231</v>
      </c>
      <c r="N1507" s="6"/>
      <c r="O1507" s="6">
        <v>32.22</v>
      </c>
      <c r="P1507" s="6"/>
      <c r="Q1507" s="6">
        <v>111</v>
      </c>
      <c r="R1507" s="6"/>
      <c r="S1507" s="6">
        <v>0.19600000000000001</v>
      </c>
      <c r="T1507" s="6"/>
      <c r="U1507" s="6">
        <v>0.75</v>
      </c>
      <c r="V1507" s="6"/>
      <c r="W1507" s="6">
        <v>14</v>
      </c>
      <c r="X1507" s="6"/>
      <c r="Y1507" s="6"/>
      <c r="Z1507" s="6"/>
      <c r="AA1507" s="6">
        <v>2920</v>
      </c>
      <c r="AB1507" s="6"/>
      <c r="AC1507" s="6">
        <v>8950</v>
      </c>
      <c r="AD1507" s="6" t="s">
        <v>1784</v>
      </c>
      <c r="AE1507" s="6">
        <v>18</v>
      </c>
      <c r="AF1507" s="6"/>
      <c r="AG1507" s="6">
        <v>25</v>
      </c>
      <c r="AH1507" s="6"/>
      <c r="AI1507" s="6"/>
      <c r="AJ1507" s="6"/>
      <c r="AK1507" s="6"/>
      <c r="AL1507" s="6"/>
      <c r="AM1507" s="6">
        <v>8.08</v>
      </c>
      <c r="AN1507" s="6"/>
      <c r="AO1507" s="6">
        <v>235</v>
      </c>
      <c r="AP1507" s="6"/>
      <c r="AQ1507" s="6"/>
      <c r="AR1507" s="6"/>
      <c r="AS1507" s="6"/>
      <c r="AT1507" s="6"/>
      <c r="AU1507" s="6"/>
      <c r="AV1507" s="6"/>
      <c r="AW1507" s="6"/>
      <c r="AX1507" s="6"/>
      <c r="AY1507" s="6"/>
      <c r="AZ1507" s="6"/>
      <c r="BA1507" s="6"/>
      <c r="BB1507" s="6"/>
      <c r="BC1507" s="6"/>
      <c r="BD1507" s="6"/>
      <c r="BE1507" s="6"/>
      <c r="BF1507" s="6"/>
      <c r="BG1507" s="6"/>
      <c r="BH1507" s="6"/>
      <c r="BI1507" s="6"/>
      <c r="BJ1507" s="6"/>
      <c r="BK1507" s="6"/>
      <c r="BL1507" s="6"/>
      <c r="BM1507" s="6"/>
      <c r="BN1507" s="6"/>
      <c r="BO1507" s="6"/>
      <c r="BP1507" s="6"/>
      <c r="BQ1507" s="6"/>
      <c r="BR1507" s="6"/>
      <c r="BS1507" s="6"/>
      <c r="BT1507" s="6"/>
      <c r="BU1507" s="6"/>
      <c r="BV1507" s="6"/>
      <c r="BW1507" s="6"/>
      <c r="BX1507" s="6"/>
      <c r="BY1507" s="6"/>
      <c r="BZ1507" s="6"/>
      <c r="CA1507" s="6"/>
      <c r="CB1507" s="6"/>
      <c r="CC1507" s="6"/>
      <c r="CD1507" s="6"/>
      <c r="CE1507" s="6"/>
      <c r="CF1507" s="6"/>
      <c r="CG1507" s="6"/>
      <c r="CH1507" s="6"/>
      <c r="CI1507" s="6"/>
      <c r="CJ1507" s="6"/>
      <c r="CK1507" s="6"/>
      <c r="CL1507" s="6"/>
      <c r="CM1507" s="6"/>
      <c r="CN1507" s="6"/>
      <c r="CO1507" s="6"/>
      <c r="CP1507" s="6"/>
      <c r="CQ1507" s="6"/>
      <c r="CR1507" s="6"/>
      <c r="CS1507" s="6"/>
      <c r="CT1507" s="6"/>
      <c r="CU1507" s="6"/>
      <c r="CV1507" s="6"/>
      <c r="CW1507" s="6"/>
    </row>
    <row r="1508" spans="1:101" s="83" customFormat="1" x14ac:dyDescent="0.2">
      <c r="A1508" s="6" t="s">
        <v>1247</v>
      </c>
      <c r="B1508" s="88">
        <v>37287.402777777781</v>
      </c>
      <c r="C1508" s="88">
        <v>37288.635416666664</v>
      </c>
      <c r="D1508" s="6" t="s">
        <v>1410</v>
      </c>
      <c r="E1508" s="6" t="s">
        <v>1411</v>
      </c>
      <c r="F1508" s="6"/>
      <c r="G1508" s="6">
        <v>50</v>
      </c>
      <c r="H1508" s="6"/>
      <c r="I1508" s="6"/>
      <c r="J1508" s="6"/>
      <c r="K1508" s="6"/>
      <c r="L1508" s="6"/>
      <c r="M1508" s="6">
        <v>1703</v>
      </c>
      <c r="N1508" s="6"/>
      <c r="O1508" s="6">
        <v>173</v>
      </c>
      <c r="P1508" s="6"/>
      <c r="Q1508" s="6">
        <v>326</v>
      </c>
      <c r="R1508" s="6"/>
      <c r="S1508" s="6">
        <v>0.28000000000000003</v>
      </c>
      <c r="T1508" s="6"/>
      <c r="U1508" s="6">
        <v>1.87</v>
      </c>
      <c r="V1508" s="6"/>
      <c r="W1508" s="6">
        <v>23</v>
      </c>
      <c r="X1508" s="6"/>
      <c r="Y1508" s="6"/>
      <c r="Z1508" s="6"/>
      <c r="AA1508" s="6">
        <v>3930</v>
      </c>
      <c r="AB1508" s="6"/>
      <c r="AC1508" s="6">
        <v>11500</v>
      </c>
      <c r="AD1508" s="6" t="s">
        <v>1784</v>
      </c>
      <c r="AE1508" s="6">
        <v>18</v>
      </c>
      <c r="AF1508" s="6"/>
      <c r="AG1508" s="6">
        <v>180</v>
      </c>
      <c r="AH1508" s="6"/>
      <c r="AI1508" s="6"/>
      <c r="AJ1508" s="6"/>
      <c r="AK1508" s="6"/>
      <c r="AL1508" s="6"/>
      <c r="AM1508" s="6">
        <v>7.62</v>
      </c>
      <c r="AN1508" s="6"/>
      <c r="AO1508" s="6">
        <v>177</v>
      </c>
      <c r="AP1508" s="6"/>
      <c r="AQ1508" s="6"/>
      <c r="AR1508" s="6"/>
      <c r="AS1508" s="6"/>
      <c r="AT1508" s="6"/>
      <c r="AU1508" s="6"/>
      <c r="AV1508" s="6"/>
      <c r="AW1508" s="6"/>
      <c r="AX1508" s="6"/>
      <c r="AY1508" s="6"/>
      <c r="AZ1508" s="6"/>
      <c r="BA1508" s="6"/>
      <c r="BB1508" s="6"/>
      <c r="BC1508" s="6"/>
      <c r="BD1508" s="6"/>
      <c r="BE1508" s="6"/>
      <c r="BF1508" s="6"/>
      <c r="BG1508" s="6"/>
      <c r="BH1508" s="6"/>
      <c r="BI1508" s="6"/>
      <c r="BJ1508" s="6"/>
      <c r="BK1508" s="6"/>
      <c r="BL1508" s="6"/>
      <c r="BM1508" s="6"/>
      <c r="BN1508" s="6"/>
      <c r="BO1508" s="6"/>
      <c r="BP1508" s="6"/>
      <c r="BQ1508" s="6"/>
      <c r="BR1508" s="6"/>
      <c r="BS1508" s="6"/>
      <c r="BT1508" s="6"/>
      <c r="BU1508" s="6"/>
      <c r="BV1508" s="6"/>
      <c r="BW1508" s="6"/>
      <c r="BX1508" s="6"/>
      <c r="BY1508" s="6"/>
      <c r="BZ1508" s="6"/>
      <c r="CA1508" s="6"/>
      <c r="CB1508" s="6"/>
      <c r="CC1508" s="6"/>
      <c r="CD1508" s="6"/>
      <c r="CE1508" s="6"/>
      <c r="CF1508" s="6"/>
      <c r="CG1508" s="6"/>
      <c r="CH1508" s="6"/>
      <c r="CI1508" s="6"/>
      <c r="CJ1508" s="6"/>
      <c r="CK1508" s="6"/>
      <c r="CL1508" s="6"/>
      <c r="CM1508" s="6"/>
      <c r="CN1508" s="6"/>
      <c r="CO1508" s="6"/>
      <c r="CP1508" s="6"/>
      <c r="CQ1508" s="6"/>
      <c r="CR1508" s="6"/>
      <c r="CS1508" s="6"/>
      <c r="CT1508" s="6"/>
      <c r="CU1508" s="6"/>
      <c r="CV1508" s="6"/>
      <c r="CW1508" s="6"/>
    </row>
    <row r="1509" spans="1:101" s="83" customFormat="1" x14ac:dyDescent="0.2">
      <c r="A1509" s="6" t="s">
        <v>1247</v>
      </c>
      <c r="B1509" s="88">
        <v>37292.320833333331</v>
      </c>
      <c r="C1509" s="88"/>
      <c r="D1509" s="6" t="s">
        <v>1412</v>
      </c>
      <c r="E1509" s="6" t="s">
        <v>1413</v>
      </c>
      <c r="F1509" s="6"/>
      <c r="G1509" s="6">
        <v>10</v>
      </c>
      <c r="H1509" s="6"/>
      <c r="I1509" s="6"/>
      <c r="J1509" s="6"/>
      <c r="K1509" s="6">
        <v>3.5</v>
      </c>
      <c r="L1509" s="6"/>
      <c r="M1509" s="6"/>
      <c r="N1509" s="6" t="s">
        <v>1784</v>
      </c>
      <c r="O1509" s="6">
        <v>60</v>
      </c>
      <c r="P1509" s="6"/>
      <c r="Q1509" s="6">
        <v>125</v>
      </c>
      <c r="R1509" s="6"/>
      <c r="S1509" s="6">
        <v>6.7000000000000004E-2</v>
      </c>
      <c r="T1509" s="6"/>
      <c r="U1509" s="6">
        <v>0.57999999999999996</v>
      </c>
      <c r="V1509" s="6"/>
      <c r="W1509" s="6">
        <v>19</v>
      </c>
      <c r="X1509" s="6"/>
      <c r="Y1509" s="6"/>
      <c r="Z1509" s="6"/>
      <c r="AA1509" s="6">
        <v>614</v>
      </c>
      <c r="AB1509" s="6"/>
      <c r="AC1509" s="6">
        <v>2670</v>
      </c>
      <c r="AD1509" s="6" t="s">
        <v>1784</v>
      </c>
      <c r="AE1509" s="6">
        <v>18</v>
      </c>
      <c r="AF1509" s="6"/>
      <c r="AG1509" s="6">
        <v>33</v>
      </c>
      <c r="AH1509" s="6"/>
      <c r="AI1509" s="6"/>
      <c r="AJ1509" s="6"/>
      <c r="AK1509" s="6"/>
      <c r="AL1509" s="6"/>
      <c r="AM1509" s="6">
        <v>8.0299999999999994</v>
      </c>
      <c r="AN1509" s="6"/>
      <c r="AO1509" s="6">
        <v>318</v>
      </c>
      <c r="AP1509" s="6"/>
      <c r="AQ1509" s="6"/>
      <c r="AR1509" s="6"/>
      <c r="AS1509" s="6"/>
      <c r="AT1509" s="6"/>
      <c r="AU1509" s="6"/>
      <c r="AV1509" s="6"/>
      <c r="AW1509" s="6"/>
      <c r="AX1509" s="6"/>
      <c r="AY1509" s="6"/>
      <c r="AZ1509" s="6"/>
      <c r="BA1509" s="6"/>
      <c r="BB1509" s="6"/>
      <c r="BC1509" s="6"/>
      <c r="BD1509" s="6"/>
      <c r="BE1509" s="6"/>
      <c r="BF1509" s="6"/>
      <c r="BG1509" s="6"/>
      <c r="BH1509" s="6"/>
      <c r="BI1509" s="6"/>
      <c r="BJ1509" s="6"/>
      <c r="BK1509" s="6"/>
      <c r="BL1509" s="6"/>
      <c r="BM1509" s="6"/>
      <c r="BN1509" s="6"/>
      <c r="BO1509" s="6"/>
      <c r="BP1509" s="6"/>
      <c r="BQ1509" s="6"/>
      <c r="BR1509" s="6"/>
      <c r="BS1509" s="6"/>
      <c r="BT1509" s="6"/>
      <c r="BU1509" s="6"/>
      <c r="BV1509" s="6"/>
      <c r="BW1509" s="6"/>
      <c r="BX1509" s="6"/>
      <c r="BY1509" s="6"/>
      <c r="BZ1509" s="6"/>
      <c r="CA1509" s="6"/>
      <c r="CB1509" s="6"/>
      <c r="CC1509" s="6"/>
      <c r="CD1509" s="6"/>
      <c r="CE1509" s="6"/>
      <c r="CF1509" s="6"/>
      <c r="CG1509" s="6"/>
      <c r="CH1509" s="6"/>
      <c r="CI1509" s="6"/>
      <c r="CJ1509" s="6"/>
      <c r="CK1509" s="6"/>
      <c r="CL1509" s="6"/>
      <c r="CM1509" s="6"/>
      <c r="CN1509" s="6"/>
      <c r="CO1509" s="6"/>
      <c r="CP1509" s="6"/>
      <c r="CQ1509" s="6"/>
      <c r="CR1509" s="6"/>
      <c r="CS1509" s="6"/>
      <c r="CT1509" s="6"/>
      <c r="CU1509" s="6"/>
      <c r="CV1509" s="6"/>
      <c r="CW1509" s="6"/>
    </row>
    <row r="1510" spans="1:101" s="83" customFormat="1" x14ac:dyDescent="0.2">
      <c r="A1510" s="6" t="s">
        <v>1247</v>
      </c>
      <c r="B1510" s="88">
        <v>37308.371527777781</v>
      </c>
      <c r="C1510" s="88">
        <v>37308.774305555555</v>
      </c>
      <c r="D1510" s="6" t="s">
        <v>1414</v>
      </c>
      <c r="E1510" s="6" t="s">
        <v>1415</v>
      </c>
      <c r="F1510" s="6"/>
      <c r="G1510" s="6">
        <v>50</v>
      </c>
      <c r="H1510" s="6"/>
      <c r="I1510" s="6"/>
      <c r="J1510" s="6"/>
      <c r="K1510" s="6"/>
      <c r="L1510" s="6"/>
      <c r="M1510" s="6">
        <v>458</v>
      </c>
      <c r="N1510" s="6"/>
      <c r="O1510" s="6">
        <v>36.200000000000003</v>
      </c>
      <c r="P1510" s="6"/>
      <c r="Q1510" s="6">
        <v>93</v>
      </c>
      <c r="R1510" s="6"/>
      <c r="S1510" s="6">
        <v>2.5999999999999999E-2</v>
      </c>
      <c r="T1510" s="6"/>
      <c r="U1510" s="6">
        <v>0.76</v>
      </c>
      <c r="V1510" s="6"/>
      <c r="W1510" s="6">
        <v>13</v>
      </c>
      <c r="X1510" s="6"/>
      <c r="Y1510" s="6"/>
      <c r="Z1510" s="6"/>
      <c r="AA1510" s="6">
        <v>1100</v>
      </c>
      <c r="AB1510" s="6"/>
      <c r="AC1510" s="6">
        <v>3970</v>
      </c>
      <c r="AD1510" s="6" t="s">
        <v>1784</v>
      </c>
      <c r="AE1510" s="6">
        <v>18</v>
      </c>
      <c r="AF1510" s="6"/>
      <c r="AG1510" s="6">
        <v>23</v>
      </c>
      <c r="AH1510" s="6"/>
      <c r="AI1510" s="6"/>
      <c r="AJ1510" s="6"/>
      <c r="AK1510" s="6"/>
      <c r="AL1510" s="6"/>
      <c r="AM1510" s="6">
        <v>8.1300000000000008</v>
      </c>
      <c r="AN1510" s="6"/>
      <c r="AO1510" s="6">
        <v>239</v>
      </c>
      <c r="AP1510" s="6"/>
      <c r="AQ1510" s="6"/>
      <c r="AR1510" s="6"/>
      <c r="AS1510" s="6"/>
      <c r="AT1510" s="6"/>
      <c r="AU1510" s="6"/>
      <c r="AV1510" s="6"/>
      <c r="AW1510" s="6"/>
      <c r="AX1510" s="6"/>
      <c r="AY1510" s="6"/>
      <c r="AZ1510" s="6"/>
      <c r="BA1510" s="6"/>
      <c r="BB1510" s="6"/>
      <c r="BC1510" s="6"/>
      <c r="BD1510" s="6"/>
      <c r="BE1510" s="6"/>
      <c r="BF1510" s="6"/>
      <c r="BG1510" s="6"/>
      <c r="BH1510" s="6"/>
      <c r="BI1510" s="6"/>
      <c r="BJ1510" s="6"/>
      <c r="BK1510" s="6"/>
      <c r="BL1510" s="6"/>
      <c r="BM1510" s="6"/>
      <c r="BN1510" s="6"/>
      <c r="BO1510" s="6"/>
      <c r="BP1510" s="6"/>
      <c r="BQ1510" s="6"/>
      <c r="BR1510" s="6"/>
      <c r="BS1510" s="6"/>
      <c r="BT1510" s="6"/>
      <c r="BU1510" s="6"/>
      <c r="BV1510" s="6"/>
      <c r="BW1510" s="6"/>
      <c r="BX1510" s="6"/>
      <c r="BY1510" s="6"/>
      <c r="BZ1510" s="6"/>
      <c r="CA1510" s="6"/>
      <c r="CB1510" s="6"/>
      <c r="CC1510" s="6"/>
      <c r="CD1510" s="6"/>
      <c r="CE1510" s="6"/>
      <c r="CF1510" s="6"/>
      <c r="CG1510" s="6"/>
      <c r="CH1510" s="6"/>
      <c r="CI1510" s="6"/>
      <c r="CJ1510" s="6"/>
      <c r="CK1510" s="6"/>
      <c r="CL1510" s="6"/>
      <c r="CM1510" s="6"/>
      <c r="CN1510" s="6"/>
      <c r="CO1510" s="6"/>
      <c r="CP1510" s="6"/>
      <c r="CQ1510" s="6"/>
      <c r="CR1510" s="6"/>
      <c r="CS1510" s="6"/>
      <c r="CT1510" s="6"/>
      <c r="CU1510" s="6"/>
      <c r="CV1510" s="6"/>
      <c r="CW1510" s="6"/>
    </row>
    <row r="1511" spans="1:101" s="83" customFormat="1" x14ac:dyDescent="0.2">
      <c r="A1511" s="6" t="s">
        <v>1247</v>
      </c>
      <c r="B1511" s="88">
        <v>37317.336805555555</v>
      </c>
      <c r="C1511" s="88">
        <v>37318.284722222219</v>
      </c>
      <c r="D1511" s="6" t="s">
        <v>1416</v>
      </c>
      <c r="E1511" s="6" t="s">
        <v>1417</v>
      </c>
      <c r="F1511" s="6"/>
      <c r="G1511" s="6">
        <v>50</v>
      </c>
      <c r="H1511" s="6"/>
      <c r="I1511" s="6"/>
      <c r="J1511" s="6"/>
      <c r="K1511" s="6"/>
      <c r="L1511" s="6"/>
      <c r="M1511" s="6">
        <v>902</v>
      </c>
      <c r="N1511" s="6"/>
      <c r="O1511" s="6">
        <v>372</v>
      </c>
      <c r="P1511" s="6"/>
      <c r="Q1511" s="6">
        <v>704</v>
      </c>
      <c r="R1511" s="6"/>
      <c r="S1511" s="6">
        <v>0.29499999999999998</v>
      </c>
      <c r="T1511" s="6"/>
      <c r="U1511" s="6">
        <v>2</v>
      </c>
      <c r="V1511" s="6"/>
      <c r="W1511" s="6">
        <v>15</v>
      </c>
      <c r="X1511" s="6"/>
      <c r="Y1511" s="6"/>
      <c r="Z1511" s="6"/>
      <c r="AA1511" s="6">
        <v>3060</v>
      </c>
      <c r="AB1511" s="6"/>
      <c r="AC1511" s="6">
        <v>9150</v>
      </c>
      <c r="AD1511" s="6"/>
      <c r="AE1511" s="6">
        <v>27</v>
      </c>
      <c r="AF1511" s="6"/>
      <c r="AG1511" s="6">
        <v>160</v>
      </c>
      <c r="AH1511" s="6"/>
      <c r="AI1511" s="6"/>
      <c r="AJ1511" s="6"/>
      <c r="AK1511" s="6"/>
      <c r="AL1511" s="6"/>
      <c r="AM1511" s="6">
        <v>7.61</v>
      </c>
      <c r="AN1511" s="6"/>
      <c r="AO1511" s="6">
        <v>199</v>
      </c>
      <c r="AP1511" s="6"/>
      <c r="AQ1511" s="6"/>
      <c r="AR1511" s="6"/>
      <c r="AS1511" s="6"/>
      <c r="AT1511" s="6"/>
      <c r="AU1511" s="6"/>
      <c r="AV1511" s="6"/>
      <c r="AW1511" s="6"/>
      <c r="AX1511" s="6"/>
      <c r="AY1511" s="6"/>
      <c r="AZ1511" s="6"/>
      <c r="BA1511" s="6"/>
      <c r="BB1511" s="6"/>
      <c r="BC1511" s="6"/>
      <c r="BD1511" s="6"/>
      <c r="BE1511" s="6"/>
      <c r="BF1511" s="6"/>
      <c r="BG1511" s="6"/>
      <c r="BH1511" s="6"/>
      <c r="BI1511" s="6"/>
      <c r="BJ1511" s="6"/>
      <c r="BK1511" s="6"/>
      <c r="BL1511" s="6"/>
      <c r="BM1511" s="6"/>
      <c r="BN1511" s="6"/>
      <c r="BO1511" s="6"/>
      <c r="BP1511" s="6"/>
      <c r="BQ1511" s="6"/>
      <c r="BR1511" s="6"/>
      <c r="BS1511" s="6"/>
      <c r="BT1511" s="6"/>
      <c r="BU1511" s="6"/>
      <c r="BV1511" s="6"/>
      <c r="BW1511" s="6"/>
      <c r="BX1511" s="6"/>
      <c r="BY1511" s="6"/>
      <c r="BZ1511" s="6"/>
      <c r="CA1511" s="6"/>
      <c r="CB1511" s="6"/>
      <c r="CC1511" s="6"/>
      <c r="CD1511" s="6"/>
      <c r="CE1511" s="6"/>
      <c r="CF1511" s="6"/>
      <c r="CG1511" s="6"/>
      <c r="CH1511" s="6"/>
      <c r="CI1511" s="6"/>
      <c r="CJ1511" s="6"/>
      <c r="CK1511" s="6"/>
      <c r="CL1511" s="6"/>
      <c r="CM1511" s="6"/>
      <c r="CN1511" s="6"/>
      <c r="CO1511" s="6"/>
      <c r="CP1511" s="6"/>
      <c r="CQ1511" s="6"/>
      <c r="CR1511" s="6"/>
      <c r="CS1511" s="6"/>
      <c r="CT1511" s="6"/>
      <c r="CU1511" s="6"/>
      <c r="CV1511" s="6"/>
      <c r="CW1511" s="6"/>
    </row>
    <row r="1512" spans="1:101" s="83" customFormat="1" x14ac:dyDescent="0.2">
      <c r="A1512" s="6" t="s">
        <v>1247</v>
      </c>
      <c r="B1512" s="88">
        <v>37350.538888888892</v>
      </c>
      <c r="C1512" s="88"/>
      <c r="D1512" s="6" t="s">
        <v>1418</v>
      </c>
      <c r="E1512" s="6" t="s">
        <v>1419</v>
      </c>
      <c r="F1512" s="6"/>
      <c r="G1512" s="6">
        <v>10</v>
      </c>
      <c r="H1512" s="6"/>
      <c r="I1512" s="6"/>
      <c r="J1512" s="6"/>
      <c r="K1512" s="6">
        <v>6.1</v>
      </c>
      <c r="L1512" s="6"/>
      <c r="M1512" s="6"/>
      <c r="N1512" s="6"/>
      <c r="O1512" s="6">
        <v>25</v>
      </c>
      <c r="P1512" s="6"/>
      <c r="Q1512" s="6">
        <v>57</v>
      </c>
      <c r="R1512" s="6"/>
      <c r="S1512" s="6">
        <v>1.6E-2</v>
      </c>
      <c r="T1512" s="6"/>
      <c r="U1512" s="6">
        <v>0.5</v>
      </c>
      <c r="V1512" s="6"/>
      <c r="W1512" s="6">
        <v>14</v>
      </c>
      <c r="X1512" s="6"/>
      <c r="Y1512" s="6"/>
      <c r="Z1512" s="6"/>
      <c r="AA1512" s="6">
        <v>465</v>
      </c>
      <c r="AB1512" s="6"/>
      <c r="AC1512" s="6">
        <v>2130</v>
      </c>
      <c r="AD1512" s="6" t="s">
        <v>1784</v>
      </c>
      <c r="AE1512" s="6">
        <v>18</v>
      </c>
      <c r="AF1512" s="6" t="s">
        <v>1784</v>
      </c>
      <c r="AG1512" s="6">
        <v>18</v>
      </c>
      <c r="AH1512" s="6"/>
      <c r="AI1512" s="6"/>
      <c r="AJ1512" s="6"/>
      <c r="AK1512" s="6"/>
      <c r="AL1512" s="6"/>
      <c r="AM1512" s="6">
        <v>8.23</v>
      </c>
      <c r="AN1512" s="6"/>
      <c r="AO1512" s="6">
        <v>303</v>
      </c>
      <c r="AP1512" s="6"/>
      <c r="AQ1512" s="6"/>
      <c r="AR1512" s="6"/>
      <c r="AS1512" s="6"/>
      <c r="AT1512" s="6"/>
      <c r="AU1512" s="6"/>
      <c r="AV1512" s="6"/>
      <c r="AW1512" s="6"/>
      <c r="AX1512" s="6"/>
      <c r="AY1512" s="6"/>
      <c r="AZ1512" s="6"/>
      <c r="BA1512" s="6">
        <v>3</v>
      </c>
      <c r="BB1512" s="6"/>
      <c r="BC1512" s="6"/>
      <c r="BD1512" s="6"/>
      <c r="BE1512" s="6"/>
      <c r="BF1512" s="6"/>
      <c r="BG1512" s="6"/>
      <c r="BH1512" s="6"/>
      <c r="BI1512" s="6"/>
      <c r="BJ1512" s="6"/>
      <c r="BK1512" s="6"/>
      <c r="BL1512" s="6"/>
      <c r="BM1512" s="6"/>
      <c r="BN1512" s="6"/>
      <c r="BO1512" s="6"/>
      <c r="BP1512" s="6"/>
      <c r="BQ1512" s="6"/>
      <c r="BR1512" s="6"/>
      <c r="BS1512" s="6"/>
      <c r="BT1512" s="6"/>
      <c r="BU1512" s="6"/>
      <c r="BV1512" s="6"/>
      <c r="BW1512" s="6"/>
      <c r="BX1512" s="6"/>
      <c r="BY1512" s="6"/>
      <c r="BZ1512" s="6"/>
      <c r="CA1512" s="6"/>
      <c r="CB1512" s="6"/>
      <c r="CC1512" s="6"/>
      <c r="CD1512" s="6"/>
      <c r="CE1512" s="6"/>
      <c r="CF1512" s="6"/>
      <c r="CG1512" s="6"/>
      <c r="CH1512" s="6"/>
      <c r="CI1512" s="6"/>
      <c r="CJ1512" s="6"/>
      <c r="CK1512" s="6"/>
      <c r="CL1512" s="6"/>
      <c r="CM1512" s="6"/>
      <c r="CN1512" s="6"/>
      <c r="CO1512" s="6"/>
      <c r="CP1512" s="6"/>
      <c r="CQ1512" s="6"/>
      <c r="CR1512" s="6"/>
      <c r="CS1512" s="6"/>
      <c r="CT1512" s="6"/>
      <c r="CU1512" s="6"/>
      <c r="CV1512" s="6"/>
      <c r="CW1512" s="6"/>
    </row>
    <row r="1513" spans="1:101" s="83" customFormat="1" x14ac:dyDescent="0.2">
      <c r="A1513" s="6" t="s">
        <v>1247</v>
      </c>
      <c r="B1513" s="88">
        <v>37531.055555555555</v>
      </c>
      <c r="C1513" s="88">
        <v>37531.548611111109</v>
      </c>
      <c r="D1513" s="6" t="s">
        <v>1420</v>
      </c>
      <c r="E1513" s="6" t="s">
        <v>1421</v>
      </c>
      <c r="F1513" s="6"/>
      <c r="G1513" s="6">
        <v>50</v>
      </c>
      <c r="H1513" s="6"/>
      <c r="I1513" s="6"/>
      <c r="J1513" s="6"/>
      <c r="K1513" s="6"/>
      <c r="L1513" s="6"/>
      <c r="M1513" s="6">
        <v>1983</v>
      </c>
      <c r="N1513" s="6"/>
      <c r="O1513" s="6">
        <v>4.8</v>
      </c>
      <c r="P1513" s="6"/>
      <c r="Q1513" s="6">
        <v>36</v>
      </c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 t="s">
        <v>1784</v>
      </c>
      <c r="AE1513" s="6">
        <v>18</v>
      </c>
      <c r="AF1513" s="6" t="s">
        <v>1784</v>
      </c>
      <c r="AG1513" s="6">
        <v>18</v>
      </c>
      <c r="AH1513" s="6"/>
      <c r="AI1513" s="6"/>
      <c r="AJ1513" s="6"/>
      <c r="AK1513" s="6"/>
      <c r="AL1513" s="6"/>
      <c r="AM1513" s="6">
        <v>7.85</v>
      </c>
      <c r="AN1513" s="6"/>
      <c r="AO1513" s="6"/>
      <c r="AP1513" s="6"/>
      <c r="AQ1513" s="6"/>
      <c r="AR1513" s="6"/>
      <c r="AS1513" s="6"/>
      <c r="AT1513" s="6"/>
      <c r="AU1513" s="6"/>
      <c r="AV1513" s="6"/>
      <c r="AW1513" s="6"/>
      <c r="AX1513" s="6"/>
      <c r="AY1513" s="6"/>
      <c r="AZ1513" s="6"/>
      <c r="BA1513" s="6">
        <v>143</v>
      </c>
      <c r="BB1513" s="6"/>
      <c r="BC1513" s="6"/>
      <c r="BD1513" s="6"/>
      <c r="BE1513" s="6"/>
      <c r="BF1513" s="6"/>
      <c r="BG1513" s="6"/>
      <c r="BH1513" s="6"/>
      <c r="BI1513" s="6"/>
      <c r="BJ1513" s="6"/>
      <c r="BK1513" s="6"/>
      <c r="BL1513" s="6"/>
      <c r="BM1513" s="6"/>
      <c r="BN1513" s="6"/>
      <c r="BO1513" s="6"/>
      <c r="BP1513" s="6"/>
      <c r="BQ1513" s="6"/>
      <c r="BR1513" s="6"/>
      <c r="BS1513" s="6"/>
      <c r="BT1513" s="6"/>
      <c r="BU1513" s="6"/>
      <c r="BV1513" s="6"/>
      <c r="BW1513" s="6"/>
      <c r="BX1513" s="6"/>
      <c r="BY1513" s="6"/>
      <c r="BZ1513" s="6"/>
      <c r="CA1513" s="6"/>
      <c r="CB1513" s="6"/>
      <c r="CC1513" s="6"/>
      <c r="CD1513" s="6"/>
      <c r="CE1513" s="6"/>
      <c r="CF1513" s="6"/>
      <c r="CG1513" s="6"/>
      <c r="CH1513" s="6"/>
      <c r="CI1513" s="6"/>
      <c r="CJ1513" s="6"/>
      <c r="CK1513" s="6"/>
      <c r="CL1513" s="6"/>
      <c r="CM1513" s="6"/>
      <c r="CN1513" s="6"/>
      <c r="CO1513" s="6"/>
      <c r="CP1513" s="6"/>
      <c r="CQ1513" s="6"/>
      <c r="CR1513" s="6"/>
      <c r="CS1513" s="6"/>
      <c r="CT1513" s="6"/>
      <c r="CU1513" s="6"/>
      <c r="CV1513" s="6"/>
      <c r="CW1513" s="6"/>
    </row>
    <row r="1514" spans="1:101" s="83" customFormat="1" x14ac:dyDescent="0.2">
      <c r="A1514" s="6" t="s">
        <v>1247</v>
      </c>
      <c r="B1514" s="88">
        <v>37550.541666666664</v>
      </c>
      <c r="C1514" s="88"/>
      <c r="D1514" s="6" t="s">
        <v>1422</v>
      </c>
      <c r="E1514" s="6" t="s">
        <v>1423</v>
      </c>
      <c r="F1514" s="6"/>
      <c r="G1514" s="6">
        <v>10</v>
      </c>
      <c r="H1514" s="6"/>
      <c r="I1514" s="6"/>
      <c r="J1514" s="6"/>
      <c r="K1514" s="6">
        <v>2</v>
      </c>
      <c r="L1514" s="6"/>
      <c r="M1514" s="6"/>
      <c r="N1514" s="6" t="s">
        <v>1784</v>
      </c>
      <c r="O1514" s="6">
        <v>2</v>
      </c>
      <c r="P1514" s="6"/>
      <c r="Q1514" s="6">
        <v>12</v>
      </c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 t="s">
        <v>1784</v>
      </c>
      <c r="AE1514" s="6">
        <v>18</v>
      </c>
      <c r="AF1514" s="6"/>
      <c r="AG1514" s="6">
        <v>19</v>
      </c>
      <c r="AH1514" s="6"/>
      <c r="AI1514" s="6"/>
      <c r="AJ1514" s="6"/>
      <c r="AK1514" s="6"/>
      <c r="AL1514" s="6"/>
      <c r="AM1514" s="6"/>
      <c r="AN1514" s="6"/>
      <c r="AO1514" s="6"/>
      <c r="AP1514" s="6"/>
      <c r="AQ1514" s="6"/>
      <c r="AR1514" s="6"/>
      <c r="AS1514" s="6"/>
      <c r="AT1514" s="6"/>
      <c r="AU1514" s="6"/>
      <c r="AV1514" s="6"/>
      <c r="AW1514" s="6"/>
      <c r="AX1514" s="6"/>
      <c r="AY1514" s="6"/>
      <c r="AZ1514" s="6"/>
      <c r="BA1514" s="6"/>
      <c r="BB1514" s="6"/>
      <c r="BC1514" s="6"/>
      <c r="BD1514" s="6"/>
      <c r="BE1514" s="6"/>
      <c r="BF1514" s="6"/>
      <c r="BG1514" s="6"/>
      <c r="BH1514" s="6"/>
      <c r="BI1514" s="6"/>
      <c r="BJ1514" s="6"/>
      <c r="BK1514" s="6"/>
      <c r="BL1514" s="6"/>
      <c r="BM1514" s="6"/>
      <c r="BN1514" s="6"/>
      <c r="BO1514" s="6"/>
      <c r="BP1514" s="6"/>
      <c r="BQ1514" s="6"/>
      <c r="BR1514" s="6"/>
      <c r="BS1514" s="6"/>
      <c r="BT1514" s="6"/>
      <c r="BU1514" s="6"/>
      <c r="BV1514" s="6"/>
      <c r="BW1514" s="6"/>
      <c r="BX1514" s="6"/>
      <c r="BY1514" s="6"/>
      <c r="BZ1514" s="6"/>
      <c r="CA1514" s="6"/>
      <c r="CB1514" s="6"/>
      <c r="CC1514" s="6"/>
      <c r="CD1514" s="6"/>
      <c r="CE1514" s="6"/>
      <c r="CF1514" s="6"/>
      <c r="CG1514" s="6"/>
      <c r="CH1514" s="6"/>
      <c r="CI1514" s="6"/>
      <c r="CJ1514" s="6"/>
      <c r="CK1514" s="6"/>
      <c r="CL1514" s="6"/>
      <c r="CM1514" s="6"/>
      <c r="CN1514" s="6"/>
      <c r="CO1514" s="6"/>
      <c r="CP1514" s="6"/>
      <c r="CQ1514" s="6"/>
      <c r="CR1514" s="6"/>
      <c r="CS1514" s="6"/>
      <c r="CT1514" s="6"/>
      <c r="CU1514" s="6"/>
      <c r="CV1514" s="6"/>
      <c r="CW1514" s="6"/>
    </row>
    <row r="1515" spans="1:101" s="83" customFormat="1" x14ac:dyDescent="0.2">
      <c r="A1515" s="6" t="s">
        <v>1247</v>
      </c>
      <c r="B1515" s="88">
        <v>37652.368055555555</v>
      </c>
      <c r="C1515" s="88">
        <v>37652.9375</v>
      </c>
      <c r="D1515" s="6" t="s">
        <v>1424</v>
      </c>
      <c r="E1515" s="6" t="s">
        <v>1425</v>
      </c>
      <c r="F1515" s="6"/>
      <c r="G1515" s="6">
        <v>50</v>
      </c>
      <c r="H1515" s="6"/>
      <c r="I1515" s="6"/>
      <c r="J1515" s="6"/>
      <c r="K1515" s="6"/>
      <c r="L1515" s="6"/>
      <c r="M1515" s="6">
        <v>150.44999999999999</v>
      </c>
      <c r="N1515" s="6"/>
      <c r="O1515" s="6">
        <v>17.2</v>
      </c>
      <c r="P1515" s="6"/>
      <c r="Q1515" s="6">
        <v>83</v>
      </c>
      <c r="R1515" s="6"/>
      <c r="S1515" s="6">
        <v>1.04</v>
      </c>
      <c r="T1515" s="6"/>
      <c r="U1515" s="6">
        <v>3.1</v>
      </c>
      <c r="V1515" s="6"/>
      <c r="W1515" s="6"/>
      <c r="X1515" s="6"/>
      <c r="Y1515" s="6"/>
      <c r="Z1515" s="6"/>
      <c r="AA1515" s="6"/>
      <c r="AB1515" s="6"/>
      <c r="AC1515" s="6">
        <v>10370</v>
      </c>
      <c r="AD1515" s="6" t="s">
        <v>1784</v>
      </c>
      <c r="AE1515" s="6">
        <v>18</v>
      </c>
      <c r="AF1515" s="6" t="s">
        <v>1784</v>
      </c>
      <c r="AG1515" s="6">
        <v>18</v>
      </c>
      <c r="AH1515" s="6"/>
      <c r="AI1515" s="6"/>
      <c r="AJ1515" s="6"/>
      <c r="AK1515" s="6"/>
      <c r="AL1515" s="6"/>
      <c r="AM1515" s="6">
        <v>7.52</v>
      </c>
      <c r="AN1515" s="6"/>
      <c r="AO1515" s="6">
        <v>156</v>
      </c>
      <c r="AP1515" s="6"/>
      <c r="AQ1515" s="6"/>
      <c r="AR1515" s="6"/>
      <c r="AS1515" s="6"/>
      <c r="AT1515" s="6"/>
      <c r="AU1515" s="6"/>
      <c r="AV1515" s="6"/>
      <c r="AW1515" s="6"/>
      <c r="AX1515" s="6"/>
      <c r="AY1515" s="6"/>
      <c r="AZ1515" s="6"/>
      <c r="BA1515" s="6"/>
      <c r="BB1515" s="6"/>
      <c r="BC1515" s="6"/>
      <c r="BD1515" s="6"/>
      <c r="BE1515" s="6"/>
      <c r="BF1515" s="6"/>
      <c r="BG1515" s="6"/>
      <c r="BH1515" s="6"/>
      <c r="BI1515" s="6"/>
      <c r="BJ1515" s="6"/>
      <c r="BK1515" s="6"/>
      <c r="BL1515" s="6"/>
      <c r="BM1515" s="6"/>
      <c r="BN1515" s="6"/>
      <c r="BO1515" s="6"/>
      <c r="BP1515" s="6"/>
      <c r="BQ1515" s="6"/>
      <c r="BR1515" s="6"/>
      <c r="BS1515" s="6"/>
      <c r="BT1515" s="6"/>
      <c r="BU1515" s="6"/>
      <c r="BV1515" s="6"/>
      <c r="BW1515" s="6"/>
      <c r="BX1515" s="6"/>
      <c r="BY1515" s="6"/>
      <c r="BZ1515" s="6"/>
      <c r="CA1515" s="6"/>
      <c r="CB1515" s="6"/>
      <c r="CC1515" s="6"/>
      <c r="CD1515" s="6"/>
      <c r="CE1515" s="6"/>
      <c r="CF1515" s="6"/>
      <c r="CG1515" s="6"/>
      <c r="CH1515" s="6"/>
      <c r="CI1515" s="6"/>
      <c r="CJ1515" s="6"/>
      <c r="CK1515" s="6"/>
      <c r="CL1515" s="6"/>
      <c r="CM1515" s="6"/>
      <c r="CN1515" s="6"/>
      <c r="CO1515" s="6"/>
      <c r="CP1515" s="6"/>
      <c r="CQ1515" s="6"/>
      <c r="CR1515" s="6"/>
      <c r="CS1515" s="6"/>
      <c r="CT1515" s="6"/>
      <c r="CU1515" s="6"/>
      <c r="CV1515" s="6"/>
      <c r="CW1515" s="6"/>
    </row>
    <row r="1516" spans="1:101" s="83" customFormat="1" x14ac:dyDescent="0.2">
      <c r="A1516" s="6" t="s">
        <v>1247</v>
      </c>
      <c r="B1516" s="88">
        <v>37684.975694444445</v>
      </c>
      <c r="C1516" s="88">
        <v>37688.611111111109</v>
      </c>
      <c r="D1516" s="6" t="s">
        <v>1426</v>
      </c>
      <c r="E1516" s="6" t="s">
        <v>1427</v>
      </c>
      <c r="F1516" s="6"/>
      <c r="G1516" s="6">
        <v>50</v>
      </c>
      <c r="H1516" s="6"/>
      <c r="I1516" s="6"/>
      <c r="J1516" s="6"/>
      <c r="K1516" s="6"/>
      <c r="L1516" s="6"/>
      <c r="M1516" s="6">
        <v>812</v>
      </c>
      <c r="N1516" s="6"/>
      <c r="O1516" s="6"/>
      <c r="P1516" s="6"/>
      <c r="Q1516" s="6">
        <v>332</v>
      </c>
      <c r="R1516" s="6"/>
      <c r="S1516" s="6">
        <v>5.3999999999999999E-2</v>
      </c>
      <c r="T1516" s="6"/>
      <c r="U1516" s="6">
        <v>1.23</v>
      </c>
      <c r="V1516" s="6"/>
      <c r="W1516" s="6"/>
      <c r="X1516" s="6"/>
      <c r="Y1516" s="6"/>
      <c r="Z1516" s="6"/>
      <c r="AA1516" s="6"/>
      <c r="AB1516" s="6"/>
      <c r="AC1516" s="6"/>
      <c r="AD1516" s="6" t="s">
        <v>1784</v>
      </c>
      <c r="AE1516" s="6">
        <v>18</v>
      </c>
      <c r="AF1516" s="6"/>
      <c r="AG1516" s="6">
        <v>140</v>
      </c>
      <c r="AH1516" s="6"/>
      <c r="AI1516" s="6"/>
      <c r="AJ1516" s="6"/>
      <c r="AK1516" s="6"/>
      <c r="AL1516" s="6"/>
      <c r="AM1516" s="6"/>
      <c r="AN1516" s="6"/>
      <c r="AO1516" s="6"/>
      <c r="AP1516" s="6"/>
      <c r="AQ1516" s="6"/>
      <c r="AR1516" s="6"/>
      <c r="AS1516" s="6"/>
      <c r="AT1516" s="6"/>
      <c r="AU1516" s="6"/>
      <c r="AV1516" s="6"/>
      <c r="AW1516" s="6"/>
      <c r="AX1516" s="6"/>
      <c r="AY1516" s="6"/>
      <c r="AZ1516" s="6"/>
      <c r="BA1516" s="6"/>
      <c r="BB1516" s="6"/>
      <c r="BC1516" s="6"/>
      <c r="BD1516" s="6"/>
      <c r="BE1516" s="6"/>
      <c r="BF1516" s="6"/>
      <c r="BG1516" s="6"/>
      <c r="BH1516" s="6"/>
      <c r="BI1516" s="6"/>
      <c r="BJ1516" s="6"/>
      <c r="BK1516" s="6"/>
      <c r="BL1516" s="6"/>
      <c r="BM1516" s="6"/>
      <c r="BN1516" s="6"/>
      <c r="BO1516" s="6"/>
      <c r="BP1516" s="6"/>
      <c r="BQ1516" s="6"/>
      <c r="BR1516" s="6"/>
      <c r="BS1516" s="6"/>
      <c r="BT1516" s="6"/>
      <c r="BU1516" s="6"/>
      <c r="BV1516" s="6"/>
      <c r="BW1516" s="6"/>
      <c r="BX1516" s="6"/>
      <c r="BY1516" s="6"/>
      <c r="BZ1516" s="6"/>
      <c r="CA1516" s="6"/>
      <c r="CB1516" s="6"/>
      <c r="CC1516" s="6"/>
      <c r="CD1516" s="6"/>
      <c r="CE1516" s="6"/>
      <c r="CF1516" s="6"/>
      <c r="CG1516" s="6"/>
      <c r="CH1516" s="6"/>
      <c r="CI1516" s="6"/>
      <c r="CJ1516" s="6"/>
      <c r="CK1516" s="6"/>
      <c r="CL1516" s="6"/>
      <c r="CM1516" s="6"/>
      <c r="CN1516" s="6"/>
      <c r="CO1516" s="6"/>
      <c r="CP1516" s="6"/>
      <c r="CQ1516" s="6"/>
      <c r="CR1516" s="6"/>
      <c r="CS1516" s="6"/>
      <c r="CT1516" s="6"/>
      <c r="CU1516" s="6"/>
      <c r="CV1516" s="6"/>
      <c r="CW1516" s="6"/>
    </row>
    <row r="1517" spans="1:101" s="83" customFormat="1" x14ac:dyDescent="0.2">
      <c r="A1517" s="6" t="s">
        <v>1247</v>
      </c>
      <c r="B1517" s="88">
        <v>37694.607638888891</v>
      </c>
      <c r="C1517" s="88">
        <v>37696.84375</v>
      </c>
      <c r="D1517" s="6" t="s">
        <v>1428</v>
      </c>
      <c r="E1517" s="6" t="s">
        <v>1429</v>
      </c>
      <c r="F1517" s="6"/>
      <c r="G1517" s="6">
        <v>50</v>
      </c>
      <c r="H1517" s="6"/>
      <c r="I1517" s="6"/>
      <c r="J1517" s="6"/>
      <c r="K1517" s="6"/>
      <c r="L1517" s="6"/>
      <c r="M1517" s="6">
        <v>5819</v>
      </c>
      <c r="N1517" s="6"/>
      <c r="O1517" s="6">
        <v>201</v>
      </c>
      <c r="P1517" s="6"/>
      <c r="Q1517" s="6">
        <v>477</v>
      </c>
      <c r="R1517" s="6"/>
      <c r="S1517" s="6">
        <v>2.8000000000000001E-2</v>
      </c>
      <c r="T1517" s="6"/>
      <c r="U1517" s="6">
        <v>3.86</v>
      </c>
      <c r="V1517" s="6"/>
      <c r="W1517" s="6"/>
      <c r="X1517" s="6"/>
      <c r="Y1517" s="6"/>
      <c r="Z1517" s="6"/>
      <c r="AA1517" s="6"/>
      <c r="AB1517" s="6"/>
      <c r="AC1517" s="6">
        <v>4320</v>
      </c>
      <c r="AD1517" s="6" t="s">
        <v>1784</v>
      </c>
      <c r="AE1517" s="6">
        <v>18</v>
      </c>
      <c r="AF1517" s="6"/>
      <c r="AG1517" s="6">
        <v>130</v>
      </c>
      <c r="AH1517" s="6"/>
      <c r="AI1517" s="6"/>
      <c r="AJ1517" s="6"/>
      <c r="AK1517" s="6"/>
      <c r="AL1517" s="6"/>
      <c r="AM1517" s="6">
        <v>7.32</v>
      </c>
      <c r="AN1517" s="6"/>
      <c r="AO1517" s="6">
        <v>171</v>
      </c>
      <c r="AP1517" s="6"/>
      <c r="AQ1517" s="6"/>
      <c r="AR1517" s="6"/>
      <c r="AS1517" s="6"/>
      <c r="AT1517" s="6"/>
      <c r="AU1517" s="6"/>
      <c r="AV1517" s="6"/>
      <c r="AW1517" s="6"/>
      <c r="AX1517" s="6"/>
      <c r="AY1517" s="6"/>
      <c r="AZ1517" s="6"/>
      <c r="BA1517" s="6">
        <v>152</v>
      </c>
      <c r="BB1517" s="6"/>
      <c r="BC1517" s="6"/>
      <c r="BD1517" s="6"/>
      <c r="BE1517" s="6"/>
      <c r="BF1517" s="6"/>
      <c r="BG1517" s="6"/>
      <c r="BH1517" s="6"/>
      <c r="BI1517" s="6"/>
      <c r="BJ1517" s="6"/>
      <c r="BK1517" s="6"/>
      <c r="BL1517" s="6"/>
      <c r="BM1517" s="6"/>
      <c r="BN1517" s="6"/>
      <c r="BO1517" s="6"/>
      <c r="BP1517" s="6"/>
      <c r="BQ1517" s="6"/>
      <c r="BR1517" s="6"/>
      <c r="BS1517" s="6"/>
      <c r="BT1517" s="6"/>
      <c r="BU1517" s="6"/>
      <c r="BV1517" s="6"/>
      <c r="BW1517" s="6"/>
      <c r="BX1517" s="6"/>
      <c r="BY1517" s="6"/>
      <c r="BZ1517" s="6"/>
      <c r="CA1517" s="6"/>
      <c r="CB1517" s="6"/>
      <c r="CC1517" s="6"/>
      <c r="CD1517" s="6"/>
      <c r="CE1517" s="6"/>
      <c r="CF1517" s="6"/>
      <c r="CG1517" s="6"/>
      <c r="CH1517" s="6"/>
      <c r="CI1517" s="6"/>
      <c r="CJ1517" s="6"/>
      <c r="CK1517" s="6"/>
      <c r="CL1517" s="6"/>
      <c r="CM1517" s="6"/>
      <c r="CN1517" s="6"/>
      <c r="CO1517" s="6"/>
      <c r="CP1517" s="6"/>
      <c r="CQ1517" s="6"/>
      <c r="CR1517" s="6"/>
      <c r="CS1517" s="6"/>
      <c r="CT1517" s="6"/>
      <c r="CU1517" s="6"/>
      <c r="CV1517" s="6"/>
      <c r="CW1517" s="6"/>
    </row>
    <row r="1518" spans="1:101" s="83" customFormat="1" x14ac:dyDescent="0.2">
      <c r="A1518" s="6" t="s">
        <v>1247</v>
      </c>
      <c r="B1518" s="88">
        <v>37706.409722222219</v>
      </c>
      <c r="C1518" s="88"/>
      <c r="D1518" s="6" t="s">
        <v>1430</v>
      </c>
      <c r="E1518" s="6" t="s">
        <v>1431</v>
      </c>
      <c r="F1518" s="6"/>
      <c r="G1518" s="6">
        <v>10</v>
      </c>
      <c r="H1518" s="6"/>
      <c r="I1518" s="6"/>
      <c r="J1518" s="6"/>
      <c r="K1518" s="6">
        <v>5.3</v>
      </c>
      <c r="L1518" s="6"/>
      <c r="M1518" s="6"/>
      <c r="N1518" s="6"/>
      <c r="O1518" s="6">
        <v>73.400000000000006</v>
      </c>
      <c r="P1518" s="6"/>
      <c r="Q1518" s="6">
        <v>174</v>
      </c>
      <c r="R1518" s="6"/>
      <c r="S1518" s="6">
        <v>0.36</v>
      </c>
      <c r="T1518" s="6"/>
      <c r="U1518" s="6">
        <v>1.19</v>
      </c>
      <c r="V1518" s="6"/>
      <c r="W1518" s="6"/>
      <c r="X1518" s="6"/>
      <c r="Y1518" s="6"/>
      <c r="Z1518" s="6"/>
      <c r="AA1518" s="6"/>
      <c r="AB1518" s="6"/>
      <c r="AC1518" s="6">
        <v>3300</v>
      </c>
      <c r="AD1518" s="6" t="s">
        <v>1784</v>
      </c>
      <c r="AE1518" s="6">
        <v>18</v>
      </c>
      <c r="AF1518" s="6" t="s">
        <v>1784</v>
      </c>
      <c r="AG1518" s="6">
        <v>18</v>
      </c>
      <c r="AH1518" s="6"/>
      <c r="AI1518" s="6"/>
      <c r="AJ1518" s="6"/>
      <c r="AK1518" s="6"/>
      <c r="AL1518" s="6"/>
      <c r="AM1518" s="6">
        <v>7.97</v>
      </c>
      <c r="AN1518" s="6"/>
      <c r="AO1518" s="6">
        <v>275</v>
      </c>
      <c r="AP1518" s="6"/>
      <c r="AQ1518" s="6"/>
      <c r="AR1518" s="6"/>
      <c r="AS1518" s="6"/>
      <c r="AT1518" s="6"/>
      <c r="AU1518" s="6"/>
      <c r="AV1518" s="6"/>
      <c r="AW1518" s="6"/>
      <c r="AX1518" s="6"/>
      <c r="AY1518" s="6"/>
      <c r="AZ1518" s="6"/>
      <c r="BA1518" s="6"/>
      <c r="BB1518" s="6"/>
      <c r="BC1518" s="6"/>
      <c r="BD1518" s="6"/>
      <c r="BE1518" s="6"/>
      <c r="BF1518" s="6"/>
      <c r="BG1518" s="6"/>
      <c r="BH1518" s="6"/>
      <c r="BI1518" s="6"/>
      <c r="BJ1518" s="6"/>
      <c r="BK1518" s="6"/>
      <c r="BL1518" s="6"/>
      <c r="BM1518" s="6"/>
      <c r="BN1518" s="6"/>
      <c r="BO1518" s="6"/>
      <c r="BP1518" s="6"/>
      <c r="BQ1518" s="6"/>
      <c r="BR1518" s="6"/>
      <c r="BS1518" s="6"/>
      <c r="BT1518" s="6"/>
      <c r="BU1518" s="6"/>
      <c r="BV1518" s="6"/>
      <c r="BW1518" s="6"/>
      <c r="BX1518" s="6"/>
      <c r="BY1518" s="6"/>
      <c r="BZ1518" s="6"/>
      <c r="CA1518" s="6"/>
      <c r="CB1518" s="6"/>
      <c r="CC1518" s="6"/>
      <c r="CD1518" s="6"/>
      <c r="CE1518" s="6"/>
      <c r="CF1518" s="6"/>
      <c r="CG1518" s="6"/>
      <c r="CH1518" s="6"/>
      <c r="CI1518" s="6"/>
      <c r="CJ1518" s="6"/>
      <c r="CK1518" s="6"/>
      <c r="CL1518" s="6"/>
      <c r="CM1518" s="6"/>
      <c r="CN1518" s="6"/>
      <c r="CO1518" s="6"/>
      <c r="CP1518" s="6"/>
      <c r="CQ1518" s="6"/>
      <c r="CR1518" s="6"/>
      <c r="CS1518" s="6"/>
      <c r="CT1518" s="6"/>
      <c r="CU1518" s="6"/>
      <c r="CV1518" s="6"/>
      <c r="CW1518" s="6"/>
    </row>
    <row r="1519" spans="1:101" s="83" customFormat="1" x14ac:dyDescent="0.2">
      <c r="A1519" s="6" t="s">
        <v>1247</v>
      </c>
      <c r="B1519" s="88">
        <v>37715.743055555555</v>
      </c>
      <c r="C1519" s="88">
        <v>37716.239583333336</v>
      </c>
      <c r="D1519" s="6" t="s">
        <v>1432</v>
      </c>
      <c r="E1519" s="6" t="s">
        <v>1433</v>
      </c>
      <c r="F1519" s="6"/>
      <c r="G1519" s="6">
        <v>50</v>
      </c>
      <c r="H1519" s="6"/>
      <c r="I1519" s="6"/>
      <c r="J1519" s="6"/>
      <c r="K1519" s="6"/>
      <c r="L1519" s="6"/>
      <c r="M1519" s="6">
        <v>2125</v>
      </c>
      <c r="N1519" s="6"/>
      <c r="O1519" s="6">
        <v>166</v>
      </c>
      <c r="P1519" s="6"/>
      <c r="Q1519" s="6">
        <v>339</v>
      </c>
      <c r="R1519" s="6"/>
      <c r="S1519" s="6">
        <v>0.161</v>
      </c>
      <c r="T1519" s="6"/>
      <c r="U1519" s="6">
        <v>1.75</v>
      </c>
      <c r="V1519" s="6"/>
      <c r="W1519" s="6"/>
      <c r="X1519" s="6"/>
      <c r="Y1519" s="6"/>
      <c r="Z1519" s="6"/>
      <c r="AA1519" s="6"/>
      <c r="AB1519" s="6"/>
      <c r="AC1519" s="6">
        <v>2600</v>
      </c>
      <c r="AD1519" s="6" t="s">
        <v>1784</v>
      </c>
      <c r="AE1519" s="6">
        <v>18</v>
      </c>
      <c r="AF1519" s="6"/>
      <c r="AG1519" s="6">
        <v>120</v>
      </c>
      <c r="AH1519" s="6"/>
      <c r="AI1519" s="6"/>
      <c r="AJ1519" s="6"/>
      <c r="AK1519" s="6"/>
      <c r="AL1519" s="6"/>
      <c r="AM1519" s="6">
        <v>7.46</v>
      </c>
      <c r="AN1519" s="6"/>
      <c r="AO1519" s="6">
        <v>110</v>
      </c>
      <c r="AP1519" s="6"/>
      <c r="AQ1519" s="6"/>
      <c r="AR1519" s="6"/>
      <c r="AS1519" s="6"/>
      <c r="AT1519" s="6"/>
      <c r="AU1519" s="6"/>
      <c r="AV1519" s="6"/>
      <c r="AW1519" s="6"/>
      <c r="AX1519" s="6"/>
      <c r="AY1519" s="6"/>
      <c r="AZ1519" s="6"/>
      <c r="BA1519" s="6"/>
      <c r="BB1519" s="6"/>
      <c r="BC1519" s="6"/>
      <c r="BD1519" s="6"/>
      <c r="BE1519" s="6"/>
      <c r="BF1519" s="6"/>
      <c r="BG1519" s="6"/>
      <c r="BH1519" s="6"/>
      <c r="BI1519" s="6"/>
      <c r="BJ1519" s="6"/>
      <c r="BK1519" s="6"/>
      <c r="BL1519" s="6"/>
      <c r="BM1519" s="6"/>
      <c r="BN1519" s="6"/>
      <c r="BO1519" s="6"/>
      <c r="BP1519" s="6"/>
      <c r="BQ1519" s="6"/>
      <c r="BR1519" s="6"/>
      <c r="BS1519" s="6"/>
      <c r="BT1519" s="6"/>
      <c r="BU1519" s="6"/>
      <c r="BV1519" s="6"/>
      <c r="BW1519" s="6"/>
      <c r="BX1519" s="6"/>
      <c r="BY1519" s="6"/>
      <c r="BZ1519" s="6"/>
      <c r="CA1519" s="6"/>
      <c r="CB1519" s="6"/>
      <c r="CC1519" s="6"/>
      <c r="CD1519" s="6"/>
      <c r="CE1519" s="6"/>
      <c r="CF1519" s="6"/>
      <c r="CG1519" s="6"/>
      <c r="CH1519" s="6"/>
      <c r="CI1519" s="6"/>
      <c r="CJ1519" s="6"/>
      <c r="CK1519" s="6"/>
      <c r="CL1519" s="6"/>
      <c r="CM1519" s="6"/>
      <c r="CN1519" s="6"/>
      <c r="CO1519" s="6"/>
      <c r="CP1519" s="6"/>
      <c r="CQ1519" s="6"/>
      <c r="CR1519" s="6"/>
      <c r="CS1519" s="6"/>
      <c r="CT1519" s="6"/>
      <c r="CU1519" s="6"/>
      <c r="CV1519" s="6"/>
      <c r="CW1519" s="6"/>
    </row>
    <row r="1520" spans="1:101" s="83" customFormat="1" x14ac:dyDescent="0.2">
      <c r="A1520" s="6" t="s">
        <v>1247</v>
      </c>
      <c r="B1520" s="88">
        <v>37867.604166666664</v>
      </c>
      <c r="C1520" s="88"/>
      <c r="D1520" s="6" t="s">
        <v>1434</v>
      </c>
      <c r="E1520" s="6" t="s">
        <v>1435</v>
      </c>
      <c r="F1520" s="6"/>
      <c r="G1520" s="6">
        <v>10</v>
      </c>
      <c r="H1520" s="6"/>
      <c r="I1520" s="6"/>
      <c r="J1520" s="6"/>
      <c r="K1520" s="6">
        <v>2.1</v>
      </c>
      <c r="L1520" s="6"/>
      <c r="M1520" s="6"/>
      <c r="N1520" s="6" t="s">
        <v>1784</v>
      </c>
      <c r="O1520" s="6">
        <v>2</v>
      </c>
      <c r="P1520" s="6"/>
      <c r="Q1520" s="6">
        <v>18</v>
      </c>
      <c r="R1520" s="6"/>
      <c r="S1520" s="6">
        <v>7.5999999999999998E-2</v>
      </c>
      <c r="T1520" s="6"/>
      <c r="U1520" s="6">
        <v>0.38</v>
      </c>
      <c r="V1520" s="6"/>
      <c r="W1520" s="6"/>
      <c r="X1520" s="6"/>
      <c r="Y1520" s="6"/>
      <c r="Z1520" s="6"/>
      <c r="AA1520" s="6"/>
      <c r="AB1520" s="6"/>
      <c r="AC1520" s="6">
        <v>1060</v>
      </c>
      <c r="AD1520" s="6" t="s">
        <v>1784</v>
      </c>
      <c r="AE1520" s="6">
        <v>18</v>
      </c>
      <c r="AF1520" s="6" t="s">
        <v>1784</v>
      </c>
      <c r="AG1520" s="6">
        <v>18</v>
      </c>
      <c r="AH1520" s="6"/>
      <c r="AI1520" s="6"/>
      <c r="AJ1520" s="6"/>
      <c r="AK1520" s="6"/>
      <c r="AL1520" s="6"/>
      <c r="AM1520" s="6">
        <v>8.85</v>
      </c>
      <c r="AN1520" s="6"/>
      <c r="AO1520" s="6">
        <v>154</v>
      </c>
      <c r="AP1520" s="6"/>
      <c r="AQ1520" s="6"/>
      <c r="AR1520" s="6"/>
      <c r="AS1520" s="6"/>
      <c r="AT1520" s="6"/>
      <c r="AU1520" s="6"/>
      <c r="AV1520" s="6"/>
      <c r="AW1520" s="6"/>
      <c r="AX1520" s="6"/>
      <c r="AY1520" s="6"/>
      <c r="AZ1520" s="6"/>
      <c r="BA1520" s="6"/>
      <c r="BB1520" s="6"/>
      <c r="BC1520" s="6"/>
      <c r="BD1520" s="6"/>
      <c r="BE1520" s="6"/>
      <c r="BF1520" s="6"/>
      <c r="BG1520" s="6"/>
      <c r="BH1520" s="6"/>
      <c r="BI1520" s="6"/>
      <c r="BJ1520" s="6"/>
      <c r="BK1520" s="6"/>
      <c r="BL1520" s="6"/>
      <c r="BM1520" s="6"/>
      <c r="BN1520" s="6"/>
      <c r="BO1520" s="6"/>
      <c r="BP1520" s="6"/>
      <c r="BQ1520" s="6"/>
      <c r="BR1520" s="6"/>
      <c r="BS1520" s="6"/>
      <c r="BT1520" s="6"/>
      <c r="BU1520" s="6"/>
      <c r="BV1520" s="6"/>
      <c r="BW1520" s="6"/>
      <c r="BX1520" s="6"/>
      <c r="BY1520" s="6"/>
      <c r="BZ1520" s="6"/>
      <c r="CA1520" s="6"/>
      <c r="CB1520" s="6"/>
      <c r="CC1520" s="6"/>
      <c r="CD1520" s="6"/>
      <c r="CE1520" s="6"/>
      <c r="CF1520" s="6"/>
      <c r="CG1520" s="6"/>
      <c r="CH1520" s="6"/>
      <c r="CI1520" s="6"/>
      <c r="CJ1520" s="6"/>
      <c r="CK1520" s="6"/>
      <c r="CL1520" s="6"/>
      <c r="CM1520" s="6"/>
      <c r="CN1520" s="6"/>
      <c r="CO1520" s="6"/>
      <c r="CP1520" s="6"/>
      <c r="CQ1520" s="6"/>
      <c r="CR1520" s="6"/>
      <c r="CS1520" s="6"/>
      <c r="CT1520" s="6"/>
      <c r="CU1520" s="6"/>
      <c r="CV1520" s="6"/>
      <c r="CW1520" s="6"/>
    </row>
    <row r="1521" spans="1:101" s="83" customFormat="1" x14ac:dyDescent="0.2">
      <c r="A1521" s="6" t="s">
        <v>1247</v>
      </c>
      <c r="B1521" s="88">
        <v>37990.715277777781</v>
      </c>
      <c r="C1521" s="88">
        <v>37991.467361111114</v>
      </c>
      <c r="D1521" s="6" t="s">
        <v>1436</v>
      </c>
      <c r="E1521" s="6" t="s">
        <v>1437</v>
      </c>
      <c r="F1521" s="6"/>
      <c r="G1521" s="6">
        <v>50</v>
      </c>
      <c r="H1521" s="6"/>
      <c r="I1521" s="6"/>
      <c r="J1521" s="6"/>
      <c r="K1521" s="6"/>
      <c r="L1521" s="6"/>
      <c r="M1521" s="6">
        <v>200.7</v>
      </c>
      <c r="N1521" s="6"/>
      <c r="O1521" s="6">
        <v>7.9</v>
      </c>
      <c r="P1521" s="6"/>
      <c r="Q1521" s="6">
        <v>38</v>
      </c>
      <c r="R1521" s="6" t="s">
        <v>1784</v>
      </c>
      <c r="S1521" s="6">
        <v>1.4999999999999999E-2</v>
      </c>
      <c r="T1521" s="6"/>
      <c r="U1521" s="6">
        <v>0.34</v>
      </c>
      <c r="V1521" s="6"/>
      <c r="W1521" s="6"/>
      <c r="X1521" s="6"/>
      <c r="Y1521" s="6"/>
      <c r="Z1521" s="6"/>
      <c r="AA1521" s="6">
        <v>1900</v>
      </c>
      <c r="AB1521" s="6"/>
      <c r="AC1521" s="6">
        <v>6180</v>
      </c>
      <c r="AD1521" s="6" t="s">
        <v>1784</v>
      </c>
      <c r="AE1521" s="6">
        <v>18</v>
      </c>
      <c r="AF1521" s="6" t="s">
        <v>1784</v>
      </c>
      <c r="AG1521" s="6">
        <v>18</v>
      </c>
      <c r="AH1521" s="6"/>
      <c r="AI1521" s="6"/>
      <c r="AJ1521" s="6"/>
      <c r="AK1521" s="6"/>
      <c r="AL1521" s="6"/>
      <c r="AM1521" s="6">
        <v>8.07</v>
      </c>
      <c r="AN1521" s="6"/>
      <c r="AO1521" s="6">
        <v>229</v>
      </c>
      <c r="AP1521" s="6"/>
      <c r="AQ1521" s="6"/>
      <c r="AR1521" s="6"/>
      <c r="AS1521" s="6"/>
      <c r="AT1521" s="6"/>
      <c r="AU1521" s="6"/>
      <c r="AV1521" s="6"/>
      <c r="AW1521" s="6"/>
      <c r="AX1521" s="6"/>
      <c r="AY1521" s="6"/>
      <c r="AZ1521" s="6"/>
      <c r="BA1521" s="6"/>
      <c r="BB1521" s="6"/>
      <c r="BC1521" s="6"/>
      <c r="BD1521" s="6"/>
      <c r="BE1521" s="6"/>
      <c r="BF1521" s="6"/>
      <c r="BG1521" s="6"/>
      <c r="BH1521" s="6"/>
      <c r="BI1521" s="6"/>
      <c r="BJ1521" s="6"/>
      <c r="BK1521" s="6"/>
      <c r="BL1521" s="6"/>
      <c r="BM1521" s="6"/>
      <c r="BN1521" s="6"/>
      <c r="BO1521" s="6"/>
      <c r="BP1521" s="6"/>
      <c r="BQ1521" s="6"/>
      <c r="BR1521" s="6"/>
      <c r="BS1521" s="6"/>
      <c r="BT1521" s="6"/>
      <c r="BU1521" s="6"/>
      <c r="BV1521" s="6"/>
      <c r="BW1521" s="6"/>
      <c r="BX1521" s="6"/>
      <c r="BY1521" s="6"/>
      <c r="BZ1521" s="6"/>
      <c r="CA1521" s="6"/>
      <c r="CB1521" s="6"/>
      <c r="CC1521" s="6"/>
      <c r="CD1521" s="6"/>
      <c r="CE1521" s="6"/>
      <c r="CF1521" s="6"/>
      <c r="CG1521" s="6"/>
      <c r="CH1521" s="6"/>
      <c r="CI1521" s="6"/>
      <c r="CJ1521" s="6"/>
      <c r="CK1521" s="6"/>
      <c r="CL1521" s="6"/>
      <c r="CM1521" s="6"/>
      <c r="CN1521" s="6"/>
      <c r="CO1521" s="6"/>
      <c r="CP1521" s="6"/>
      <c r="CQ1521" s="6"/>
      <c r="CR1521" s="6"/>
      <c r="CS1521" s="6"/>
      <c r="CT1521" s="6"/>
      <c r="CU1521" s="6"/>
      <c r="CV1521" s="6"/>
      <c r="CW1521" s="6"/>
    </row>
    <row r="1522" spans="1:101" s="83" customFormat="1" x14ac:dyDescent="0.2">
      <c r="A1522" s="6" t="s">
        <v>1247</v>
      </c>
      <c r="B1522" s="88">
        <v>37991.489583333336</v>
      </c>
      <c r="C1522" s="88">
        <v>37991.628472222219</v>
      </c>
      <c r="D1522" s="6" t="s">
        <v>1438</v>
      </c>
      <c r="E1522" s="6" t="s">
        <v>1676</v>
      </c>
      <c r="F1522" s="6"/>
      <c r="G1522" s="6">
        <v>50</v>
      </c>
      <c r="H1522" s="6"/>
      <c r="I1522" s="6"/>
      <c r="J1522" s="6"/>
      <c r="K1522" s="6"/>
      <c r="L1522" s="6"/>
      <c r="M1522" s="6">
        <v>50.6</v>
      </c>
      <c r="N1522" s="6"/>
      <c r="O1522" s="6"/>
      <c r="P1522" s="6"/>
      <c r="Q1522" s="6">
        <v>44</v>
      </c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  <c r="AM1522" s="6"/>
      <c r="AN1522" s="6"/>
      <c r="AO1522" s="6"/>
      <c r="AP1522" s="6"/>
      <c r="AQ1522" s="6"/>
      <c r="AR1522" s="6"/>
      <c r="AS1522" s="6"/>
      <c r="AT1522" s="6"/>
      <c r="AU1522" s="6"/>
      <c r="AV1522" s="6"/>
      <c r="AW1522" s="6"/>
      <c r="AX1522" s="6"/>
      <c r="AY1522" s="6"/>
      <c r="AZ1522" s="6"/>
      <c r="BA1522" s="6"/>
      <c r="BB1522" s="6"/>
      <c r="BC1522" s="6"/>
      <c r="BD1522" s="6"/>
      <c r="BE1522" s="6"/>
      <c r="BF1522" s="6"/>
      <c r="BG1522" s="6"/>
      <c r="BH1522" s="6"/>
      <c r="BI1522" s="6"/>
      <c r="BJ1522" s="6"/>
      <c r="BK1522" s="6"/>
      <c r="BL1522" s="6"/>
      <c r="BM1522" s="6"/>
      <c r="BN1522" s="6"/>
      <c r="BO1522" s="6"/>
      <c r="BP1522" s="6"/>
      <c r="BQ1522" s="6"/>
      <c r="BR1522" s="6"/>
      <c r="BS1522" s="6"/>
      <c r="BT1522" s="6"/>
      <c r="BU1522" s="6"/>
      <c r="BV1522" s="6"/>
      <c r="BW1522" s="6"/>
      <c r="BX1522" s="6"/>
      <c r="BY1522" s="6"/>
      <c r="BZ1522" s="6"/>
      <c r="CA1522" s="6"/>
      <c r="CB1522" s="6"/>
      <c r="CC1522" s="6"/>
      <c r="CD1522" s="6"/>
      <c r="CE1522" s="6"/>
      <c r="CF1522" s="6"/>
      <c r="CG1522" s="6"/>
      <c r="CH1522" s="6"/>
      <c r="CI1522" s="6"/>
      <c r="CJ1522" s="6"/>
      <c r="CK1522" s="6"/>
      <c r="CL1522" s="6"/>
      <c r="CM1522" s="6"/>
      <c r="CN1522" s="6"/>
      <c r="CO1522" s="6"/>
      <c r="CP1522" s="6"/>
      <c r="CQ1522" s="6"/>
      <c r="CR1522" s="6"/>
      <c r="CS1522" s="6"/>
      <c r="CT1522" s="6"/>
      <c r="CU1522" s="6"/>
      <c r="CV1522" s="6"/>
      <c r="CW1522" s="6"/>
    </row>
    <row r="1523" spans="1:101" s="83" customFormat="1" x14ac:dyDescent="0.2">
      <c r="A1523" s="6" t="s">
        <v>1247</v>
      </c>
      <c r="B1523" s="88">
        <v>38003.378472222219</v>
      </c>
      <c r="C1523" s="88">
        <v>38004.201388888891</v>
      </c>
      <c r="D1523" s="6" t="s">
        <v>1439</v>
      </c>
      <c r="E1523" s="6" t="s">
        <v>1440</v>
      </c>
      <c r="F1523" s="6"/>
      <c r="G1523" s="6">
        <v>50</v>
      </c>
      <c r="H1523" s="6"/>
      <c r="I1523" s="6"/>
      <c r="J1523" s="6"/>
      <c r="K1523" s="6"/>
      <c r="L1523" s="6"/>
      <c r="M1523" s="6">
        <v>374.51</v>
      </c>
      <c r="N1523" s="6"/>
      <c r="O1523" s="6">
        <v>205</v>
      </c>
      <c r="P1523" s="6"/>
      <c r="Q1523" s="6">
        <v>411</v>
      </c>
      <c r="R1523" s="6"/>
      <c r="S1523" s="6">
        <v>0.129</v>
      </c>
      <c r="T1523" s="6"/>
      <c r="U1523" s="6">
        <v>1.02</v>
      </c>
      <c r="V1523" s="6"/>
      <c r="W1523" s="6"/>
      <c r="X1523" s="6"/>
      <c r="Y1523" s="6"/>
      <c r="Z1523" s="6"/>
      <c r="AA1523" s="6">
        <v>7730</v>
      </c>
      <c r="AB1523" s="6"/>
      <c r="AC1523" s="6">
        <v>20600</v>
      </c>
      <c r="AD1523" s="6" t="s">
        <v>1784</v>
      </c>
      <c r="AE1523" s="6">
        <v>18</v>
      </c>
      <c r="AF1523" s="6"/>
      <c r="AG1523" s="6">
        <v>170</v>
      </c>
      <c r="AH1523" s="6"/>
      <c r="AI1523" s="6"/>
      <c r="AJ1523" s="6"/>
      <c r="AK1523" s="6"/>
      <c r="AL1523" s="6"/>
      <c r="AM1523" s="6">
        <v>7.68</v>
      </c>
      <c r="AN1523" s="6"/>
      <c r="AO1523" s="6">
        <v>176</v>
      </c>
      <c r="AP1523" s="6"/>
      <c r="AQ1523" s="6"/>
      <c r="AR1523" s="6"/>
      <c r="AS1523" s="6"/>
      <c r="AT1523" s="6"/>
      <c r="AU1523" s="6"/>
      <c r="AV1523" s="6"/>
      <c r="AW1523" s="6"/>
      <c r="AX1523" s="6"/>
      <c r="AY1523" s="6"/>
      <c r="AZ1523" s="6"/>
      <c r="BA1523" s="6"/>
      <c r="BB1523" s="6"/>
      <c r="BC1523" s="6"/>
      <c r="BD1523" s="6"/>
      <c r="BE1523" s="6"/>
      <c r="BF1523" s="6"/>
      <c r="BG1523" s="6"/>
      <c r="BH1523" s="6"/>
      <c r="BI1523" s="6"/>
      <c r="BJ1523" s="6"/>
      <c r="BK1523" s="6"/>
      <c r="BL1523" s="6"/>
      <c r="BM1523" s="6"/>
      <c r="BN1523" s="6"/>
      <c r="BO1523" s="6"/>
      <c r="BP1523" s="6"/>
      <c r="BQ1523" s="6"/>
      <c r="BR1523" s="6"/>
      <c r="BS1523" s="6"/>
      <c r="BT1523" s="6"/>
      <c r="BU1523" s="6"/>
      <c r="BV1523" s="6"/>
      <c r="BW1523" s="6"/>
      <c r="BX1523" s="6"/>
      <c r="BY1523" s="6"/>
      <c r="BZ1523" s="6"/>
      <c r="CA1523" s="6"/>
      <c r="CB1523" s="6"/>
      <c r="CC1523" s="6"/>
      <c r="CD1523" s="6"/>
      <c r="CE1523" s="6"/>
      <c r="CF1523" s="6"/>
      <c r="CG1523" s="6"/>
      <c r="CH1523" s="6"/>
      <c r="CI1523" s="6"/>
      <c r="CJ1523" s="6"/>
      <c r="CK1523" s="6"/>
      <c r="CL1523" s="6"/>
      <c r="CM1523" s="6"/>
      <c r="CN1523" s="6"/>
      <c r="CO1523" s="6"/>
      <c r="CP1523" s="6"/>
      <c r="CQ1523" s="6"/>
      <c r="CR1523" s="6"/>
      <c r="CS1523" s="6"/>
      <c r="CT1523" s="6"/>
      <c r="CU1523" s="6"/>
      <c r="CV1523" s="6"/>
      <c r="CW1523" s="6"/>
    </row>
    <row r="1524" spans="1:101" s="83" customFormat="1" x14ac:dyDescent="0.2">
      <c r="A1524" s="6" t="s">
        <v>1247</v>
      </c>
      <c r="B1524" s="88">
        <v>38015.800000000003</v>
      </c>
      <c r="C1524" s="88"/>
      <c r="D1524" s="6" t="s">
        <v>1441</v>
      </c>
      <c r="E1524" s="6" t="s">
        <v>1442</v>
      </c>
      <c r="F1524" s="6"/>
      <c r="G1524" s="6">
        <v>10</v>
      </c>
      <c r="H1524" s="6"/>
      <c r="I1524" s="6"/>
      <c r="J1524" s="6"/>
      <c r="K1524" s="6">
        <v>2.4</v>
      </c>
      <c r="L1524" s="6"/>
      <c r="M1524" s="6"/>
      <c r="N1524" s="6" t="s">
        <v>1784</v>
      </c>
      <c r="O1524" s="6">
        <v>1200</v>
      </c>
      <c r="P1524" s="6"/>
      <c r="Q1524" s="6">
        <v>15</v>
      </c>
      <c r="R1524" s="6"/>
      <c r="S1524" s="6">
        <v>5.6000000000000001E-2</v>
      </c>
      <c r="T1524" s="6"/>
      <c r="U1524" s="6">
        <v>0.3</v>
      </c>
      <c r="V1524" s="6"/>
      <c r="W1524" s="6"/>
      <c r="X1524" s="6"/>
      <c r="Y1524" s="6"/>
      <c r="Z1524" s="6"/>
      <c r="AA1524" s="6">
        <v>1420</v>
      </c>
      <c r="AB1524" s="6"/>
      <c r="AC1524" s="6">
        <v>4760</v>
      </c>
      <c r="AD1524" s="6" t="s">
        <v>1784</v>
      </c>
      <c r="AE1524" s="6">
        <v>18</v>
      </c>
      <c r="AF1524" s="6" t="s">
        <v>1784</v>
      </c>
      <c r="AG1524" s="6">
        <v>18</v>
      </c>
      <c r="AH1524" s="6"/>
      <c r="AI1524" s="6"/>
      <c r="AJ1524" s="6"/>
      <c r="AK1524" s="6"/>
      <c r="AL1524" s="6"/>
      <c r="AM1524" s="6">
        <v>7.67</v>
      </c>
      <c r="AN1524" s="6"/>
      <c r="AO1524" s="6">
        <v>215</v>
      </c>
      <c r="AP1524" s="6"/>
      <c r="AQ1524" s="6"/>
      <c r="AR1524" s="6"/>
      <c r="AS1524" s="6"/>
      <c r="AT1524" s="6"/>
      <c r="AU1524" s="6"/>
      <c r="AV1524" s="6"/>
      <c r="AW1524" s="6"/>
      <c r="AX1524" s="6"/>
      <c r="AY1524" s="6"/>
      <c r="AZ1524" s="6"/>
      <c r="BA1524" s="6"/>
      <c r="BB1524" s="6"/>
      <c r="BC1524" s="6"/>
      <c r="BD1524" s="6"/>
      <c r="BE1524" s="6"/>
      <c r="BF1524" s="6"/>
      <c r="BG1524" s="6"/>
      <c r="BH1524" s="6"/>
      <c r="BI1524" s="6"/>
      <c r="BJ1524" s="6"/>
      <c r="BK1524" s="6"/>
      <c r="BL1524" s="6"/>
      <c r="BM1524" s="6"/>
      <c r="BN1524" s="6"/>
      <c r="BO1524" s="6"/>
      <c r="BP1524" s="6"/>
      <c r="BQ1524" s="6"/>
      <c r="BR1524" s="6"/>
      <c r="BS1524" s="6"/>
      <c r="BT1524" s="6"/>
      <c r="BU1524" s="6"/>
      <c r="BV1524" s="6"/>
      <c r="BW1524" s="6"/>
      <c r="BX1524" s="6"/>
      <c r="BY1524" s="6"/>
      <c r="BZ1524" s="6"/>
      <c r="CA1524" s="6"/>
      <c r="CB1524" s="6"/>
      <c r="CC1524" s="6"/>
      <c r="CD1524" s="6"/>
      <c r="CE1524" s="6"/>
      <c r="CF1524" s="6"/>
      <c r="CG1524" s="6"/>
      <c r="CH1524" s="6"/>
      <c r="CI1524" s="6"/>
      <c r="CJ1524" s="6"/>
      <c r="CK1524" s="6"/>
      <c r="CL1524" s="6"/>
      <c r="CM1524" s="6"/>
      <c r="CN1524" s="6"/>
      <c r="CO1524" s="6"/>
      <c r="CP1524" s="6"/>
      <c r="CQ1524" s="6"/>
      <c r="CR1524" s="6"/>
      <c r="CS1524" s="6"/>
      <c r="CT1524" s="6"/>
      <c r="CU1524" s="6"/>
      <c r="CV1524" s="6"/>
      <c r="CW1524" s="6"/>
    </row>
    <row r="1525" spans="1:101" s="83" customFormat="1" x14ac:dyDescent="0.2">
      <c r="A1525" s="6" t="s">
        <v>1247</v>
      </c>
      <c r="B1525" s="88">
        <v>38023.020833333336</v>
      </c>
      <c r="C1525" s="88">
        <v>38023.503472222219</v>
      </c>
      <c r="D1525" s="6" t="s">
        <v>1443</v>
      </c>
      <c r="E1525" s="6" t="s">
        <v>1465</v>
      </c>
      <c r="F1525" s="6"/>
      <c r="G1525" s="6">
        <v>50</v>
      </c>
      <c r="H1525" s="6"/>
      <c r="I1525" s="6"/>
      <c r="J1525" s="6"/>
      <c r="K1525" s="6"/>
      <c r="L1525" s="6"/>
      <c r="M1525" s="6">
        <v>83.95</v>
      </c>
      <c r="N1525" s="6"/>
      <c r="O1525" s="6"/>
      <c r="P1525" s="6"/>
      <c r="Q1525" s="6">
        <v>191</v>
      </c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  <c r="AL1525" s="6"/>
      <c r="AM1525" s="6"/>
      <c r="AN1525" s="6"/>
      <c r="AO1525" s="6"/>
      <c r="AP1525" s="6"/>
      <c r="AQ1525" s="6"/>
      <c r="AR1525" s="6"/>
      <c r="AS1525" s="6"/>
      <c r="AT1525" s="6"/>
      <c r="AU1525" s="6"/>
      <c r="AV1525" s="6"/>
      <c r="AW1525" s="6"/>
      <c r="AX1525" s="6"/>
      <c r="AY1525" s="6"/>
      <c r="AZ1525" s="6"/>
      <c r="BA1525" s="6"/>
      <c r="BB1525" s="6"/>
      <c r="BC1525" s="6"/>
      <c r="BD1525" s="6"/>
      <c r="BE1525" s="6"/>
      <c r="BF1525" s="6"/>
      <c r="BG1525" s="6"/>
      <c r="BH1525" s="6"/>
      <c r="BI1525" s="6"/>
      <c r="BJ1525" s="6"/>
      <c r="BK1525" s="6"/>
      <c r="BL1525" s="6"/>
      <c r="BM1525" s="6"/>
      <c r="BN1525" s="6"/>
      <c r="BO1525" s="6"/>
      <c r="BP1525" s="6"/>
      <c r="BQ1525" s="6"/>
      <c r="BR1525" s="6"/>
      <c r="BS1525" s="6"/>
      <c r="BT1525" s="6"/>
      <c r="BU1525" s="6"/>
      <c r="BV1525" s="6"/>
      <c r="BW1525" s="6"/>
      <c r="BX1525" s="6"/>
      <c r="BY1525" s="6"/>
      <c r="BZ1525" s="6"/>
      <c r="CA1525" s="6"/>
      <c r="CB1525" s="6"/>
      <c r="CC1525" s="6"/>
      <c r="CD1525" s="6"/>
      <c r="CE1525" s="6"/>
      <c r="CF1525" s="6"/>
      <c r="CG1525" s="6"/>
      <c r="CH1525" s="6"/>
      <c r="CI1525" s="6"/>
      <c r="CJ1525" s="6"/>
      <c r="CK1525" s="6"/>
      <c r="CL1525" s="6"/>
      <c r="CM1525" s="6"/>
      <c r="CN1525" s="6"/>
      <c r="CO1525" s="6"/>
      <c r="CP1525" s="6"/>
      <c r="CQ1525" s="6"/>
      <c r="CR1525" s="6"/>
      <c r="CS1525" s="6"/>
      <c r="CT1525" s="6"/>
      <c r="CU1525" s="6"/>
      <c r="CV1525" s="6"/>
      <c r="CW1525" s="6"/>
    </row>
    <row r="1526" spans="1:101" s="83" customFormat="1" x14ac:dyDescent="0.2">
      <c r="A1526" s="6" t="s">
        <v>1247</v>
      </c>
      <c r="B1526" s="88">
        <v>38036.823611111111</v>
      </c>
      <c r="C1526" s="88">
        <v>38037.609027777777</v>
      </c>
      <c r="D1526" s="6" t="s">
        <v>1444</v>
      </c>
      <c r="E1526" s="6" t="s">
        <v>1445</v>
      </c>
      <c r="F1526" s="6"/>
      <c r="G1526" s="6">
        <v>50</v>
      </c>
      <c r="H1526" s="6"/>
      <c r="I1526" s="6"/>
      <c r="J1526" s="6"/>
      <c r="K1526" s="6"/>
      <c r="L1526" s="6"/>
      <c r="M1526" s="6">
        <v>455.8</v>
      </c>
      <c r="N1526" s="6"/>
      <c r="O1526" s="6"/>
      <c r="P1526" s="6"/>
      <c r="Q1526" s="6">
        <v>115</v>
      </c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  <c r="AM1526" s="6"/>
      <c r="AN1526" s="6"/>
      <c r="AO1526" s="6"/>
      <c r="AP1526" s="6"/>
      <c r="AQ1526" s="6"/>
      <c r="AR1526" s="6"/>
      <c r="AS1526" s="6"/>
      <c r="AT1526" s="6"/>
      <c r="AU1526" s="6"/>
      <c r="AV1526" s="6"/>
      <c r="AW1526" s="6"/>
      <c r="AX1526" s="6"/>
      <c r="AY1526" s="6"/>
      <c r="AZ1526" s="6"/>
      <c r="BA1526" s="6"/>
      <c r="BB1526" s="6"/>
      <c r="BC1526" s="6"/>
      <c r="BD1526" s="6"/>
      <c r="BE1526" s="6"/>
      <c r="BF1526" s="6"/>
      <c r="BG1526" s="6"/>
      <c r="BH1526" s="6"/>
      <c r="BI1526" s="6"/>
      <c r="BJ1526" s="6"/>
      <c r="BK1526" s="6"/>
      <c r="BL1526" s="6"/>
      <c r="BM1526" s="6"/>
      <c r="BN1526" s="6"/>
      <c r="BO1526" s="6"/>
      <c r="BP1526" s="6"/>
      <c r="BQ1526" s="6"/>
      <c r="BR1526" s="6"/>
      <c r="BS1526" s="6"/>
      <c r="BT1526" s="6"/>
      <c r="BU1526" s="6"/>
      <c r="BV1526" s="6"/>
      <c r="BW1526" s="6"/>
      <c r="BX1526" s="6"/>
      <c r="BY1526" s="6"/>
      <c r="BZ1526" s="6"/>
      <c r="CA1526" s="6"/>
      <c r="CB1526" s="6"/>
      <c r="CC1526" s="6"/>
      <c r="CD1526" s="6"/>
      <c r="CE1526" s="6"/>
      <c r="CF1526" s="6"/>
      <c r="CG1526" s="6"/>
      <c r="CH1526" s="6"/>
      <c r="CI1526" s="6"/>
      <c r="CJ1526" s="6"/>
      <c r="CK1526" s="6"/>
      <c r="CL1526" s="6"/>
      <c r="CM1526" s="6"/>
      <c r="CN1526" s="6"/>
      <c r="CO1526" s="6"/>
      <c r="CP1526" s="6"/>
      <c r="CQ1526" s="6"/>
      <c r="CR1526" s="6"/>
      <c r="CS1526" s="6"/>
      <c r="CT1526" s="6"/>
      <c r="CU1526" s="6"/>
      <c r="CV1526" s="6"/>
      <c r="CW1526" s="6"/>
    </row>
    <row r="1527" spans="1:101" s="83" customFormat="1" x14ac:dyDescent="0.2">
      <c r="A1527" s="6" t="s">
        <v>1247</v>
      </c>
      <c r="B1527" s="88">
        <v>38036.823611111111</v>
      </c>
      <c r="C1527" s="88">
        <v>38039.660416666666</v>
      </c>
      <c r="D1527" s="6" t="s">
        <v>1446</v>
      </c>
      <c r="E1527" s="6" t="s">
        <v>1447</v>
      </c>
      <c r="F1527" s="6"/>
      <c r="G1527" s="6">
        <v>50</v>
      </c>
      <c r="H1527" s="6"/>
      <c r="I1527" s="6"/>
      <c r="J1527" s="6"/>
      <c r="K1527" s="6"/>
      <c r="L1527" s="6"/>
      <c r="M1527" s="6">
        <v>3057</v>
      </c>
      <c r="N1527" s="6"/>
      <c r="O1527" s="6">
        <v>252</v>
      </c>
      <c r="P1527" s="6"/>
      <c r="Q1527" s="6">
        <v>441</v>
      </c>
      <c r="R1527" s="6"/>
      <c r="S1527" s="6">
        <v>3.5999999999999997E-2</v>
      </c>
      <c r="T1527" s="6"/>
      <c r="U1527" s="6">
        <v>2.1800000000000002</v>
      </c>
      <c r="V1527" s="6"/>
      <c r="W1527" s="6"/>
      <c r="X1527" s="6"/>
      <c r="Y1527" s="6"/>
      <c r="Z1527" s="6"/>
      <c r="AA1527" s="6">
        <v>2420</v>
      </c>
      <c r="AB1527" s="6"/>
      <c r="AC1527" s="6">
        <v>7280</v>
      </c>
      <c r="AD1527" s="6" t="s">
        <v>1784</v>
      </c>
      <c r="AE1527" s="6">
        <v>18</v>
      </c>
      <c r="AF1527" s="6"/>
      <c r="AG1527" s="6">
        <v>300</v>
      </c>
      <c r="AH1527" s="6"/>
      <c r="AI1527" s="6"/>
      <c r="AJ1527" s="6"/>
      <c r="AK1527" s="6"/>
      <c r="AL1527" s="6"/>
      <c r="AM1527" s="6">
        <v>7.61</v>
      </c>
      <c r="AN1527" s="6"/>
      <c r="AO1527" s="6">
        <v>161</v>
      </c>
      <c r="AP1527" s="6"/>
      <c r="AQ1527" s="6"/>
      <c r="AR1527" s="6"/>
      <c r="AS1527" s="6"/>
      <c r="AT1527" s="6"/>
      <c r="AU1527" s="6"/>
      <c r="AV1527" s="6"/>
      <c r="AW1527" s="6"/>
      <c r="AX1527" s="6"/>
      <c r="AY1527" s="6"/>
      <c r="AZ1527" s="6"/>
      <c r="BA1527" s="6"/>
      <c r="BB1527" s="6"/>
      <c r="BC1527" s="6"/>
      <c r="BD1527" s="6"/>
      <c r="BE1527" s="6"/>
      <c r="BF1527" s="6"/>
      <c r="BG1527" s="6"/>
      <c r="BH1527" s="6"/>
      <c r="BI1527" s="6"/>
      <c r="BJ1527" s="6"/>
      <c r="BK1527" s="6"/>
      <c r="BL1527" s="6"/>
      <c r="BM1527" s="6"/>
      <c r="BN1527" s="6"/>
      <c r="BO1527" s="6"/>
      <c r="BP1527" s="6"/>
      <c r="BQ1527" s="6"/>
      <c r="BR1527" s="6"/>
      <c r="BS1527" s="6"/>
      <c r="BT1527" s="6"/>
      <c r="BU1527" s="6"/>
      <c r="BV1527" s="6"/>
      <c r="BW1527" s="6"/>
      <c r="BX1527" s="6"/>
      <c r="BY1527" s="6"/>
      <c r="BZ1527" s="6"/>
      <c r="CA1527" s="6"/>
      <c r="CB1527" s="6"/>
      <c r="CC1527" s="6"/>
      <c r="CD1527" s="6"/>
      <c r="CE1527" s="6"/>
      <c r="CF1527" s="6"/>
      <c r="CG1527" s="6"/>
      <c r="CH1527" s="6"/>
      <c r="CI1527" s="6"/>
      <c r="CJ1527" s="6"/>
      <c r="CK1527" s="6"/>
      <c r="CL1527" s="6"/>
      <c r="CM1527" s="6"/>
      <c r="CN1527" s="6"/>
      <c r="CO1527" s="6"/>
      <c r="CP1527" s="6"/>
      <c r="CQ1527" s="6"/>
      <c r="CR1527" s="6"/>
      <c r="CS1527" s="6"/>
      <c r="CT1527" s="6"/>
      <c r="CU1527" s="6"/>
      <c r="CV1527" s="6"/>
      <c r="CW1527" s="6"/>
    </row>
    <row r="1528" spans="1:101" s="83" customFormat="1" x14ac:dyDescent="0.2">
      <c r="A1528" s="6" t="s">
        <v>1247</v>
      </c>
      <c r="B1528" s="88">
        <v>38037.631944444445</v>
      </c>
      <c r="C1528" s="88">
        <v>38037.838888888888</v>
      </c>
      <c r="D1528" s="6" t="s">
        <v>1448</v>
      </c>
      <c r="E1528" s="6" t="s">
        <v>1449</v>
      </c>
      <c r="F1528" s="6"/>
      <c r="G1528" s="6">
        <v>50</v>
      </c>
      <c r="H1528" s="6"/>
      <c r="I1528" s="6"/>
      <c r="J1528" s="6"/>
      <c r="K1528" s="6"/>
      <c r="L1528" s="6"/>
      <c r="M1528" s="6">
        <v>539</v>
      </c>
      <c r="N1528" s="6"/>
      <c r="O1528" s="6"/>
      <c r="P1528" s="6"/>
      <c r="Q1528" s="6">
        <v>474</v>
      </c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  <c r="AL1528" s="6"/>
      <c r="AM1528" s="6"/>
      <c r="AN1528" s="6"/>
      <c r="AO1528" s="6"/>
      <c r="AP1528" s="6"/>
      <c r="AQ1528" s="6"/>
      <c r="AR1528" s="6"/>
      <c r="AS1528" s="6"/>
      <c r="AT1528" s="6"/>
      <c r="AU1528" s="6"/>
      <c r="AV1528" s="6"/>
      <c r="AW1528" s="6"/>
      <c r="AX1528" s="6"/>
      <c r="AY1528" s="6"/>
      <c r="AZ1528" s="6"/>
      <c r="BA1528" s="6"/>
      <c r="BB1528" s="6"/>
      <c r="BC1528" s="6"/>
      <c r="BD1528" s="6"/>
      <c r="BE1528" s="6"/>
      <c r="BF1528" s="6"/>
      <c r="BG1528" s="6"/>
      <c r="BH1528" s="6"/>
      <c r="BI1528" s="6"/>
      <c r="BJ1528" s="6"/>
      <c r="BK1528" s="6"/>
      <c r="BL1528" s="6"/>
      <c r="BM1528" s="6"/>
      <c r="BN1528" s="6"/>
      <c r="BO1528" s="6"/>
      <c r="BP1528" s="6"/>
      <c r="BQ1528" s="6"/>
      <c r="BR1528" s="6"/>
      <c r="BS1528" s="6"/>
      <c r="BT1528" s="6"/>
      <c r="BU1528" s="6"/>
      <c r="BV1528" s="6"/>
      <c r="BW1528" s="6"/>
      <c r="BX1528" s="6"/>
      <c r="BY1528" s="6"/>
      <c r="BZ1528" s="6"/>
      <c r="CA1528" s="6"/>
      <c r="CB1528" s="6"/>
      <c r="CC1528" s="6"/>
      <c r="CD1528" s="6"/>
      <c r="CE1528" s="6"/>
      <c r="CF1528" s="6"/>
      <c r="CG1528" s="6"/>
      <c r="CH1528" s="6"/>
      <c r="CI1528" s="6"/>
      <c r="CJ1528" s="6"/>
      <c r="CK1528" s="6"/>
      <c r="CL1528" s="6"/>
      <c r="CM1528" s="6"/>
      <c r="CN1528" s="6"/>
      <c r="CO1528" s="6"/>
      <c r="CP1528" s="6"/>
      <c r="CQ1528" s="6"/>
      <c r="CR1528" s="6"/>
      <c r="CS1528" s="6"/>
      <c r="CT1528" s="6"/>
      <c r="CU1528" s="6"/>
      <c r="CV1528" s="6"/>
      <c r="CW1528" s="6"/>
    </row>
    <row r="1529" spans="1:101" s="83" customFormat="1" x14ac:dyDescent="0.2">
      <c r="A1529" s="6" t="s">
        <v>1247</v>
      </c>
      <c r="B1529" s="88">
        <v>38037.87222222222</v>
      </c>
      <c r="C1529" s="88">
        <v>38038.348611111112</v>
      </c>
      <c r="D1529" s="6" t="s">
        <v>1450</v>
      </c>
      <c r="E1529" s="6" t="s">
        <v>1451</v>
      </c>
      <c r="F1529" s="6"/>
      <c r="G1529" s="6">
        <v>50</v>
      </c>
      <c r="H1529" s="6"/>
      <c r="I1529" s="6"/>
      <c r="J1529" s="6"/>
      <c r="K1529" s="6"/>
      <c r="L1529" s="6"/>
      <c r="M1529" s="6">
        <v>513.29999999999995</v>
      </c>
      <c r="N1529" s="6"/>
      <c r="O1529" s="6"/>
      <c r="P1529" s="6"/>
      <c r="Q1529" s="6">
        <v>523</v>
      </c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M1529" s="6"/>
      <c r="AN1529" s="6"/>
      <c r="AO1529" s="6"/>
      <c r="AP1529" s="6"/>
      <c r="AQ1529" s="6"/>
      <c r="AR1529" s="6"/>
      <c r="AS1529" s="6"/>
      <c r="AT1529" s="6"/>
      <c r="AU1529" s="6"/>
      <c r="AV1529" s="6"/>
      <c r="AW1529" s="6"/>
      <c r="AX1529" s="6"/>
      <c r="AY1529" s="6"/>
      <c r="AZ1529" s="6"/>
      <c r="BA1529" s="6"/>
      <c r="BB1529" s="6"/>
      <c r="BC1529" s="6"/>
      <c r="BD1529" s="6"/>
      <c r="BE1529" s="6"/>
      <c r="BF1529" s="6"/>
      <c r="BG1529" s="6"/>
      <c r="BH1529" s="6"/>
      <c r="BI1529" s="6"/>
      <c r="BJ1529" s="6"/>
      <c r="BK1529" s="6"/>
      <c r="BL1529" s="6"/>
      <c r="BM1529" s="6"/>
      <c r="BN1529" s="6"/>
      <c r="BO1529" s="6"/>
      <c r="BP1529" s="6"/>
      <c r="BQ1529" s="6"/>
      <c r="BR1529" s="6"/>
      <c r="BS1529" s="6"/>
      <c r="BT1529" s="6"/>
      <c r="BU1529" s="6"/>
      <c r="BV1529" s="6"/>
      <c r="BW1529" s="6"/>
      <c r="BX1529" s="6"/>
      <c r="BY1529" s="6"/>
      <c r="BZ1529" s="6"/>
      <c r="CA1529" s="6"/>
      <c r="CB1529" s="6"/>
      <c r="CC1529" s="6"/>
      <c r="CD1529" s="6"/>
      <c r="CE1529" s="6"/>
      <c r="CF1529" s="6"/>
      <c r="CG1529" s="6"/>
      <c r="CH1529" s="6"/>
      <c r="CI1529" s="6"/>
      <c r="CJ1529" s="6"/>
      <c r="CK1529" s="6"/>
      <c r="CL1529" s="6"/>
      <c r="CM1529" s="6"/>
      <c r="CN1529" s="6"/>
      <c r="CO1529" s="6"/>
      <c r="CP1529" s="6"/>
      <c r="CQ1529" s="6"/>
      <c r="CR1529" s="6"/>
      <c r="CS1529" s="6"/>
      <c r="CT1529" s="6"/>
      <c r="CU1529" s="6"/>
      <c r="CV1529" s="6"/>
      <c r="CW1529" s="6"/>
    </row>
    <row r="1530" spans="1:101" s="83" customFormat="1" x14ac:dyDescent="0.2">
      <c r="A1530" s="6" t="s">
        <v>1247</v>
      </c>
      <c r="B1530" s="88">
        <v>38038.411805555559</v>
      </c>
      <c r="C1530" s="88">
        <v>38038.741666666669</v>
      </c>
      <c r="D1530" s="6" t="s">
        <v>1452</v>
      </c>
      <c r="E1530" s="6" t="s">
        <v>1453</v>
      </c>
      <c r="F1530" s="6"/>
      <c r="G1530" s="6">
        <v>50</v>
      </c>
      <c r="H1530" s="6"/>
      <c r="I1530" s="6"/>
      <c r="J1530" s="6"/>
      <c r="K1530" s="6"/>
      <c r="L1530" s="6"/>
      <c r="M1530" s="6">
        <v>529.1</v>
      </c>
      <c r="N1530" s="6"/>
      <c r="O1530" s="6"/>
      <c r="P1530" s="6"/>
      <c r="Q1530" s="6">
        <v>749</v>
      </c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M1530" s="6"/>
      <c r="AN1530" s="6"/>
      <c r="AO1530" s="6"/>
      <c r="AP1530" s="6"/>
      <c r="AQ1530" s="6"/>
      <c r="AR1530" s="6"/>
      <c r="AS1530" s="6"/>
      <c r="AT1530" s="6"/>
      <c r="AU1530" s="6"/>
      <c r="AV1530" s="6"/>
      <c r="AW1530" s="6"/>
      <c r="AX1530" s="6"/>
      <c r="AY1530" s="6"/>
      <c r="AZ1530" s="6"/>
      <c r="BA1530" s="6"/>
      <c r="BB1530" s="6"/>
      <c r="BC1530" s="6"/>
      <c r="BD1530" s="6"/>
      <c r="BE1530" s="6"/>
      <c r="BF1530" s="6"/>
      <c r="BG1530" s="6"/>
      <c r="BH1530" s="6"/>
      <c r="BI1530" s="6"/>
      <c r="BJ1530" s="6"/>
      <c r="BK1530" s="6"/>
      <c r="BL1530" s="6"/>
      <c r="BM1530" s="6"/>
      <c r="BN1530" s="6"/>
      <c r="BO1530" s="6"/>
      <c r="BP1530" s="6"/>
      <c r="BQ1530" s="6"/>
      <c r="BR1530" s="6"/>
      <c r="BS1530" s="6"/>
      <c r="BT1530" s="6"/>
      <c r="BU1530" s="6"/>
      <c r="BV1530" s="6"/>
      <c r="BW1530" s="6"/>
      <c r="BX1530" s="6"/>
      <c r="BY1530" s="6"/>
      <c r="BZ1530" s="6"/>
      <c r="CA1530" s="6"/>
      <c r="CB1530" s="6"/>
      <c r="CC1530" s="6"/>
      <c r="CD1530" s="6"/>
      <c r="CE1530" s="6"/>
      <c r="CF1530" s="6"/>
      <c r="CG1530" s="6"/>
      <c r="CH1530" s="6"/>
      <c r="CI1530" s="6"/>
      <c r="CJ1530" s="6"/>
      <c r="CK1530" s="6"/>
      <c r="CL1530" s="6"/>
      <c r="CM1530" s="6"/>
      <c r="CN1530" s="6"/>
      <c r="CO1530" s="6"/>
      <c r="CP1530" s="6"/>
      <c r="CQ1530" s="6"/>
      <c r="CR1530" s="6"/>
      <c r="CS1530" s="6"/>
      <c r="CT1530" s="6"/>
      <c r="CU1530" s="6"/>
      <c r="CV1530" s="6"/>
      <c r="CW1530" s="6"/>
    </row>
    <row r="1531" spans="1:101" s="83" customFormat="1" x14ac:dyDescent="0.2">
      <c r="A1531" s="6" t="s">
        <v>1247</v>
      </c>
      <c r="B1531" s="88">
        <v>38039.036111111112</v>
      </c>
      <c r="C1531" s="88">
        <v>38039.660416666666</v>
      </c>
      <c r="D1531" s="6" t="s">
        <v>1454</v>
      </c>
      <c r="E1531" s="6" t="s">
        <v>1455</v>
      </c>
      <c r="F1531" s="6"/>
      <c r="G1531" s="6">
        <v>50</v>
      </c>
      <c r="H1531" s="6"/>
      <c r="I1531" s="6"/>
      <c r="J1531" s="6"/>
      <c r="K1531" s="6"/>
      <c r="L1531" s="6"/>
      <c r="M1531" s="6">
        <v>466</v>
      </c>
      <c r="N1531" s="6"/>
      <c r="O1531" s="6"/>
      <c r="P1531" s="6"/>
      <c r="Q1531" s="6">
        <v>576</v>
      </c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M1531" s="6"/>
      <c r="AN1531" s="6"/>
      <c r="AO1531" s="6"/>
      <c r="AP1531" s="6"/>
      <c r="AQ1531" s="6"/>
      <c r="AR1531" s="6"/>
      <c r="AS1531" s="6"/>
      <c r="AT1531" s="6"/>
      <c r="AU1531" s="6"/>
      <c r="AV1531" s="6"/>
      <c r="AW1531" s="6"/>
      <c r="AX1531" s="6"/>
      <c r="AY1531" s="6"/>
      <c r="AZ1531" s="6"/>
      <c r="BA1531" s="6"/>
      <c r="BB1531" s="6"/>
      <c r="BC1531" s="6"/>
      <c r="BD1531" s="6"/>
      <c r="BE1531" s="6"/>
      <c r="BF1531" s="6"/>
      <c r="BG1531" s="6"/>
      <c r="BH1531" s="6"/>
      <c r="BI1531" s="6"/>
      <c r="BJ1531" s="6"/>
      <c r="BK1531" s="6"/>
      <c r="BL1531" s="6"/>
      <c r="BM1531" s="6"/>
      <c r="BN1531" s="6"/>
      <c r="BO1531" s="6"/>
      <c r="BP1531" s="6"/>
      <c r="BQ1531" s="6"/>
      <c r="BR1531" s="6"/>
      <c r="BS1531" s="6"/>
      <c r="BT1531" s="6"/>
      <c r="BU1531" s="6"/>
      <c r="BV1531" s="6"/>
      <c r="BW1531" s="6"/>
      <c r="BX1531" s="6"/>
      <c r="BY1531" s="6"/>
      <c r="BZ1531" s="6"/>
      <c r="CA1531" s="6"/>
      <c r="CB1531" s="6"/>
      <c r="CC1531" s="6"/>
      <c r="CD1531" s="6"/>
      <c r="CE1531" s="6"/>
      <c r="CF1531" s="6"/>
      <c r="CG1531" s="6"/>
      <c r="CH1531" s="6"/>
      <c r="CI1531" s="6"/>
      <c r="CJ1531" s="6"/>
      <c r="CK1531" s="6"/>
      <c r="CL1531" s="6"/>
      <c r="CM1531" s="6"/>
      <c r="CN1531" s="6"/>
      <c r="CO1531" s="6"/>
      <c r="CP1531" s="6"/>
      <c r="CQ1531" s="6"/>
      <c r="CR1531" s="6"/>
      <c r="CS1531" s="6"/>
      <c r="CT1531" s="6"/>
      <c r="CU1531" s="6"/>
      <c r="CV1531" s="6"/>
      <c r="CW1531" s="6"/>
    </row>
    <row r="1532" spans="1:101" s="83" customFormat="1" x14ac:dyDescent="0.2">
      <c r="A1532" s="6" t="s">
        <v>1247</v>
      </c>
      <c r="B1532" s="88">
        <v>38069.579861111109</v>
      </c>
      <c r="C1532" s="88"/>
      <c r="D1532" s="6" t="s">
        <v>1456</v>
      </c>
      <c r="E1532" s="6" t="s">
        <v>1457</v>
      </c>
      <c r="F1532" s="6"/>
      <c r="G1532" s="6">
        <v>10</v>
      </c>
      <c r="H1532" s="6"/>
      <c r="I1532" s="6"/>
      <c r="J1532" s="6"/>
      <c r="K1532" s="6">
        <v>4.5</v>
      </c>
      <c r="L1532" s="6"/>
      <c r="M1532" s="6"/>
      <c r="N1532" s="6" t="s">
        <v>1784</v>
      </c>
      <c r="O1532" s="6">
        <v>30</v>
      </c>
      <c r="P1532" s="6"/>
      <c r="Q1532" s="6">
        <v>53</v>
      </c>
      <c r="R1532" s="6" t="s">
        <v>1784</v>
      </c>
      <c r="S1532" s="6">
        <v>1.4999999999999999E-2</v>
      </c>
      <c r="T1532" s="6"/>
      <c r="U1532" s="6">
        <v>0.61</v>
      </c>
      <c r="V1532" s="6"/>
      <c r="W1532" s="6"/>
      <c r="X1532" s="6"/>
      <c r="Y1532" s="6"/>
      <c r="Z1532" s="6"/>
      <c r="AA1532" s="6">
        <v>578</v>
      </c>
      <c r="AB1532" s="6"/>
      <c r="AC1532" s="6">
        <v>2370</v>
      </c>
      <c r="AD1532" s="6" t="s">
        <v>1784</v>
      </c>
      <c r="AE1532" s="6">
        <v>18</v>
      </c>
      <c r="AF1532" s="6" t="s">
        <v>1784</v>
      </c>
      <c r="AG1532" s="6">
        <v>18</v>
      </c>
      <c r="AH1532" s="6"/>
      <c r="AI1532" s="6"/>
      <c r="AJ1532" s="6"/>
      <c r="AK1532" s="6"/>
      <c r="AL1532" s="6"/>
      <c r="AM1532" s="6">
        <v>8.0299999999999994</v>
      </c>
      <c r="AN1532" s="6"/>
      <c r="AO1532" s="6">
        <v>275</v>
      </c>
      <c r="AP1532" s="6" t="s">
        <v>1784</v>
      </c>
      <c r="AQ1532" s="6">
        <v>40</v>
      </c>
      <c r="AR1532" s="6"/>
      <c r="AS1532" s="6"/>
      <c r="AT1532" s="6"/>
      <c r="AU1532" s="6"/>
      <c r="AV1532" s="6"/>
      <c r="AW1532" s="6"/>
      <c r="AX1532" s="6"/>
      <c r="AY1532" s="6"/>
      <c r="AZ1532" s="6"/>
      <c r="BA1532" s="6"/>
      <c r="BB1532" s="6"/>
      <c r="BC1532" s="6"/>
      <c r="BD1532" s="6"/>
      <c r="BE1532" s="6"/>
      <c r="BF1532" s="6"/>
      <c r="BG1532" s="6"/>
      <c r="BH1532" s="6"/>
      <c r="BI1532" s="6"/>
      <c r="BJ1532" s="6"/>
      <c r="BK1532" s="6"/>
      <c r="BL1532" s="6"/>
      <c r="BM1532" s="6"/>
      <c r="BN1532" s="6"/>
      <c r="BO1532" s="6"/>
      <c r="BP1532" s="6"/>
      <c r="BQ1532" s="6"/>
      <c r="BR1532" s="6"/>
      <c r="BS1532" s="6"/>
      <c r="BT1532" s="6"/>
      <c r="BU1532" s="6"/>
      <c r="BV1532" s="6"/>
      <c r="BW1532" s="6"/>
      <c r="BX1532" s="6"/>
      <c r="BY1532" s="6"/>
      <c r="BZ1532" s="6"/>
      <c r="CA1532" s="6"/>
      <c r="CB1532" s="6"/>
      <c r="CC1532" s="6"/>
      <c r="CD1532" s="6"/>
      <c r="CE1532" s="6"/>
      <c r="CF1532" s="6"/>
      <c r="CG1532" s="6"/>
      <c r="CH1532" s="6"/>
      <c r="CI1532" s="6"/>
      <c r="CJ1532" s="6"/>
      <c r="CK1532" s="6"/>
      <c r="CL1532" s="6"/>
      <c r="CM1532" s="6"/>
      <c r="CN1532" s="6"/>
      <c r="CO1532" s="6"/>
      <c r="CP1532" s="6"/>
      <c r="CQ1532" s="6"/>
      <c r="CR1532" s="6"/>
      <c r="CS1532" s="6"/>
      <c r="CT1532" s="6"/>
      <c r="CU1532" s="6"/>
      <c r="CV1532" s="6"/>
      <c r="CW1532" s="6"/>
    </row>
    <row r="1533" spans="1:101" s="83" customFormat="1" x14ac:dyDescent="0.2">
      <c r="A1533" s="6" t="s">
        <v>1247</v>
      </c>
      <c r="B1533" s="88">
        <v>38252.834722222222</v>
      </c>
      <c r="C1533" s="88"/>
      <c r="D1533" s="6" t="s">
        <v>1458</v>
      </c>
      <c r="E1533" s="6" t="s">
        <v>1459</v>
      </c>
      <c r="F1533" s="6"/>
      <c r="G1533" s="6">
        <v>10</v>
      </c>
      <c r="H1533" s="6"/>
      <c r="I1533" s="6"/>
      <c r="J1533" s="6"/>
      <c r="K1533" s="6">
        <v>2.5</v>
      </c>
      <c r="L1533" s="6"/>
      <c r="M1533" s="6"/>
      <c r="N1533" s="6" t="s">
        <v>1784</v>
      </c>
      <c r="O1533" s="6">
        <v>2</v>
      </c>
      <c r="P1533" s="6"/>
      <c r="Q1533" s="6">
        <v>30</v>
      </c>
      <c r="R1533" s="6"/>
      <c r="S1533" s="6">
        <v>2.1999999999999999E-2</v>
      </c>
      <c r="T1533" s="6"/>
      <c r="U1533" s="6">
        <v>0.4</v>
      </c>
      <c r="V1533" s="6"/>
      <c r="W1533" s="6"/>
      <c r="X1533" s="6"/>
      <c r="Y1533" s="6"/>
      <c r="Z1533" s="6"/>
      <c r="AA1533" s="6">
        <v>209</v>
      </c>
      <c r="AB1533" s="6"/>
      <c r="AC1533" s="6">
        <v>1180</v>
      </c>
      <c r="AD1533" s="6" t="s">
        <v>1784</v>
      </c>
      <c r="AE1533" s="6">
        <v>18</v>
      </c>
      <c r="AF1533" s="6" t="s">
        <v>1784</v>
      </c>
      <c r="AG1533" s="6">
        <v>18</v>
      </c>
      <c r="AH1533" s="6"/>
      <c r="AI1533" s="6"/>
      <c r="AJ1533" s="6"/>
      <c r="AK1533" s="6"/>
      <c r="AL1533" s="6"/>
      <c r="AM1533" s="6">
        <v>8.31</v>
      </c>
      <c r="AN1533" s="6"/>
      <c r="AO1533" s="6">
        <v>176</v>
      </c>
      <c r="AP1533" s="6"/>
      <c r="AQ1533" s="6"/>
      <c r="AR1533" s="6"/>
      <c r="AS1533" s="6"/>
      <c r="AT1533" s="6"/>
      <c r="AU1533" s="6"/>
      <c r="AV1533" s="6"/>
      <c r="AW1533" s="6"/>
      <c r="AX1533" s="6"/>
      <c r="AY1533" s="6"/>
      <c r="AZ1533" s="6"/>
      <c r="BA1533" s="6"/>
      <c r="BB1533" s="6"/>
      <c r="BC1533" s="6"/>
      <c r="BD1533" s="6"/>
      <c r="BE1533" s="6"/>
      <c r="BF1533" s="6"/>
      <c r="BG1533" s="6"/>
      <c r="BH1533" s="6"/>
      <c r="BI1533" s="6"/>
      <c r="BJ1533" s="6"/>
      <c r="BK1533" s="6"/>
      <c r="BL1533" s="6"/>
      <c r="BM1533" s="6"/>
      <c r="BN1533" s="6"/>
      <c r="BO1533" s="6"/>
      <c r="BP1533" s="6"/>
      <c r="BQ1533" s="6"/>
      <c r="BR1533" s="6"/>
      <c r="BS1533" s="6"/>
      <c r="BT1533" s="6"/>
      <c r="BU1533" s="6"/>
      <c r="BV1533" s="6"/>
      <c r="BW1533" s="6"/>
      <c r="BX1533" s="6"/>
      <c r="BY1533" s="6"/>
      <c r="BZ1533" s="6"/>
      <c r="CA1533" s="6"/>
      <c r="CB1533" s="6"/>
      <c r="CC1533" s="6"/>
      <c r="CD1533" s="6"/>
      <c r="CE1533" s="6"/>
      <c r="CF1533" s="6"/>
      <c r="CG1533" s="6"/>
      <c r="CH1533" s="6"/>
      <c r="CI1533" s="6"/>
      <c r="CJ1533" s="6"/>
      <c r="CK1533" s="6"/>
      <c r="CL1533" s="6"/>
      <c r="CM1533" s="6"/>
      <c r="CN1533" s="6"/>
      <c r="CO1533" s="6"/>
      <c r="CP1533" s="6"/>
      <c r="CQ1533" s="6"/>
      <c r="CR1533" s="6"/>
      <c r="CS1533" s="6"/>
      <c r="CT1533" s="6"/>
      <c r="CU1533" s="6"/>
      <c r="CV1533" s="6"/>
      <c r="CW1533" s="6"/>
    </row>
    <row r="1534" spans="1:101" s="83" customFormat="1" x14ac:dyDescent="0.2">
      <c r="A1534" s="6" t="s">
        <v>1247</v>
      </c>
      <c r="B1534" s="88">
        <v>38355.819444444445</v>
      </c>
      <c r="C1534" s="88">
        <v>38356.319444444445</v>
      </c>
      <c r="D1534" s="6" t="s">
        <v>1460</v>
      </c>
      <c r="E1534" s="6" t="s">
        <v>1461</v>
      </c>
      <c r="F1534" s="6"/>
      <c r="G1534" s="6">
        <v>50</v>
      </c>
      <c r="H1534" s="6"/>
      <c r="I1534" s="6"/>
      <c r="J1534" s="6"/>
      <c r="K1534" s="6"/>
      <c r="L1534" s="6"/>
      <c r="M1534" s="6">
        <v>337.63</v>
      </c>
      <c r="N1534" s="6"/>
      <c r="O1534" s="6">
        <v>290</v>
      </c>
      <c r="P1534" s="6"/>
      <c r="Q1534" s="6">
        <v>383</v>
      </c>
      <c r="R1534" s="6"/>
      <c r="S1534" s="6">
        <v>0.26700000000000002</v>
      </c>
      <c r="T1534" s="6"/>
      <c r="U1534" s="6">
        <v>1.34</v>
      </c>
      <c r="V1534" s="6"/>
      <c r="W1534" s="6">
        <v>44</v>
      </c>
      <c r="X1534" s="6"/>
      <c r="Y1534" s="6">
        <v>1890</v>
      </c>
      <c r="Z1534" s="6"/>
      <c r="AA1534" s="6">
        <v>3070</v>
      </c>
      <c r="AB1534" s="6"/>
      <c r="AC1534" s="6">
        <v>8960</v>
      </c>
      <c r="AD1534" s="6" t="s">
        <v>1784</v>
      </c>
      <c r="AE1534" s="6">
        <v>18</v>
      </c>
      <c r="AF1534" s="6"/>
      <c r="AG1534" s="6">
        <v>61</v>
      </c>
      <c r="AH1534" s="6"/>
      <c r="AI1534" s="6">
        <v>78</v>
      </c>
      <c r="AJ1534" s="6" t="s">
        <v>1784</v>
      </c>
      <c r="AK1534" s="6">
        <v>2.5</v>
      </c>
      <c r="AL1534" s="6"/>
      <c r="AM1534" s="6">
        <v>7.73</v>
      </c>
      <c r="AN1534" s="6"/>
      <c r="AO1534" s="6">
        <v>189</v>
      </c>
      <c r="AP1534" s="6"/>
      <c r="AQ1534" s="6">
        <v>60</v>
      </c>
      <c r="AR1534" s="6"/>
      <c r="AS1534" s="6"/>
      <c r="AT1534" s="6"/>
      <c r="AU1534" s="6"/>
      <c r="AV1534" s="6"/>
      <c r="AW1534" s="6"/>
      <c r="AX1534" s="6"/>
      <c r="AY1534" s="6"/>
      <c r="AZ1534" s="6"/>
      <c r="BA1534" s="6"/>
      <c r="BB1534" s="6"/>
      <c r="BC1534" s="6"/>
      <c r="BD1534" s="6"/>
      <c r="BE1534" s="6"/>
      <c r="BF1534" s="6"/>
      <c r="BG1534" s="6"/>
      <c r="BH1534" s="6"/>
      <c r="BI1534" s="6"/>
      <c r="BJ1534" s="6"/>
      <c r="BK1534" s="6"/>
      <c r="BL1534" s="6"/>
      <c r="BM1534" s="6"/>
      <c r="BN1534" s="6"/>
      <c r="BO1534" s="6"/>
      <c r="BP1534" s="6"/>
      <c r="BQ1534" s="6"/>
      <c r="BR1534" s="6"/>
      <c r="BS1534" s="6"/>
      <c r="BT1534" s="6"/>
      <c r="BU1534" s="6"/>
      <c r="BV1534" s="6"/>
      <c r="BW1534" s="6"/>
      <c r="BX1534" s="6"/>
      <c r="BY1534" s="6"/>
      <c r="BZ1534" s="6" t="s">
        <v>1784</v>
      </c>
      <c r="CA1534" s="6">
        <v>40</v>
      </c>
      <c r="CB1534" s="6"/>
      <c r="CC1534" s="6"/>
      <c r="CD1534" s="6"/>
      <c r="CE1534" s="6"/>
      <c r="CF1534" s="6"/>
      <c r="CG1534" s="6"/>
      <c r="CH1534" s="6"/>
      <c r="CI1534" s="6"/>
      <c r="CJ1534" s="6"/>
      <c r="CK1534" s="6"/>
      <c r="CL1534" s="6"/>
      <c r="CM1534" s="6"/>
      <c r="CN1534" s="6"/>
      <c r="CO1534" s="6"/>
      <c r="CP1534" s="6"/>
      <c r="CQ1534" s="6"/>
      <c r="CR1534" s="6"/>
      <c r="CS1534" s="6"/>
      <c r="CT1534" s="6"/>
      <c r="CU1534" s="6"/>
      <c r="CV1534" s="6"/>
      <c r="CW1534" s="6"/>
    </row>
    <row r="1535" spans="1:101" s="83" customFormat="1" x14ac:dyDescent="0.2">
      <c r="A1535" s="6" t="s">
        <v>1247</v>
      </c>
      <c r="B1535" s="88">
        <v>38364.715277777781</v>
      </c>
      <c r="C1535" s="88">
        <v>38365.638888888891</v>
      </c>
      <c r="D1535" s="6" t="s">
        <v>1462</v>
      </c>
      <c r="E1535" s="6" t="s">
        <v>1463</v>
      </c>
      <c r="F1535" s="6"/>
      <c r="G1535" s="6">
        <v>50</v>
      </c>
      <c r="H1535" s="6"/>
      <c r="I1535" s="6"/>
      <c r="J1535" s="6"/>
      <c r="K1535" s="6"/>
      <c r="L1535" s="6"/>
      <c r="M1535" s="6">
        <v>12619</v>
      </c>
      <c r="N1535" s="6"/>
      <c r="O1535" s="6">
        <v>67.8</v>
      </c>
      <c r="P1535" s="6"/>
      <c r="Q1535" s="6">
        <v>158</v>
      </c>
      <c r="R1535" s="6"/>
      <c r="S1535" s="6">
        <v>0.128</v>
      </c>
      <c r="T1535" s="6"/>
      <c r="U1535" s="6">
        <v>1.9100000000000001</v>
      </c>
      <c r="V1535" s="6"/>
      <c r="W1535" s="6">
        <v>11</v>
      </c>
      <c r="X1535" s="6"/>
      <c r="Y1535" s="6">
        <v>245</v>
      </c>
      <c r="Z1535" s="6"/>
      <c r="AA1535" s="6">
        <v>432</v>
      </c>
      <c r="AB1535" s="6"/>
      <c r="AC1535" s="6">
        <v>1520</v>
      </c>
      <c r="AD1535" s="6" t="s">
        <v>1784</v>
      </c>
      <c r="AE1535" s="6">
        <v>18</v>
      </c>
      <c r="AF1535" s="6"/>
      <c r="AG1535" s="6">
        <v>32</v>
      </c>
      <c r="AH1535" s="6"/>
      <c r="AI1535" s="6">
        <v>11</v>
      </c>
      <c r="AJ1535" s="6"/>
      <c r="AK1535" s="6">
        <v>2.9</v>
      </c>
      <c r="AL1535" s="6"/>
      <c r="AM1535" s="6">
        <v>7.62</v>
      </c>
      <c r="AN1535" s="6"/>
      <c r="AO1535" s="6">
        <v>81</v>
      </c>
      <c r="AP1535" s="6" t="s">
        <v>1784</v>
      </c>
      <c r="AQ1535" s="6">
        <v>40</v>
      </c>
      <c r="AR1535" s="6"/>
      <c r="AS1535" s="6"/>
      <c r="AT1535" s="6"/>
      <c r="AU1535" s="6"/>
      <c r="AV1535" s="6"/>
      <c r="AW1535" s="6"/>
      <c r="AX1535" s="6"/>
      <c r="AY1535" s="6"/>
      <c r="AZ1535" s="6"/>
      <c r="BA1535" s="6">
        <v>130</v>
      </c>
      <c r="BB1535" s="6"/>
      <c r="BC1535" s="6">
        <v>42.1</v>
      </c>
      <c r="BD1535" s="6"/>
      <c r="BE1535" s="6"/>
      <c r="BF1535" s="6"/>
      <c r="BG1535" s="6">
        <v>20</v>
      </c>
      <c r="BH1535" s="6"/>
      <c r="BI1535" s="6">
        <v>14</v>
      </c>
      <c r="BJ1535" s="6"/>
      <c r="BK1535" s="6">
        <v>18.5</v>
      </c>
      <c r="BL1535" s="6"/>
      <c r="BM1535" s="6">
        <v>125</v>
      </c>
      <c r="BN1535" s="6"/>
      <c r="BO1535" s="6"/>
      <c r="BP1535" s="6"/>
      <c r="BQ1535" s="6"/>
      <c r="BR1535" s="6"/>
      <c r="BS1535" s="6"/>
      <c r="BT1535" s="6"/>
      <c r="BU1535" s="6">
        <v>163</v>
      </c>
      <c r="BV1535" s="6"/>
      <c r="BW1535" s="6"/>
      <c r="BX1535" s="6"/>
      <c r="BY1535" s="6"/>
      <c r="BZ1535" s="6" t="s">
        <v>1784</v>
      </c>
      <c r="CA1535" s="6">
        <v>40</v>
      </c>
      <c r="CB1535" s="6"/>
      <c r="CC1535" s="6"/>
      <c r="CD1535" s="6"/>
      <c r="CE1535" s="6"/>
      <c r="CF1535" s="6"/>
      <c r="CG1535" s="6"/>
      <c r="CH1535" s="6"/>
      <c r="CI1535" s="6"/>
      <c r="CJ1535" s="6"/>
      <c r="CK1535" s="6"/>
      <c r="CL1535" s="6"/>
      <c r="CM1535" s="6"/>
      <c r="CN1535" s="6"/>
      <c r="CO1535" s="6"/>
      <c r="CP1535" s="6"/>
      <c r="CQ1535" s="6"/>
      <c r="CR1535" s="6"/>
      <c r="CS1535" s="6"/>
      <c r="CT1535" s="6"/>
      <c r="CU1535" s="6"/>
      <c r="CV1535" s="6"/>
      <c r="CW1535" s="6"/>
    </row>
    <row r="1536" spans="1:101" s="83" customFormat="1" x14ac:dyDescent="0.2">
      <c r="A1536" s="6" t="s">
        <v>1247</v>
      </c>
      <c r="B1536" s="88">
        <v>38374.302083333336</v>
      </c>
      <c r="C1536" s="88">
        <v>38374.65625</v>
      </c>
      <c r="D1536" s="6" t="s">
        <v>1464</v>
      </c>
      <c r="E1536" s="6" t="s">
        <v>1465</v>
      </c>
      <c r="F1536" s="6"/>
      <c r="G1536" s="6">
        <v>50</v>
      </c>
      <c r="H1536" s="6"/>
      <c r="I1536" s="6"/>
      <c r="J1536" s="6"/>
      <c r="K1536" s="6"/>
      <c r="L1536" s="6"/>
      <c r="M1536" s="6">
        <v>93.1</v>
      </c>
      <c r="N1536" s="6"/>
      <c r="O1536" s="6"/>
      <c r="P1536" s="6"/>
      <c r="Q1536" s="6">
        <v>125</v>
      </c>
      <c r="R1536" s="6"/>
      <c r="S1536" s="6"/>
      <c r="T1536" s="6"/>
      <c r="U1536" s="6"/>
      <c r="V1536" s="6"/>
      <c r="W1536" s="6"/>
      <c r="X1536" s="6"/>
      <c r="Y1536" s="6"/>
      <c r="Z1536" s="6"/>
      <c r="AA1536" s="6">
        <v>2730</v>
      </c>
      <c r="AB1536" s="6"/>
      <c r="AC1536" s="6">
        <v>8190</v>
      </c>
      <c r="AD1536" s="6"/>
      <c r="AE1536" s="6"/>
      <c r="AF1536" s="6"/>
      <c r="AG1536" s="6"/>
      <c r="AH1536" s="6"/>
      <c r="AI1536" s="6"/>
      <c r="AJ1536" s="6"/>
      <c r="AK1536" s="6"/>
      <c r="AL1536" s="6"/>
      <c r="AM1536" s="6">
        <v>7.79</v>
      </c>
      <c r="AN1536" s="6"/>
      <c r="AO1536" s="6">
        <v>262</v>
      </c>
      <c r="AP1536" s="6"/>
      <c r="AQ1536" s="6"/>
      <c r="AR1536" s="6"/>
      <c r="AS1536" s="6"/>
      <c r="AT1536" s="6"/>
      <c r="AU1536" s="6"/>
      <c r="AV1536" s="6"/>
      <c r="AW1536" s="6"/>
      <c r="AX1536" s="6"/>
      <c r="AY1536" s="6"/>
      <c r="AZ1536" s="6"/>
      <c r="BA1536" s="6"/>
      <c r="BB1536" s="6"/>
      <c r="BC1536" s="6"/>
      <c r="BD1536" s="6"/>
      <c r="BE1536" s="6"/>
      <c r="BF1536" s="6"/>
      <c r="BG1536" s="6"/>
      <c r="BH1536" s="6"/>
      <c r="BI1536" s="6"/>
      <c r="BJ1536" s="6"/>
      <c r="BK1536" s="6"/>
      <c r="BL1536" s="6"/>
      <c r="BM1536" s="6"/>
      <c r="BN1536" s="6"/>
      <c r="BO1536" s="6"/>
      <c r="BP1536" s="6"/>
      <c r="BQ1536" s="6"/>
      <c r="BR1536" s="6"/>
      <c r="BS1536" s="6"/>
      <c r="BT1536" s="6"/>
      <c r="BU1536" s="6"/>
      <c r="BV1536" s="6"/>
      <c r="BW1536" s="6"/>
      <c r="BX1536" s="6"/>
      <c r="BY1536" s="6"/>
      <c r="BZ1536" s="6"/>
      <c r="CA1536" s="6"/>
      <c r="CB1536" s="6"/>
      <c r="CC1536" s="6"/>
      <c r="CD1536" s="6"/>
      <c r="CE1536" s="6"/>
      <c r="CF1536" s="6"/>
      <c r="CG1536" s="6"/>
      <c r="CH1536" s="6"/>
      <c r="CI1536" s="6"/>
      <c r="CJ1536" s="6"/>
      <c r="CK1536" s="6"/>
      <c r="CL1536" s="6"/>
      <c r="CM1536" s="6"/>
      <c r="CN1536" s="6"/>
      <c r="CO1536" s="6"/>
      <c r="CP1536" s="6"/>
      <c r="CQ1536" s="6"/>
      <c r="CR1536" s="6"/>
      <c r="CS1536" s="6"/>
      <c r="CT1536" s="6"/>
      <c r="CU1536" s="6"/>
      <c r="CV1536" s="6"/>
      <c r="CW1536" s="6"/>
    </row>
    <row r="1537" spans="1:101" s="83" customFormat="1" x14ac:dyDescent="0.2">
      <c r="A1537" s="6" t="s">
        <v>1247</v>
      </c>
      <c r="B1537" s="88">
        <v>38374.704861111109</v>
      </c>
      <c r="C1537" s="88">
        <v>38375.118055555555</v>
      </c>
      <c r="D1537" s="6" t="s">
        <v>1466</v>
      </c>
      <c r="E1537" s="6" t="s">
        <v>1465</v>
      </c>
      <c r="F1537" s="6"/>
      <c r="G1537" s="6">
        <v>50</v>
      </c>
      <c r="H1537" s="6"/>
      <c r="I1537" s="6"/>
      <c r="J1537" s="6"/>
      <c r="K1537" s="6"/>
      <c r="L1537" s="6"/>
      <c r="M1537" s="6">
        <v>101.72</v>
      </c>
      <c r="N1537" s="6"/>
      <c r="O1537" s="6"/>
      <c r="P1537" s="6"/>
      <c r="Q1537" s="6">
        <v>145</v>
      </c>
      <c r="R1537" s="6"/>
      <c r="S1537" s="6"/>
      <c r="T1537" s="6"/>
      <c r="U1537" s="6"/>
      <c r="V1537" s="6"/>
      <c r="W1537" s="6"/>
      <c r="X1537" s="6"/>
      <c r="Y1537" s="6"/>
      <c r="Z1537" s="6"/>
      <c r="AA1537" s="6">
        <v>1600</v>
      </c>
      <c r="AB1537" s="6"/>
      <c r="AC1537" s="6">
        <v>5290</v>
      </c>
      <c r="AD1537" s="6"/>
      <c r="AE1537" s="6"/>
      <c r="AF1537" s="6"/>
      <c r="AG1537" s="6"/>
      <c r="AH1537" s="6"/>
      <c r="AI1537" s="6"/>
      <c r="AJ1537" s="6"/>
      <c r="AK1537" s="6"/>
      <c r="AL1537" s="6"/>
      <c r="AM1537" s="6">
        <v>7.76</v>
      </c>
      <c r="AN1537" s="6"/>
      <c r="AO1537" s="6">
        <v>269</v>
      </c>
      <c r="AP1537" s="6"/>
      <c r="AQ1537" s="6"/>
      <c r="AR1537" s="6"/>
      <c r="AS1537" s="6"/>
      <c r="AT1537" s="6"/>
      <c r="AU1537" s="6"/>
      <c r="AV1537" s="6"/>
      <c r="AW1537" s="6"/>
      <c r="AX1537" s="6"/>
      <c r="AY1537" s="6"/>
      <c r="AZ1537" s="6"/>
      <c r="BA1537" s="6"/>
      <c r="BB1537" s="6"/>
      <c r="BC1537" s="6"/>
      <c r="BD1537" s="6"/>
      <c r="BE1537" s="6"/>
      <c r="BF1537" s="6"/>
      <c r="BG1537" s="6"/>
      <c r="BH1537" s="6"/>
      <c r="BI1537" s="6"/>
      <c r="BJ1537" s="6"/>
      <c r="BK1537" s="6"/>
      <c r="BL1537" s="6"/>
      <c r="BM1537" s="6"/>
      <c r="BN1537" s="6"/>
      <c r="BO1537" s="6"/>
      <c r="BP1537" s="6"/>
      <c r="BQ1537" s="6"/>
      <c r="BR1537" s="6"/>
      <c r="BS1537" s="6"/>
      <c r="BT1537" s="6"/>
      <c r="BU1537" s="6"/>
      <c r="BV1537" s="6"/>
      <c r="BW1537" s="6"/>
      <c r="BX1537" s="6"/>
      <c r="BY1537" s="6"/>
      <c r="BZ1537" s="6"/>
      <c r="CA1537" s="6"/>
      <c r="CB1537" s="6"/>
      <c r="CC1537" s="6"/>
      <c r="CD1537" s="6"/>
      <c r="CE1537" s="6"/>
      <c r="CF1537" s="6"/>
      <c r="CG1537" s="6"/>
      <c r="CH1537" s="6"/>
      <c r="CI1537" s="6"/>
      <c r="CJ1537" s="6"/>
      <c r="CK1537" s="6"/>
      <c r="CL1537" s="6"/>
      <c r="CM1537" s="6"/>
      <c r="CN1537" s="6"/>
      <c r="CO1537" s="6"/>
      <c r="CP1537" s="6"/>
      <c r="CQ1537" s="6"/>
      <c r="CR1537" s="6"/>
      <c r="CS1537" s="6"/>
      <c r="CT1537" s="6"/>
      <c r="CU1537" s="6"/>
      <c r="CV1537" s="6"/>
      <c r="CW1537" s="6"/>
    </row>
    <row r="1538" spans="1:101" s="83" customFormat="1" x14ac:dyDescent="0.2">
      <c r="A1538" s="6" t="s">
        <v>1247</v>
      </c>
      <c r="B1538" s="88">
        <v>38375.163194444445</v>
      </c>
      <c r="C1538" s="88">
        <v>38375.559027777781</v>
      </c>
      <c r="D1538" s="6" t="s">
        <v>1467</v>
      </c>
      <c r="E1538" s="6" t="s">
        <v>1465</v>
      </c>
      <c r="F1538" s="6"/>
      <c r="G1538" s="6">
        <v>50</v>
      </c>
      <c r="H1538" s="6"/>
      <c r="I1538" s="6"/>
      <c r="J1538" s="6"/>
      <c r="K1538" s="6"/>
      <c r="L1538" s="6"/>
      <c r="M1538" s="6">
        <v>103.73</v>
      </c>
      <c r="N1538" s="6"/>
      <c r="O1538" s="6"/>
      <c r="P1538" s="6"/>
      <c r="Q1538" s="6">
        <v>161</v>
      </c>
      <c r="R1538" s="6"/>
      <c r="S1538" s="6"/>
      <c r="T1538" s="6"/>
      <c r="U1538" s="6"/>
      <c r="V1538" s="6"/>
      <c r="W1538" s="6"/>
      <c r="X1538" s="6"/>
      <c r="Y1538" s="6"/>
      <c r="Z1538" s="6"/>
      <c r="AA1538" s="6">
        <v>1400</v>
      </c>
      <c r="AB1538" s="6"/>
      <c r="AC1538" s="6">
        <v>4750</v>
      </c>
      <c r="AD1538" s="6"/>
      <c r="AE1538" s="6"/>
      <c r="AF1538" s="6"/>
      <c r="AG1538" s="6"/>
      <c r="AH1538" s="6"/>
      <c r="AI1538" s="6"/>
      <c r="AJ1538" s="6"/>
      <c r="AK1538" s="6"/>
      <c r="AL1538" s="6"/>
      <c r="AM1538" s="6">
        <v>7.76</v>
      </c>
      <c r="AN1538" s="6"/>
      <c r="AO1538" s="6">
        <v>269</v>
      </c>
      <c r="AP1538" s="6"/>
      <c r="AQ1538" s="6"/>
      <c r="AR1538" s="6"/>
      <c r="AS1538" s="6"/>
      <c r="AT1538" s="6"/>
      <c r="AU1538" s="6"/>
      <c r="AV1538" s="6"/>
      <c r="AW1538" s="6"/>
      <c r="AX1538" s="6"/>
      <c r="AY1538" s="6"/>
      <c r="AZ1538" s="6"/>
      <c r="BA1538" s="6"/>
      <c r="BB1538" s="6"/>
      <c r="BC1538" s="6"/>
      <c r="BD1538" s="6"/>
      <c r="BE1538" s="6"/>
      <c r="BF1538" s="6"/>
      <c r="BG1538" s="6"/>
      <c r="BH1538" s="6"/>
      <c r="BI1538" s="6"/>
      <c r="BJ1538" s="6"/>
      <c r="BK1538" s="6"/>
      <c r="BL1538" s="6"/>
      <c r="BM1538" s="6"/>
      <c r="BN1538" s="6"/>
      <c r="BO1538" s="6"/>
      <c r="BP1538" s="6"/>
      <c r="BQ1538" s="6"/>
      <c r="BR1538" s="6"/>
      <c r="BS1538" s="6"/>
      <c r="BT1538" s="6"/>
      <c r="BU1538" s="6"/>
      <c r="BV1538" s="6"/>
      <c r="BW1538" s="6"/>
      <c r="BX1538" s="6"/>
      <c r="BY1538" s="6"/>
      <c r="BZ1538" s="6"/>
      <c r="CA1538" s="6"/>
      <c r="CB1538" s="6"/>
      <c r="CC1538" s="6"/>
      <c r="CD1538" s="6"/>
      <c r="CE1538" s="6"/>
      <c r="CF1538" s="6"/>
      <c r="CG1538" s="6"/>
      <c r="CH1538" s="6"/>
      <c r="CI1538" s="6"/>
      <c r="CJ1538" s="6"/>
      <c r="CK1538" s="6"/>
      <c r="CL1538" s="6"/>
      <c r="CM1538" s="6"/>
      <c r="CN1538" s="6"/>
      <c r="CO1538" s="6"/>
      <c r="CP1538" s="6"/>
      <c r="CQ1538" s="6"/>
      <c r="CR1538" s="6"/>
      <c r="CS1538" s="6"/>
      <c r="CT1538" s="6"/>
      <c r="CU1538" s="6"/>
      <c r="CV1538" s="6"/>
      <c r="CW1538" s="6"/>
    </row>
    <row r="1539" spans="1:101" s="83" customFormat="1" x14ac:dyDescent="0.2">
      <c r="A1539" s="6" t="s">
        <v>1247</v>
      </c>
      <c r="B1539" s="88">
        <v>38375.600694444445</v>
      </c>
      <c r="C1539" s="88">
        <v>38375.722222222219</v>
      </c>
      <c r="D1539" s="6" t="s">
        <v>1468</v>
      </c>
      <c r="E1539" s="6" t="s">
        <v>1465</v>
      </c>
      <c r="F1539" s="6"/>
      <c r="G1539" s="6">
        <v>50</v>
      </c>
      <c r="H1539" s="6"/>
      <c r="I1539" s="6"/>
      <c r="J1539" s="6"/>
      <c r="K1539" s="6"/>
      <c r="L1539" s="6"/>
      <c r="M1539" s="6">
        <v>34.06</v>
      </c>
      <c r="N1539" s="6"/>
      <c r="O1539" s="6"/>
      <c r="P1539" s="6"/>
      <c r="Q1539" s="6">
        <v>238</v>
      </c>
      <c r="R1539" s="6"/>
      <c r="S1539" s="6"/>
      <c r="T1539" s="6"/>
      <c r="U1539" s="6"/>
      <c r="V1539" s="6"/>
      <c r="W1539" s="6"/>
      <c r="X1539" s="6"/>
      <c r="Y1539" s="6"/>
      <c r="Z1539" s="6"/>
      <c r="AA1539" s="6">
        <v>2490</v>
      </c>
      <c r="AB1539" s="6"/>
      <c r="AC1539" s="6">
        <v>7630</v>
      </c>
      <c r="AD1539" s="6"/>
      <c r="AE1539" s="6"/>
      <c r="AF1539" s="6"/>
      <c r="AG1539" s="6"/>
      <c r="AH1539" s="6"/>
      <c r="AI1539" s="6"/>
      <c r="AJ1539" s="6"/>
      <c r="AK1539" s="6"/>
      <c r="AL1539" s="6"/>
      <c r="AM1539" s="6">
        <v>7.89</v>
      </c>
      <c r="AN1539" s="6"/>
      <c r="AO1539" s="6">
        <v>256</v>
      </c>
      <c r="AP1539" s="6"/>
      <c r="AQ1539" s="6"/>
      <c r="AR1539" s="6"/>
      <c r="AS1539" s="6"/>
      <c r="AT1539" s="6"/>
      <c r="AU1539" s="6"/>
      <c r="AV1539" s="6"/>
      <c r="AW1539" s="6"/>
      <c r="AX1539" s="6"/>
      <c r="AY1539" s="6"/>
      <c r="AZ1539" s="6"/>
      <c r="BA1539" s="6"/>
      <c r="BB1539" s="6"/>
      <c r="BC1539" s="6"/>
      <c r="BD1539" s="6"/>
      <c r="BE1539" s="6"/>
      <c r="BF1539" s="6"/>
      <c r="BG1539" s="6"/>
      <c r="BH1539" s="6"/>
      <c r="BI1539" s="6"/>
      <c r="BJ1539" s="6"/>
      <c r="BK1539" s="6"/>
      <c r="BL1539" s="6"/>
      <c r="BM1539" s="6"/>
      <c r="BN1539" s="6"/>
      <c r="BO1539" s="6"/>
      <c r="BP1539" s="6"/>
      <c r="BQ1539" s="6"/>
      <c r="BR1539" s="6"/>
      <c r="BS1539" s="6"/>
      <c r="BT1539" s="6"/>
      <c r="BU1539" s="6"/>
      <c r="BV1539" s="6"/>
      <c r="BW1539" s="6"/>
      <c r="BX1539" s="6"/>
      <c r="BY1539" s="6"/>
      <c r="BZ1539" s="6"/>
      <c r="CA1539" s="6"/>
      <c r="CB1539" s="6"/>
      <c r="CC1539" s="6"/>
      <c r="CD1539" s="6"/>
      <c r="CE1539" s="6"/>
      <c r="CF1539" s="6"/>
      <c r="CG1539" s="6"/>
      <c r="CH1539" s="6"/>
      <c r="CI1539" s="6"/>
      <c r="CJ1539" s="6"/>
      <c r="CK1539" s="6"/>
      <c r="CL1539" s="6"/>
      <c r="CM1539" s="6"/>
      <c r="CN1539" s="6"/>
      <c r="CO1539" s="6"/>
      <c r="CP1539" s="6"/>
      <c r="CQ1539" s="6"/>
      <c r="CR1539" s="6"/>
      <c r="CS1539" s="6"/>
      <c r="CT1539" s="6"/>
      <c r="CU1539" s="6"/>
      <c r="CV1539" s="6"/>
      <c r="CW1539" s="6"/>
    </row>
    <row r="1540" spans="1:101" s="83" customFormat="1" x14ac:dyDescent="0.2">
      <c r="A1540" s="6" t="s">
        <v>1247</v>
      </c>
      <c r="B1540" s="88">
        <v>38386.4375</v>
      </c>
      <c r="C1540" s="88"/>
      <c r="D1540" s="6" t="s">
        <v>1469</v>
      </c>
      <c r="E1540" s="6" t="s">
        <v>1470</v>
      </c>
      <c r="F1540" s="6"/>
      <c r="G1540" s="6">
        <v>10</v>
      </c>
      <c r="H1540" s="6"/>
      <c r="I1540" s="6"/>
      <c r="J1540" s="6"/>
      <c r="K1540" s="6">
        <v>4.4000000000000004</v>
      </c>
      <c r="L1540" s="6"/>
      <c r="M1540" s="6"/>
      <c r="N1540" s="6" t="s">
        <v>1784</v>
      </c>
      <c r="O1540" s="6">
        <v>120</v>
      </c>
      <c r="P1540" s="6"/>
      <c r="Q1540" s="6">
        <v>114</v>
      </c>
      <c r="R1540" s="6" t="s">
        <v>1784</v>
      </c>
      <c r="S1540" s="6">
        <v>1.4999999999999999E-2</v>
      </c>
      <c r="T1540" s="6"/>
      <c r="U1540" s="6">
        <v>0.65</v>
      </c>
      <c r="V1540" s="6"/>
      <c r="W1540" s="6">
        <v>9</v>
      </c>
      <c r="X1540" s="6"/>
      <c r="Y1540" s="6">
        <v>734</v>
      </c>
      <c r="Z1540" s="6"/>
      <c r="AA1540" s="6">
        <v>1290</v>
      </c>
      <c r="AB1540" s="6"/>
      <c r="AC1540" s="6">
        <v>4240</v>
      </c>
      <c r="AD1540" s="6" t="s">
        <v>1784</v>
      </c>
      <c r="AE1540" s="6">
        <v>18</v>
      </c>
      <c r="AF1540" s="6"/>
      <c r="AG1540" s="6">
        <v>20</v>
      </c>
      <c r="AH1540" s="6" t="s">
        <v>1784</v>
      </c>
      <c r="AI1540" s="6">
        <v>5</v>
      </c>
      <c r="AJ1540" s="6" t="s">
        <v>1784</v>
      </c>
      <c r="AK1540" s="6">
        <v>2.5</v>
      </c>
      <c r="AL1540" s="6"/>
      <c r="AM1540" s="6">
        <v>7.86</v>
      </c>
      <c r="AN1540" s="6"/>
      <c r="AO1540" s="6">
        <v>222</v>
      </c>
      <c r="AP1540" s="6" t="s">
        <v>1784</v>
      </c>
      <c r="AQ1540" s="6">
        <v>40</v>
      </c>
      <c r="AR1540" s="6"/>
      <c r="AS1540" s="6"/>
      <c r="AT1540" s="6"/>
      <c r="AU1540" s="6"/>
      <c r="AV1540" s="6"/>
      <c r="AW1540" s="6"/>
      <c r="AX1540" s="6"/>
      <c r="AY1540" s="6"/>
      <c r="AZ1540" s="6"/>
      <c r="BA1540" s="6"/>
      <c r="BB1540" s="6"/>
      <c r="BC1540" s="6"/>
      <c r="BD1540" s="6"/>
      <c r="BE1540" s="6"/>
      <c r="BF1540" s="6"/>
      <c r="BG1540" s="6"/>
      <c r="BH1540" s="6"/>
      <c r="BI1540" s="6"/>
      <c r="BJ1540" s="6"/>
      <c r="BK1540" s="6"/>
      <c r="BL1540" s="6"/>
      <c r="BM1540" s="6"/>
      <c r="BN1540" s="6"/>
      <c r="BO1540" s="6"/>
      <c r="BP1540" s="6"/>
      <c r="BQ1540" s="6"/>
      <c r="BR1540" s="6"/>
      <c r="BS1540" s="6"/>
      <c r="BT1540" s="6"/>
      <c r="BU1540" s="6"/>
      <c r="BV1540" s="6"/>
      <c r="BW1540" s="6"/>
      <c r="BX1540" s="6"/>
      <c r="BY1540" s="6"/>
      <c r="BZ1540" s="6" t="s">
        <v>1784</v>
      </c>
      <c r="CA1540" s="6">
        <v>40</v>
      </c>
      <c r="CB1540" s="6"/>
      <c r="CC1540" s="6"/>
      <c r="CD1540" s="6"/>
      <c r="CE1540" s="6"/>
      <c r="CF1540" s="6"/>
      <c r="CG1540" s="6"/>
      <c r="CH1540" s="6"/>
      <c r="CI1540" s="6"/>
      <c r="CJ1540" s="6"/>
      <c r="CK1540" s="6"/>
      <c r="CL1540" s="6"/>
      <c r="CM1540" s="6"/>
      <c r="CN1540" s="6"/>
      <c r="CO1540" s="6"/>
      <c r="CP1540" s="6"/>
      <c r="CQ1540" s="6"/>
      <c r="CR1540" s="6"/>
      <c r="CS1540" s="6"/>
      <c r="CT1540" s="6"/>
      <c r="CU1540" s="6"/>
      <c r="CV1540" s="6"/>
      <c r="CW1540" s="6"/>
    </row>
    <row r="1541" spans="1:101" s="83" customFormat="1" x14ac:dyDescent="0.2">
      <c r="A1541" s="6" t="s">
        <v>1247</v>
      </c>
      <c r="B1541" s="88">
        <v>38403.552083333336</v>
      </c>
      <c r="C1541" s="88">
        <v>38404.635416666664</v>
      </c>
      <c r="D1541" s="6" t="s">
        <v>1471</v>
      </c>
      <c r="E1541" s="6" t="s">
        <v>1472</v>
      </c>
      <c r="F1541" s="6"/>
      <c r="G1541" s="6">
        <v>50</v>
      </c>
      <c r="H1541" s="6"/>
      <c r="I1541" s="6"/>
      <c r="J1541" s="6"/>
      <c r="K1541" s="6"/>
      <c r="L1541" s="6"/>
      <c r="M1541" s="6">
        <v>1761</v>
      </c>
      <c r="N1541" s="6"/>
      <c r="O1541" s="6">
        <v>515</v>
      </c>
      <c r="P1541" s="6"/>
      <c r="Q1541" s="6">
        <v>876</v>
      </c>
      <c r="R1541" s="6"/>
      <c r="S1541" s="6">
        <v>9.7000000000000003E-2</v>
      </c>
      <c r="T1541" s="6"/>
      <c r="U1541" s="6">
        <v>1.37</v>
      </c>
      <c r="V1541" s="6"/>
      <c r="W1541" s="6">
        <v>19</v>
      </c>
      <c r="X1541" s="6"/>
      <c r="Y1541" s="6">
        <v>2020</v>
      </c>
      <c r="Z1541" s="6"/>
      <c r="AA1541" s="6">
        <v>3070</v>
      </c>
      <c r="AB1541" s="6"/>
      <c r="AC1541" s="6">
        <v>8750</v>
      </c>
      <c r="AD1541" s="6" t="s">
        <v>1784</v>
      </c>
      <c r="AE1541" s="6">
        <v>18</v>
      </c>
      <c r="AF1541" s="6"/>
      <c r="AG1541" s="6">
        <v>430</v>
      </c>
      <c r="AH1541" s="6" t="s">
        <v>1784</v>
      </c>
      <c r="AI1541" s="6">
        <v>5</v>
      </c>
      <c r="AJ1541" s="6" t="s">
        <v>1784</v>
      </c>
      <c r="AK1541" s="6">
        <v>2.5</v>
      </c>
      <c r="AL1541" s="6"/>
      <c r="AM1541" s="6">
        <v>7.37</v>
      </c>
      <c r="AN1541" s="6"/>
      <c r="AO1541" s="6">
        <v>169</v>
      </c>
      <c r="AP1541" s="6"/>
      <c r="AQ1541" s="6">
        <v>110</v>
      </c>
      <c r="AR1541" s="6"/>
      <c r="AS1541" s="6"/>
      <c r="AT1541" s="6"/>
      <c r="AU1541" s="6"/>
      <c r="AV1541" s="6"/>
      <c r="AW1541" s="6"/>
      <c r="AX1541" s="6"/>
      <c r="AY1541" s="6"/>
      <c r="AZ1541" s="6"/>
      <c r="BA1541" s="6"/>
      <c r="BB1541" s="6"/>
      <c r="BC1541" s="6"/>
      <c r="BD1541" s="6"/>
      <c r="BE1541" s="6"/>
      <c r="BF1541" s="6"/>
      <c r="BG1541" s="6"/>
      <c r="BH1541" s="6"/>
      <c r="BI1541" s="6"/>
      <c r="BJ1541" s="6"/>
      <c r="BK1541" s="6"/>
      <c r="BL1541" s="6"/>
      <c r="BM1541" s="6"/>
      <c r="BN1541" s="6"/>
      <c r="BO1541" s="6"/>
      <c r="BP1541" s="6"/>
      <c r="BQ1541" s="6"/>
      <c r="BR1541" s="6"/>
      <c r="BS1541" s="6"/>
      <c r="BT1541" s="6"/>
      <c r="BU1541" s="6"/>
      <c r="BV1541" s="6"/>
      <c r="BW1541" s="6"/>
      <c r="BX1541" s="6"/>
      <c r="BY1541" s="6"/>
      <c r="BZ1541" s="6"/>
      <c r="CA1541" s="6">
        <v>50</v>
      </c>
      <c r="CB1541" s="6"/>
      <c r="CC1541" s="6"/>
      <c r="CD1541" s="6"/>
      <c r="CE1541" s="6"/>
      <c r="CF1541" s="6"/>
      <c r="CG1541" s="6"/>
      <c r="CH1541" s="6"/>
      <c r="CI1541" s="6"/>
      <c r="CJ1541" s="6"/>
      <c r="CK1541" s="6"/>
      <c r="CL1541" s="6"/>
      <c r="CM1541" s="6"/>
      <c r="CN1541" s="6"/>
      <c r="CO1541" s="6"/>
      <c r="CP1541" s="6"/>
      <c r="CQ1541" s="6"/>
      <c r="CR1541" s="6"/>
      <c r="CS1541" s="6"/>
      <c r="CT1541" s="6"/>
      <c r="CU1541" s="6"/>
      <c r="CV1541" s="6"/>
      <c r="CW1541" s="6"/>
    </row>
    <row r="1542" spans="1:101" s="83" customFormat="1" x14ac:dyDescent="0.2">
      <c r="A1542" s="6" t="s">
        <v>1247</v>
      </c>
      <c r="B1542" s="88">
        <v>38429.166666666664</v>
      </c>
      <c r="C1542" s="88">
        <v>38430.170138888891</v>
      </c>
      <c r="D1542" s="6" t="s">
        <v>1473</v>
      </c>
      <c r="E1542" s="6" t="s">
        <v>1474</v>
      </c>
      <c r="F1542" s="6"/>
      <c r="G1542" s="6">
        <v>50</v>
      </c>
      <c r="H1542" s="6"/>
      <c r="I1542" s="6"/>
      <c r="J1542" s="6"/>
      <c r="K1542" s="6"/>
      <c r="L1542" s="6"/>
      <c r="M1542" s="6">
        <v>1012</v>
      </c>
      <c r="N1542" s="6"/>
      <c r="O1542" s="6">
        <v>262</v>
      </c>
      <c r="P1542" s="6"/>
      <c r="Q1542" s="6">
        <v>5150</v>
      </c>
      <c r="R1542" s="6"/>
      <c r="S1542" s="6">
        <v>5.0999999999999997E-2</v>
      </c>
      <c r="T1542" s="6"/>
      <c r="U1542" s="6">
        <v>2.23</v>
      </c>
      <c r="V1542" s="6"/>
      <c r="W1542" s="6">
        <v>19</v>
      </c>
      <c r="X1542" s="6"/>
      <c r="Y1542" s="6">
        <v>1590</v>
      </c>
      <c r="Z1542" s="6"/>
      <c r="AA1542" s="6">
        <v>2700</v>
      </c>
      <c r="AB1542" s="6"/>
      <c r="AC1542" s="6">
        <v>8060</v>
      </c>
      <c r="AD1542" s="6" t="s">
        <v>1784</v>
      </c>
      <c r="AE1542" s="6">
        <v>18</v>
      </c>
      <c r="AF1542" s="6"/>
      <c r="AG1542" s="6">
        <v>210</v>
      </c>
      <c r="AH1542" s="6" t="s">
        <v>1784</v>
      </c>
      <c r="AI1542" s="6">
        <v>5</v>
      </c>
      <c r="AJ1542" s="6" t="s">
        <v>1784</v>
      </c>
      <c r="AK1542" s="6">
        <v>2.5</v>
      </c>
      <c r="AL1542" s="6"/>
      <c r="AM1542" s="6">
        <v>7.42</v>
      </c>
      <c r="AN1542" s="6"/>
      <c r="AO1542" s="6">
        <v>191</v>
      </c>
      <c r="AP1542" s="6" t="s">
        <v>1784</v>
      </c>
      <c r="AQ1542" s="6">
        <v>40</v>
      </c>
      <c r="AR1542" s="6"/>
      <c r="AS1542" s="6"/>
      <c r="AT1542" s="6"/>
      <c r="AU1542" s="6"/>
      <c r="AV1542" s="6"/>
      <c r="AW1542" s="6"/>
      <c r="AX1542" s="6"/>
      <c r="AY1542" s="6"/>
      <c r="AZ1542" s="6"/>
      <c r="BA1542" s="6"/>
      <c r="BB1542" s="6"/>
      <c r="BC1542" s="6"/>
      <c r="BD1542" s="6"/>
      <c r="BE1542" s="6"/>
      <c r="BF1542" s="6"/>
      <c r="BG1542" s="6"/>
      <c r="BH1542" s="6"/>
      <c r="BI1542" s="6"/>
      <c r="BJ1542" s="6"/>
      <c r="BK1542" s="6"/>
      <c r="BL1542" s="6"/>
      <c r="BM1542" s="6"/>
      <c r="BN1542" s="6"/>
      <c r="BO1542" s="6"/>
      <c r="BP1542" s="6"/>
      <c r="BQ1542" s="6"/>
      <c r="BR1542" s="6"/>
      <c r="BS1542" s="6"/>
      <c r="BT1542" s="6"/>
      <c r="BU1542" s="6"/>
      <c r="BV1542" s="6"/>
      <c r="BW1542" s="6"/>
      <c r="BX1542" s="6"/>
      <c r="BY1542" s="6"/>
      <c r="BZ1542" s="6" t="s">
        <v>1784</v>
      </c>
      <c r="CA1542" s="6">
        <v>40</v>
      </c>
      <c r="CB1542" s="6"/>
      <c r="CC1542" s="6"/>
      <c r="CD1542" s="6"/>
      <c r="CE1542" s="6"/>
      <c r="CF1542" s="6"/>
      <c r="CG1542" s="6"/>
      <c r="CH1542" s="6"/>
      <c r="CI1542" s="6"/>
      <c r="CJ1542" s="6"/>
      <c r="CK1542" s="6"/>
      <c r="CL1542" s="6"/>
      <c r="CM1542" s="6"/>
      <c r="CN1542" s="6"/>
      <c r="CO1542" s="6"/>
      <c r="CP1542" s="6"/>
      <c r="CQ1542" s="6"/>
      <c r="CR1542" s="6"/>
      <c r="CS1542" s="6"/>
      <c r="CT1542" s="6"/>
      <c r="CU1542" s="6"/>
      <c r="CV1542" s="6"/>
      <c r="CW1542" s="6"/>
    </row>
    <row r="1543" spans="1:101" s="83" customFormat="1" x14ac:dyDescent="0.2">
      <c r="A1543" s="6" t="s">
        <v>1247</v>
      </c>
      <c r="B1543" s="88">
        <v>38430.180555555555</v>
      </c>
      <c r="C1543" s="88">
        <v>38431.541666666664</v>
      </c>
      <c r="D1543" s="6" t="s">
        <v>1475</v>
      </c>
      <c r="E1543" s="6" t="s">
        <v>1476</v>
      </c>
      <c r="F1543" s="6"/>
      <c r="G1543" s="6">
        <v>50</v>
      </c>
      <c r="H1543" s="6"/>
      <c r="I1543" s="6"/>
      <c r="J1543" s="6"/>
      <c r="K1543" s="6"/>
      <c r="L1543" s="6"/>
      <c r="M1543" s="6">
        <v>3168</v>
      </c>
      <c r="N1543" s="6"/>
      <c r="O1543" s="6">
        <v>88.4</v>
      </c>
      <c r="P1543" s="6"/>
      <c r="Q1543" s="6">
        <v>182</v>
      </c>
      <c r="R1543" s="6"/>
      <c r="S1543" s="6">
        <v>0.29599999999999999</v>
      </c>
      <c r="T1543" s="6"/>
      <c r="U1543" s="6">
        <v>2.1800000000000002</v>
      </c>
      <c r="V1543" s="6"/>
      <c r="W1543" s="6">
        <v>23</v>
      </c>
      <c r="X1543" s="6"/>
      <c r="Y1543" s="6">
        <v>388</v>
      </c>
      <c r="Z1543" s="6"/>
      <c r="AA1543" s="6">
        <v>656</v>
      </c>
      <c r="AB1543" s="6"/>
      <c r="AC1543" s="6">
        <v>2330</v>
      </c>
      <c r="AD1543" s="6" t="s">
        <v>1784</v>
      </c>
      <c r="AE1543" s="6">
        <v>18</v>
      </c>
      <c r="AF1543" s="6"/>
      <c r="AG1543" s="6">
        <v>55</v>
      </c>
      <c r="AH1543" s="6"/>
      <c r="AI1543" s="6">
        <v>19</v>
      </c>
      <c r="AJ1543" s="6" t="s">
        <v>1784</v>
      </c>
      <c r="AK1543" s="6">
        <v>2.5</v>
      </c>
      <c r="AL1543" s="6"/>
      <c r="AM1543" s="6">
        <v>7.51</v>
      </c>
      <c r="AN1543" s="6"/>
      <c r="AO1543" s="6">
        <v>148</v>
      </c>
      <c r="AP1543" s="6" t="s">
        <v>1784</v>
      </c>
      <c r="AQ1543" s="6">
        <v>40</v>
      </c>
      <c r="AR1543" s="6"/>
      <c r="AS1543" s="6"/>
      <c r="AT1543" s="6"/>
      <c r="AU1543" s="6"/>
      <c r="AV1543" s="6"/>
      <c r="AW1543" s="6"/>
      <c r="AX1543" s="6"/>
      <c r="AY1543" s="6"/>
      <c r="AZ1543" s="6"/>
      <c r="BA1543" s="6"/>
      <c r="BB1543" s="6"/>
      <c r="BC1543" s="6"/>
      <c r="BD1543" s="6"/>
      <c r="BE1543" s="6"/>
      <c r="BF1543" s="6"/>
      <c r="BG1543" s="6"/>
      <c r="BH1543" s="6"/>
      <c r="BI1543" s="6"/>
      <c r="BJ1543" s="6"/>
      <c r="BK1543" s="6"/>
      <c r="BL1543" s="6"/>
      <c r="BM1543" s="6"/>
      <c r="BN1543" s="6"/>
      <c r="BO1543" s="6"/>
      <c r="BP1543" s="6"/>
      <c r="BQ1543" s="6"/>
      <c r="BR1543" s="6"/>
      <c r="BS1543" s="6"/>
      <c r="BT1543" s="6"/>
      <c r="BU1543" s="6"/>
      <c r="BV1543" s="6"/>
      <c r="BW1543" s="6"/>
      <c r="BX1543" s="6"/>
      <c r="BY1543" s="6"/>
      <c r="BZ1543" s="6" t="s">
        <v>1784</v>
      </c>
      <c r="CA1543" s="6">
        <v>40</v>
      </c>
      <c r="CB1543" s="6"/>
      <c r="CC1543" s="6"/>
      <c r="CD1543" s="6"/>
      <c r="CE1543" s="6"/>
      <c r="CF1543" s="6"/>
      <c r="CG1543" s="6"/>
      <c r="CH1543" s="6"/>
      <c r="CI1543" s="6"/>
      <c r="CJ1543" s="6"/>
      <c r="CK1543" s="6"/>
      <c r="CL1543" s="6"/>
      <c r="CM1543" s="6"/>
      <c r="CN1543" s="6"/>
      <c r="CO1543" s="6"/>
      <c r="CP1543" s="6"/>
      <c r="CQ1543" s="6"/>
      <c r="CR1543" s="6"/>
      <c r="CS1543" s="6"/>
      <c r="CT1543" s="6"/>
      <c r="CU1543" s="6"/>
      <c r="CV1543" s="6"/>
      <c r="CW1543" s="6"/>
    </row>
    <row r="1544" spans="1:101" s="83" customFormat="1" x14ac:dyDescent="0.2">
      <c r="A1544" s="6" t="s">
        <v>1247</v>
      </c>
      <c r="B1544" s="88">
        <v>38470.652777777781</v>
      </c>
      <c r="C1544" s="88"/>
      <c r="D1544" s="6" t="s">
        <v>1477</v>
      </c>
      <c r="E1544" s="6" t="s">
        <v>1478</v>
      </c>
      <c r="F1544" s="6"/>
      <c r="G1544" s="6">
        <v>10</v>
      </c>
      <c r="H1544" s="6"/>
      <c r="I1544" s="6"/>
      <c r="J1544" s="6"/>
      <c r="K1544" s="6">
        <v>3.6</v>
      </c>
      <c r="L1544" s="6"/>
      <c r="M1544" s="6"/>
      <c r="N1544" s="6" t="s">
        <v>1784</v>
      </c>
      <c r="O1544" s="6">
        <v>3</v>
      </c>
      <c r="P1544" s="6"/>
      <c r="Q1544" s="6">
        <v>30</v>
      </c>
      <c r="R1544" s="6"/>
      <c r="S1544" s="6">
        <v>0.06</v>
      </c>
      <c r="T1544" s="6"/>
      <c r="U1544" s="6">
        <v>0.42</v>
      </c>
      <c r="V1544" s="6"/>
      <c r="W1544" s="6">
        <v>9</v>
      </c>
      <c r="X1544" s="6"/>
      <c r="Y1544" s="6">
        <v>167</v>
      </c>
      <c r="Z1544" s="6"/>
      <c r="AA1544" s="6">
        <v>289</v>
      </c>
      <c r="AB1544" s="6"/>
      <c r="AC1544" s="6">
        <v>1490</v>
      </c>
      <c r="AD1544" s="6" t="s">
        <v>1784</v>
      </c>
      <c r="AE1544" s="6">
        <v>18</v>
      </c>
      <c r="AF1544" s="6" t="s">
        <v>1784</v>
      </c>
      <c r="AG1544" s="6">
        <v>18</v>
      </c>
      <c r="AH1544" s="6" t="s">
        <v>1784</v>
      </c>
      <c r="AI1544" s="6">
        <v>5</v>
      </c>
      <c r="AJ1544" s="6" t="s">
        <v>1784</v>
      </c>
      <c r="AK1544" s="6">
        <v>2.5</v>
      </c>
      <c r="AL1544" s="6"/>
      <c r="AM1544" s="6">
        <v>8.2100000000000009</v>
      </c>
      <c r="AN1544" s="6"/>
      <c r="AO1544" s="6">
        <v>234</v>
      </c>
      <c r="AP1544" s="6"/>
      <c r="AQ1544" s="6"/>
      <c r="AR1544" s="6"/>
      <c r="AS1544" s="6"/>
      <c r="AT1544" s="6"/>
      <c r="AU1544" s="6"/>
      <c r="AV1544" s="6"/>
      <c r="AW1544" s="6"/>
      <c r="AX1544" s="6"/>
      <c r="AY1544" s="6"/>
      <c r="AZ1544" s="6"/>
      <c r="BA1544" s="6"/>
      <c r="BB1544" s="6"/>
      <c r="BC1544" s="6"/>
      <c r="BD1544" s="6"/>
      <c r="BE1544" s="6"/>
      <c r="BF1544" s="6"/>
      <c r="BG1544" s="6"/>
      <c r="BH1544" s="6"/>
      <c r="BI1544" s="6"/>
      <c r="BJ1544" s="6"/>
      <c r="BK1544" s="6"/>
      <c r="BL1544" s="6"/>
      <c r="BM1544" s="6"/>
      <c r="BN1544" s="6"/>
      <c r="BO1544" s="6"/>
      <c r="BP1544" s="6"/>
      <c r="BQ1544" s="6"/>
      <c r="BR1544" s="6"/>
      <c r="BS1544" s="6"/>
      <c r="BT1544" s="6"/>
      <c r="BU1544" s="6"/>
      <c r="BV1544" s="6"/>
      <c r="BW1544" s="6"/>
      <c r="BX1544" s="6"/>
      <c r="BY1544" s="6"/>
      <c r="BZ1544" s="6"/>
      <c r="CA1544" s="6"/>
      <c r="CB1544" s="6"/>
      <c r="CC1544" s="6"/>
      <c r="CD1544" s="6"/>
      <c r="CE1544" s="6"/>
      <c r="CF1544" s="6"/>
      <c r="CG1544" s="6"/>
      <c r="CH1544" s="6"/>
      <c r="CI1544" s="6"/>
      <c r="CJ1544" s="6"/>
      <c r="CK1544" s="6"/>
      <c r="CL1544" s="6"/>
      <c r="CM1544" s="6"/>
      <c r="CN1544" s="6"/>
      <c r="CO1544" s="6"/>
      <c r="CP1544" s="6"/>
      <c r="CQ1544" s="6"/>
      <c r="CR1544" s="6"/>
      <c r="CS1544" s="6"/>
      <c r="CT1544" s="6"/>
      <c r="CU1544" s="6"/>
      <c r="CV1544" s="6"/>
      <c r="CW1544" s="6"/>
    </row>
    <row r="1545" spans="1:101" s="83" customFormat="1" x14ac:dyDescent="0.2">
      <c r="A1545" s="6" t="s">
        <v>1247</v>
      </c>
      <c r="B1545" s="88">
        <v>38738.006944444445</v>
      </c>
      <c r="C1545" s="88">
        <v>38738.729166666664</v>
      </c>
      <c r="D1545" s="6" t="s">
        <v>1479</v>
      </c>
      <c r="E1545" s="6" t="s">
        <v>1480</v>
      </c>
      <c r="F1545" s="6"/>
      <c r="G1545" s="6">
        <v>50</v>
      </c>
      <c r="H1545" s="6"/>
      <c r="I1545" s="6"/>
      <c r="J1545" s="6"/>
      <c r="K1545" s="6"/>
      <c r="L1545" s="6"/>
      <c r="M1545" s="6">
        <v>417.04</v>
      </c>
      <c r="N1545" s="6"/>
      <c r="O1545" s="6">
        <v>32.299999999999997</v>
      </c>
      <c r="P1545" s="6"/>
      <c r="Q1545" s="6"/>
      <c r="R1545" s="6" t="s">
        <v>1784</v>
      </c>
      <c r="S1545" s="6">
        <v>1.4999999999999999E-2</v>
      </c>
      <c r="T1545" s="6"/>
      <c r="U1545" s="6">
        <v>0.87</v>
      </c>
      <c r="V1545" s="6"/>
      <c r="W1545" s="6">
        <v>11</v>
      </c>
      <c r="X1545" s="6"/>
      <c r="Y1545" s="6">
        <v>2230</v>
      </c>
      <c r="Z1545" s="6"/>
      <c r="AA1545" s="6">
        <v>3500</v>
      </c>
      <c r="AB1545" s="6"/>
      <c r="AC1545" s="6">
        <v>10700</v>
      </c>
      <c r="AD1545" s="6" t="s">
        <v>1784</v>
      </c>
      <c r="AE1545" s="6">
        <v>18</v>
      </c>
      <c r="AF1545" s="6" t="s">
        <v>1784</v>
      </c>
      <c r="AG1545" s="6">
        <v>18</v>
      </c>
      <c r="AH1545" s="6" t="s">
        <v>1784</v>
      </c>
      <c r="AI1545" s="6">
        <v>25</v>
      </c>
      <c r="AJ1545" s="6" t="s">
        <v>1784</v>
      </c>
      <c r="AK1545" s="6">
        <v>12.5</v>
      </c>
      <c r="AL1545" s="6"/>
      <c r="AM1545" s="6">
        <v>7.77</v>
      </c>
      <c r="AN1545" s="6"/>
      <c r="AO1545" s="6">
        <v>218</v>
      </c>
      <c r="AP1545" s="6" t="s">
        <v>1784</v>
      </c>
      <c r="AQ1545" s="6">
        <v>40</v>
      </c>
      <c r="AR1545" s="6"/>
      <c r="AS1545" s="6"/>
      <c r="AT1545" s="6"/>
      <c r="AU1545" s="6"/>
      <c r="AV1545" s="6"/>
      <c r="AW1545" s="6"/>
      <c r="AX1545" s="6"/>
      <c r="AY1545" s="6"/>
      <c r="AZ1545" s="6"/>
      <c r="BA1545" s="6"/>
      <c r="BB1545" s="6"/>
      <c r="BC1545" s="6"/>
      <c r="BD1545" s="6"/>
      <c r="BE1545" s="6"/>
      <c r="BF1545" s="6"/>
      <c r="BG1545" s="6"/>
      <c r="BH1545" s="6"/>
      <c r="BI1545" s="6"/>
      <c r="BJ1545" s="6"/>
      <c r="BK1545" s="6"/>
      <c r="BL1545" s="6"/>
      <c r="BM1545" s="6"/>
      <c r="BN1545" s="6"/>
      <c r="BO1545" s="6"/>
      <c r="BP1545" s="6"/>
      <c r="BQ1545" s="6"/>
      <c r="BR1545" s="6"/>
      <c r="BS1545" s="6"/>
      <c r="BT1545" s="6"/>
      <c r="BU1545" s="6"/>
      <c r="BV1545" s="6"/>
      <c r="BW1545" s="6"/>
      <c r="BX1545" s="6"/>
      <c r="BY1545" s="6"/>
      <c r="BZ1545" s="6" t="s">
        <v>1784</v>
      </c>
      <c r="CA1545" s="6">
        <v>40</v>
      </c>
      <c r="CB1545" s="6"/>
      <c r="CC1545" s="6"/>
      <c r="CD1545" s="6"/>
      <c r="CE1545" s="6"/>
      <c r="CF1545" s="6"/>
      <c r="CG1545" s="6"/>
      <c r="CH1545" s="6"/>
      <c r="CI1545" s="6"/>
      <c r="CJ1545" s="6"/>
      <c r="CK1545" s="6"/>
      <c r="CL1545" s="6"/>
      <c r="CM1545" s="6"/>
      <c r="CN1545" s="6"/>
      <c r="CO1545" s="6"/>
      <c r="CP1545" s="6"/>
      <c r="CQ1545" s="6"/>
      <c r="CR1545" s="6"/>
      <c r="CS1545" s="6"/>
      <c r="CT1545" s="6"/>
      <c r="CU1545" s="6"/>
      <c r="CV1545" s="6"/>
      <c r="CW1545" s="6"/>
    </row>
    <row r="1546" spans="1:101" s="83" customFormat="1" x14ac:dyDescent="0.2">
      <c r="A1546" s="6" t="s">
        <v>1247</v>
      </c>
      <c r="B1546" s="88">
        <v>38759.927083333336</v>
      </c>
      <c r="C1546" s="88">
        <v>38760.201388888891</v>
      </c>
      <c r="D1546" s="6" t="s">
        <v>1481</v>
      </c>
      <c r="E1546" s="6" t="s">
        <v>1482</v>
      </c>
      <c r="F1546" s="6"/>
      <c r="G1546" s="6">
        <v>50</v>
      </c>
      <c r="H1546" s="6"/>
      <c r="I1546" s="6"/>
      <c r="J1546" s="6"/>
      <c r="K1546" s="6"/>
      <c r="L1546" s="6"/>
      <c r="M1546" s="6">
        <v>88.19</v>
      </c>
      <c r="N1546" s="6"/>
      <c r="O1546" s="6">
        <v>47.4</v>
      </c>
      <c r="P1546" s="6"/>
      <c r="Q1546" s="6">
        <v>111</v>
      </c>
      <c r="R1546" s="6"/>
      <c r="S1546" s="6">
        <v>1.7000000000000001E-2</v>
      </c>
      <c r="T1546" s="6"/>
      <c r="U1546" s="6">
        <v>0.82</v>
      </c>
      <c r="V1546" s="6"/>
      <c r="W1546" s="6">
        <v>16</v>
      </c>
      <c r="X1546" s="6"/>
      <c r="Y1546" s="6">
        <v>1760</v>
      </c>
      <c r="Z1546" s="6"/>
      <c r="AA1546" s="6">
        <v>3020</v>
      </c>
      <c r="AB1546" s="6"/>
      <c r="AC1546" s="6">
        <v>9170</v>
      </c>
      <c r="AD1546" s="6" t="s">
        <v>1784</v>
      </c>
      <c r="AE1546" s="6">
        <v>18</v>
      </c>
      <c r="AF1546" s="6"/>
      <c r="AG1546" s="6">
        <v>29</v>
      </c>
      <c r="AH1546" s="6" t="s">
        <v>1784</v>
      </c>
      <c r="AI1546" s="6">
        <v>5</v>
      </c>
      <c r="AJ1546" s="6" t="s">
        <v>1784</v>
      </c>
      <c r="AK1546" s="6">
        <v>2.5</v>
      </c>
      <c r="AL1546" s="6"/>
      <c r="AM1546" s="6">
        <v>8.02</v>
      </c>
      <c r="AN1546" s="6"/>
      <c r="AO1546" s="6">
        <v>248</v>
      </c>
      <c r="AP1546" s="6"/>
      <c r="AQ1546" s="6"/>
      <c r="AR1546" s="6"/>
      <c r="AS1546" s="6"/>
      <c r="AT1546" s="6"/>
      <c r="AU1546" s="6"/>
      <c r="AV1546" s="6"/>
      <c r="AW1546" s="6"/>
      <c r="AX1546" s="6"/>
      <c r="AY1546" s="6"/>
      <c r="AZ1546" s="6"/>
      <c r="BA1546" s="6"/>
      <c r="BB1546" s="6"/>
      <c r="BC1546" s="6"/>
      <c r="BD1546" s="6"/>
      <c r="BE1546" s="6"/>
      <c r="BF1546" s="6"/>
      <c r="BG1546" s="6"/>
      <c r="BH1546" s="6"/>
      <c r="BI1546" s="6"/>
      <c r="BJ1546" s="6"/>
      <c r="BK1546" s="6"/>
      <c r="BL1546" s="6"/>
      <c r="BM1546" s="6"/>
      <c r="BN1546" s="6"/>
      <c r="BO1546" s="6"/>
      <c r="BP1546" s="6"/>
      <c r="BQ1546" s="6"/>
      <c r="BR1546" s="6"/>
      <c r="BS1546" s="6"/>
      <c r="BT1546" s="6"/>
      <c r="BU1546" s="6"/>
      <c r="BV1546" s="6"/>
      <c r="BW1546" s="6"/>
      <c r="BX1546" s="6"/>
      <c r="BY1546" s="6"/>
      <c r="BZ1546" s="6"/>
      <c r="CA1546" s="6"/>
      <c r="CB1546" s="6"/>
      <c r="CC1546" s="6"/>
      <c r="CD1546" s="6"/>
      <c r="CE1546" s="6"/>
      <c r="CF1546" s="6"/>
      <c r="CG1546" s="6"/>
      <c r="CH1546" s="6"/>
      <c r="CI1546" s="6"/>
      <c r="CJ1546" s="6"/>
      <c r="CK1546" s="6"/>
      <c r="CL1546" s="6"/>
      <c r="CM1546" s="6"/>
      <c r="CN1546" s="6"/>
      <c r="CO1546" s="6"/>
      <c r="CP1546" s="6"/>
      <c r="CQ1546" s="6"/>
      <c r="CR1546" s="6"/>
      <c r="CS1546" s="6"/>
      <c r="CT1546" s="6"/>
      <c r="CU1546" s="6"/>
      <c r="CV1546" s="6"/>
      <c r="CW1546" s="6"/>
    </row>
    <row r="1547" spans="1:101" s="83" customFormat="1" x14ac:dyDescent="0.2">
      <c r="A1547" s="6" t="s">
        <v>1247</v>
      </c>
      <c r="B1547" s="88">
        <v>38764.256944444445</v>
      </c>
      <c r="C1547" s="88">
        <v>38765.263888888891</v>
      </c>
      <c r="D1547" s="6" t="s">
        <v>1483</v>
      </c>
      <c r="E1547" s="6" t="s">
        <v>1484</v>
      </c>
      <c r="F1547" s="6"/>
      <c r="G1547" s="6">
        <v>50</v>
      </c>
      <c r="H1547" s="6"/>
      <c r="I1547" s="6"/>
      <c r="J1547" s="6"/>
      <c r="K1547" s="6"/>
      <c r="L1547" s="6"/>
      <c r="M1547" s="6">
        <v>1347.37</v>
      </c>
      <c r="N1547" s="6"/>
      <c r="O1547" s="6">
        <v>236</v>
      </c>
      <c r="P1547" s="6"/>
      <c r="Q1547" s="6">
        <v>481</v>
      </c>
      <c r="R1547" s="6"/>
      <c r="S1547" s="6">
        <v>0.30599999999999999</v>
      </c>
      <c r="T1547" s="6"/>
      <c r="U1547" s="6">
        <v>2.42</v>
      </c>
      <c r="V1547" s="6"/>
      <c r="W1547" s="6">
        <v>29</v>
      </c>
      <c r="X1547" s="6"/>
      <c r="Y1547" s="6">
        <v>2600</v>
      </c>
      <c r="Z1547" s="6"/>
      <c r="AA1547" s="6">
        <v>4270</v>
      </c>
      <c r="AB1547" s="6"/>
      <c r="AC1547" s="6">
        <v>12200</v>
      </c>
      <c r="AD1547" s="6" t="s">
        <v>1784</v>
      </c>
      <c r="AE1547" s="6">
        <v>18</v>
      </c>
      <c r="AF1547" s="6"/>
      <c r="AG1547" s="6">
        <v>170</v>
      </c>
      <c r="AH1547" s="6" t="s">
        <v>1784</v>
      </c>
      <c r="AI1547" s="6">
        <v>5</v>
      </c>
      <c r="AJ1547" s="6" t="s">
        <v>1784</v>
      </c>
      <c r="AK1547" s="6">
        <v>2.5</v>
      </c>
      <c r="AL1547" s="6"/>
      <c r="AM1547" s="6">
        <v>7.18</v>
      </c>
      <c r="AN1547" s="6"/>
      <c r="AO1547" s="6">
        <v>154</v>
      </c>
      <c r="AP1547" s="6" t="s">
        <v>1784</v>
      </c>
      <c r="AQ1547" s="6">
        <v>40</v>
      </c>
      <c r="AR1547" s="6"/>
      <c r="AS1547" s="6"/>
      <c r="AT1547" s="6"/>
      <c r="AU1547" s="6"/>
      <c r="AV1547" s="6"/>
      <c r="AW1547" s="6"/>
      <c r="AX1547" s="6"/>
      <c r="AY1547" s="6"/>
      <c r="AZ1547" s="6"/>
      <c r="BA1547" s="6"/>
      <c r="BB1547" s="6"/>
      <c r="BC1547" s="6"/>
      <c r="BD1547" s="6"/>
      <c r="BE1547" s="6"/>
      <c r="BF1547" s="6"/>
      <c r="BG1547" s="6"/>
      <c r="BH1547" s="6"/>
      <c r="BI1547" s="6"/>
      <c r="BJ1547" s="6"/>
      <c r="BK1547" s="6"/>
      <c r="BL1547" s="6"/>
      <c r="BM1547" s="6"/>
      <c r="BN1547" s="6"/>
      <c r="BO1547" s="6"/>
      <c r="BP1547" s="6"/>
      <c r="BQ1547" s="6"/>
      <c r="BR1547" s="6"/>
      <c r="BS1547" s="6"/>
      <c r="BT1547" s="6"/>
      <c r="BU1547" s="6"/>
      <c r="BV1547" s="6"/>
      <c r="BW1547" s="6"/>
      <c r="BX1547" s="6"/>
      <c r="BY1547" s="6"/>
      <c r="BZ1547" s="6" t="s">
        <v>1784</v>
      </c>
      <c r="CA1547" s="6">
        <v>40</v>
      </c>
      <c r="CB1547" s="6"/>
      <c r="CC1547" s="6"/>
      <c r="CD1547" s="6"/>
      <c r="CE1547" s="6"/>
      <c r="CF1547" s="6"/>
      <c r="CG1547" s="6"/>
      <c r="CH1547" s="6"/>
      <c r="CI1547" s="6"/>
      <c r="CJ1547" s="6"/>
      <c r="CK1547" s="6"/>
      <c r="CL1547" s="6"/>
      <c r="CM1547" s="6"/>
      <c r="CN1547" s="6"/>
      <c r="CO1547" s="6"/>
      <c r="CP1547" s="6"/>
      <c r="CQ1547" s="6"/>
      <c r="CR1547" s="6"/>
      <c r="CS1547" s="6"/>
      <c r="CT1547" s="6"/>
      <c r="CU1547" s="6"/>
      <c r="CV1547" s="6"/>
      <c r="CW1547" s="6"/>
    </row>
    <row r="1548" spans="1:101" s="83" customFormat="1" x14ac:dyDescent="0.2">
      <c r="A1548" s="6" t="s">
        <v>1247</v>
      </c>
      <c r="B1548" s="88">
        <v>38781.958333333336</v>
      </c>
      <c r="C1548" s="88">
        <v>38782.986111111109</v>
      </c>
      <c r="D1548" s="6" t="s">
        <v>1485</v>
      </c>
      <c r="E1548" s="6" t="s">
        <v>1486</v>
      </c>
      <c r="F1548" s="6"/>
      <c r="G1548" s="6">
        <v>50</v>
      </c>
      <c r="H1548" s="6"/>
      <c r="I1548" s="6"/>
      <c r="J1548" s="6"/>
      <c r="K1548" s="6"/>
      <c r="L1548" s="6"/>
      <c r="M1548" s="6">
        <v>1251.95</v>
      </c>
      <c r="N1548" s="6"/>
      <c r="O1548" s="6">
        <v>644</v>
      </c>
      <c r="P1548" s="6"/>
      <c r="Q1548" s="6">
        <v>1150</v>
      </c>
      <c r="R1548" s="6"/>
      <c r="S1548" s="6">
        <v>3.6999999999999998E-2</v>
      </c>
      <c r="T1548" s="6"/>
      <c r="U1548" s="6">
        <v>2.31</v>
      </c>
      <c r="V1548" s="6"/>
      <c r="W1548" s="6">
        <v>39</v>
      </c>
      <c r="X1548" s="6"/>
      <c r="Y1548" s="6">
        <v>2790</v>
      </c>
      <c r="Z1548" s="6"/>
      <c r="AA1548" s="6">
        <v>4660</v>
      </c>
      <c r="AB1548" s="6"/>
      <c r="AC1548" s="6">
        <v>13500</v>
      </c>
      <c r="AD1548" s="6" t="s">
        <v>1784</v>
      </c>
      <c r="AE1548" s="6">
        <v>18</v>
      </c>
      <c r="AF1548" s="6"/>
      <c r="AG1548" s="6">
        <v>180</v>
      </c>
      <c r="AH1548" s="6"/>
      <c r="AI1548" s="6">
        <v>10</v>
      </c>
      <c r="AJ1548" s="6" t="s">
        <v>1784</v>
      </c>
      <c r="AK1548" s="6">
        <v>2.5</v>
      </c>
      <c r="AL1548" s="6"/>
      <c r="AM1548" s="6">
        <v>7.12</v>
      </c>
      <c r="AN1548" s="6"/>
      <c r="AO1548" s="6">
        <v>158</v>
      </c>
      <c r="AP1548" s="6" t="s">
        <v>1784</v>
      </c>
      <c r="AQ1548" s="6">
        <v>40</v>
      </c>
      <c r="AR1548" s="6"/>
      <c r="AS1548" s="6"/>
      <c r="AT1548" s="6"/>
      <c r="AU1548" s="6"/>
      <c r="AV1548" s="6"/>
      <c r="AW1548" s="6"/>
      <c r="AX1548" s="6"/>
      <c r="AY1548" s="6"/>
      <c r="AZ1548" s="6"/>
      <c r="BA1548" s="6"/>
      <c r="BB1548" s="6"/>
      <c r="BC1548" s="6"/>
      <c r="BD1548" s="6"/>
      <c r="BE1548" s="6"/>
      <c r="BF1548" s="6"/>
      <c r="BG1548" s="6"/>
      <c r="BH1548" s="6"/>
      <c r="BI1548" s="6"/>
      <c r="BJ1548" s="6"/>
      <c r="BK1548" s="6"/>
      <c r="BL1548" s="6"/>
      <c r="BM1548" s="6"/>
      <c r="BN1548" s="6"/>
      <c r="BO1548" s="6"/>
      <c r="BP1548" s="6"/>
      <c r="BQ1548" s="6"/>
      <c r="BR1548" s="6"/>
      <c r="BS1548" s="6"/>
      <c r="BT1548" s="6"/>
      <c r="BU1548" s="6"/>
      <c r="BV1548" s="6"/>
      <c r="BW1548" s="6"/>
      <c r="BX1548" s="6"/>
      <c r="BY1548" s="6"/>
      <c r="BZ1548" s="6"/>
      <c r="CA1548" s="6">
        <v>50</v>
      </c>
      <c r="CB1548" s="6"/>
      <c r="CC1548" s="6"/>
      <c r="CD1548" s="6"/>
      <c r="CE1548" s="6"/>
      <c r="CF1548" s="6"/>
      <c r="CG1548" s="6"/>
      <c r="CH1548" s="6"/>
      <c r="CI1548" s="6"/>
      <c r="CJ1548" s="6"/>
      <c r="CK1548" s="6"/>
      <c r="CL1548" s="6"/>
      <c r="CM1548" s="6"/>
      <c r="CN1548" s="6"/>
      <c r="CO1548" s="6"/>
      <c r="CP1548" s="6"/>
      <c r="CQ1548" s="6"/>
      <c r="CR1548" s="6"/>
      <c r="CS1548" s="6"/>
      <c r="CT1548" s="6"/>
      <c r="CU1548" s="6"/>
      <c r="CV1548" s="6"/>
      <c r="CW1548" s="6"/>
    </row>
    <row r="1549" spans="1:101" s="83" customFormat="1" x14ac:dyDescent="0.2">
      <c r="A1549" s="6" t="s">
        <v>1247</v>
      </c>
      <c r="B1549" s="88">
        <v>38783.576388888891</v>
      </c>
      <c r="C1549" s="88">
        <v>38785.40625</v>
      </c>
      <c r="D1549" s="6" t="s">
        <v>1487</v>
      </c>
      <c r="E1549" s="6" t="s">
        <v>1488</v>
      </c>
      <c r="F1549" s="6"/>
      <c r="G1549" s="6">
        <v>50</v>
      </c>
      <c r="H1549" s="6"/>
      <c r="I1549" s="6"/>
      <c r="J1549" s="6"/>
      <c r="K1549" s="6"/>
      <c r="L1549" s="6"/>
      <c r="M1549" s="6">
        <v>12372.82</v>
      </c>
      <c r="N1549" s="6"/>
      <c r="O1549" s="6">
        <v>45.4</v>
      </c>
      <c r="P1549" s="6"/>
      <c r="Q1549" s="6">
        <v>139</v>
      </c>
      <c r="R1549" s="6"/>
      <c r="S1549" s="6">
        <v>5.7000000000000002E-2</v>
      </c>
      <c r="T1549" s="6"/>
      <c r="U1549" s="6">
        <v>2.44</v>
      </c>
      <c r="V1549" s="6"/>
      <c r="W1549" s="6">
        <v>18</v>
      </c>
      <c r="X1549" s="6"/>
      <c r="Y1549" s="6">
        <v>203</v>
      </c>
      <c r="Z1549" s="6"/>
      <c r="AA1549" s="6">
        <v>327</v>
      </c>
      <c r="AB1549" s="6"/>
      <c r="AC1549" s="6">
        <v>1290</v>
      </c>
      <c r="AD1549" s="6" t="s">
        <v>1784</v>
      </c>
      <c r="AE1549" s="6">
        <v>18</v>
      </c>
      <c r="AF1549" s="6"/>
      <c r="AG1549" s="6">
        <v>21</v>
      </c>
      <c r="AH1549" s="6"/>
      <c r="AI1549" s="6">
        <v>13</v>
      </c>
      <c r="AJ1549" s="6" t="s">
        <v>1784</v>
      </c>
      <c r="AK1549" s="6">
        <v>2.5</v>
      </c>
      <c r="AL1549" s="6"/>
      <c r="AM1549" s="6">
        <v>7.38</v>
      </c>
      <c r="AN1549" s="6"/>
      <c r="AO1549" s="6">
        <v>100</v>
      </c>
      <c r="AP1549" s="6" t="s">
        <v>1784</v>
      </c>
      <c r="AQ1549" s="6">
        <v>40</v>
      </c>
      <c r="AR1549" s="6"/>
      <c r="AS1549" s="6">
        <v>2.6640000000000001</v>
      </c>
      <c r="AT1549" s="6"/>
      <c r="AU1549" s="6">
        <v>43.106000000000002</v>
      </c>
      <c r="AV1549" s="6"/>
      <c r="AW1549" s="6">
        <v>0.40899999999999997</v>
      </c>
      <c r="AX1549" s="6"/>
      <c r="AY1549" s="6">
        <v>42.697000000000003</v>
      </c>
      <c r="AZ1549" s="6"/>
      <c r="BA1549" s="6"/>
      <c r="BB1549" s="6"/>
      <c r="BC1549" s="6"/>
      <c r="BD1549" s="6"/>
      <c r="BE1549" s="6"/>
      <c r="BF1549" s="6"/>
      <c r="BG1549" s="6"/>
      <c r="BH1549" s="6"/>
      <c r="BI1549" s="6"/>
      <c r="BJ1549" s="6"/>
      <c r="BK1549" s="6"/>
      <c r="BL1549" s="6"/>
      <c r="BM1549" s="6"/>
      <c r="BN1549" s="6"/>
      <c r="BO1549" s="6"/>
      <c r="BP1549" s="6"/>
      <c r="BQ1549" s="6"/>
      <c r="BR1549" s="6"/>
      <c r="BS1549" s="6"/>
      <c r="BT1549" s="6"/>
      <c r="BU1549" s="6"/>
      <c r="BV1549" s="6"/>
      <c r="BW1549" s="6"/>
      <c r="BX1549" s="6"/>
      <c r="BY1549" s="6"/>
      <c r="BZ1549" s="6" t="s">
        <v>1784</v>
      </c>
      <c r="CA1549" s="6">
        <v>40</v>
      </c>
      <c r="CB1549" s="6"/>
      <c r="CC1549" s="6"/>
      <c r="CD1549" s="6"/>
      <c r="CE1549" s="6"/>
      <c r="CF1549" s="6"/>
      <c r="CG1549" s="6"/>
      <c r="CH1549" s="6"/>
      <c r="CI1549" s="6"/>
      <c r="CJ1549" s="6"/>
      <c r="CK1549" s="6"/>
      <c r="CL1549" s="6"/>
      <c r="CM1549" s="6"/>
      <c r="CN1549" s="6"/>
      <c r="CO1549" s="6"/>
      <c r="CP1549" s="6"/>
      <c r="CQ1549" s="6"/>
      <c r="CR1549" s="6"/>
      <c r="CS1549" s="6"/>
      <c r="CT1549" s="6"/>
      <c r="CU1549" s="6"/>
      <c r="CV1549" s="6"/>
      <c r="CW1549" s="6"/>
    </row>
    <row r="1550" spans="1:101" s="83" customFormat="1" x14ac:dyDescent="0.2">
      <c r="A1550" s="6" t="s">
        <v>1247</v>
      </c>
      <c r="B1550" s="88">
        <v>39052.330555555556</v>
      </c>
      <c r="C1550" s="88">
        <v>39053.101388888892</v>
      </c>
      <c r="D1550" s="6" t="s">
        <v>1489</v>
      </c>
      <c r="E1550" s="6" t="s">
        <v>1490</v>
      </c>
      <c r="F1550" s="6"/>
      <c r="G1550" s="6">
        <v>50</v>
      </c>
      <c r="H1550" s="6"/>
      <c r="I1550" s="6"/>
      <c r="J1550" s="6"/>
      <c r="K1550" s="6"/>
      <c r="L1550" s="6"/>
      <c r="M1550" s="6">
        <v>815</v>
      </c>
      <c r="N1550" s="6"/>
      <c r="O1550" s="6">
        <v>26.9</v>
      </c>
      <c r="P1550" s="6"/>
      <c r="Q1550" s="6">
        <v>69</v>
      </c>
      <c r="R1550" s="6"/>
      <c r="S1550" s="6">
        <v>4.4999999999999998E-2</v>
      </c>
      <c r="T1550" s="6"/>
      <c r="U1550" s="6">
        <v>0.44</v>
      </c>
      <c r="V1550" s="6"/>
      <c r="W1550" s="6">
        <v>7</v>
      </c>
      <c r="X1550" s="6"/>
      <c r="Y1550" s="6">
        <v>419</v>
      </c>
      <c r="Z1550" s="6"/>
      <c r="AA1550" s="6">
        <v>678</v>
      </c>
      <c r="AB1550" s="6"/>
      <c r="AC1550" s="6">
        <v>2670</v>
      </c>
      <c r="AD1550" s="6" t="s">
        <v>1784</v>
      </c>
      <c r="AE1550" s="6">
        <v>18</v>
      </c>
      <c r="AF1550" s="6"/>
      <c r="AG1550" s="6">
        <v>34</v>
      </c>
      <c r="AH1550" s="6" t="s">
        <v>1784</v>
      </c>
      <c r="AI1550" s="6">
        <v>5</v>
      </c>
      <c r="AJ1550" s="6" t="s">
        <v>1784</v>
      </c>
      <c r="AK1550" s="6">
        <v>2.5</v>
      </c>
      <c r="AL1550" s="6"/>
      <c r="AM1550" s="6">
        <v>8.16</v>
      </c>
      <c r="AN1550" s="6"/>
      <c r="AO1550" s="6">
        <v>249</v>
      </c>
      <c r="AP1550" s="6"/>
      <c r="AQ1550" s="6">
        <v>3.2</v>
      </c>
      <c r="AR1550" s="6"/>
      <c r="AS1550" s="6"/>
      <c r="AT1550" s="6"/>
      <c r="AU1550" s="6"/>
      <c r="AV1550" s="6"/>
      <c r="AW1550" s="6"/>
      <c r="AX1550" s="6"/>
      <c r="AY1550" s="6"/>
      <c r="AZ1550" s="6"/>
      <c r="BA1550" s="6"/>
      <c r="BB1550" s="6"/>
      <c r="BC1550" s="6"/>
      <c r="BD1550" s="6"/>
      <c r="BE1550" s="6"/>
      <c r="BF1550" s="6"/>
      <c r="BG1550" s="6"/>
      <c r="BH1550" s="6"/>
      <c r="BI1550" s="6"/>
      <c r="BJ1550" s="6"/>
      <c r="BK1550" s="6"/>
      <c r="BL1550" s="6"/>
      <c r="BM1550" s="6"/>
      <c r="BN1550" s="6"/>
      <c r="BO1550" s="6"/>
      <c r="BP1550" s="6"/>
      <c r="BQ1550" s="6"/>
      <c r="BR1550" s="6"/>
      <c r="BS1550" s="6"/>
      <c r="BT1550" s="6"/>
      <c r="BU1550" s="6"/>
      <c r="BV1550" s="6"/>
      <c r="BW1550" s="6"/>
      <c r="BX1550" s="6"/>
      <c r="BY1550" s="6"/>
      <c r="BZ1550" s="6"/>
      <c r="CA1550" s="6">
        <v>2.2999999999999998</v>
      </c>
      <c r="CB1550" s="6"/>
      <c r="CC1550" s="6">
        <v>0.28999999999999998</v>
      </c>
      <c r="CD1550" s="6"/>
      <c r="CE1550" s="6"/>
      <c r="CF1550" s="6"/>
      <c r="CG1550" s="6"/>
      <c r="CH1550" s="6"/>
      <c r="CI1550" s="6"/>
      <c r="CJ1550" s="6"/>
      <c r="CK1550" s="6"/>
      <c r="CL1550" s="6"/>
      <c r="CM1550" s="6"/>
      <c r="CN1550" s="6"/>
      <c r="CO1550" s="6"/>
      <c r="CP1550" s="6"/>
      <c r="CQ1550" s="6"/>
      <c r="CR1550" s="6"/>
      <c r="CS1550" s="6"/>
      <c r="CT1550" s="6"/>
      <c r="CU1550" s="6"/>
      <c r="CV1550" s="6"/>
      <c r="CW1550" s="6"/>
    </row>
    <row r="1551" spans="1:101" s="83" customFormat="1" x14ac:dyDescent="0.2">
      <c r="A1551" s="6" t="s">
        <v>1247</v>
      </c>
      <c r="B1551" s="88">
        <v>39097.215277777781</v>
      </c>
      <c r="C1551" s="88">
        <v>39097.920138888891</v>
      </c>
      <c r="D1551" s="6" t="s">
        <v>1491</v>
      </c>
      <c r="E1551" s="6" t="s">
        <v>1492</v>
      </c>
      <c r="F1551" s="6"/>
      <c r="G1551" s="6">
        <v>50</v>
      </c>
      <c r="H1551" s="6"/>
      <c r="I1551" s="6"/>
      <c r="J1551" s="6"/>
      <c r="K1551" s="6"/>
      <c r="L1551" s="6"/>
      <c r="M1551" s="6">
        <v>353</v>
      </c>
      <c r="N1551" s="6" t="s">
        <v>1784</v>
      </c>
      <c r="O1551" s="6">
        <v>600</v>
      </c>
      <c r="P1551" s="6"/>
      <c r="Q1551" s="6">
        <v>260</v>
      </c>
      <c r="R1551" s="6"/>
      <c r="S1551" s="6">
        <v>9.4E-2</v>
      </c>
      <c r="T1551" s="6"/>
      <c r="U1551" s="6">
        <v>0.9</v>
      </c>
      <c r="V1551" s="6"/>
      <c r="W1551" s="6">
        <v>18.2</v>
      </c>
      <c r="X1551" s="6"/>
      <c r="Y1551" s="6">
        <v>1700</v>
      </c>
      <c r="Z1551" s="6"/>
      <c r="AA1551" s="6">
        <v>2830</v>
      </c>
      <c r="AB1551" s="6"/>
      <c r="AC1551" s="6">
        <v>8880</v>
      </c>
      <c r="AD1551" s="6" t="s">
        <v>1784</v>
      </c>
      <c r="AE1551" s="6">
        <v>18</v>
      </c>
      <c r="AF1551" s="6"/>
      <c r="AG1551" s="6">
        <v>180</v>
      </c>
      <c r="AH1551" s="6"/>
      <c r="AI1551" s="6">
        <v>7.5</v>
      </c>
      <c r="AJ1551" s="6" t="s">
        <v>1784</v>
      </c>
      <c r="AK1551" s="6">
        <v>2.5</v>
      </c>
      <c r="AL1551" s="6"/>
      <c r="AM1551" s="6">
        <v>8.02</v>
      </c>
      <c r="AN1551" s="6"/>
      <c r="AO1551" s="6">
        <v>261</v>
      </c>
      <c r="AP1551" s="6"/>
      <c r="AQ1551" s="6">
        <v>6.1</v>
      </c>
      <c r="AR1551" s="6"/>
      <c r="AS1551" s="6"/>
      <c r="AT1551" s="6"/>
      <c r="AU1551" s="6"/>
      <c r="AV1551" s="6"/>
      <c r="AW1551" s="6"/>
      <c r="AX1551" s="6"/>
      <c r="AY1551" s="6"/>
      <c r="AZ1551" s="6"/>
      <c r="BA1551" s="6">
        <v>175</v>
      </c>
      <c r="BB1551" s="6"/>
      <c r="BC1551" s="6"/>
      <c r="BD1551" s="6"/>
      <c r="BE1551" s="6"/>
      <c r="BF1551" s="6"/>
      <c r="BG1551" s="6"/>
      <c r="BH1551" s="6"/>
      <c r="BI1551" s="6"/>
      <c r="BJ1551" s="6"/>
      <c r="BK1551" s="6"/>
      <c r="BL1551" s="6"/>
      <c r="BM1551" s="6"/>
      <c r="BN1551" s="6"/>
      <c r="BO1551" s="6"/>
      <c r="BP1551" s="6"/>
      <c r="BQ1551" s="6"/>
      <c r="BR1551" s="6"/>
      <c r="BS1551" s="6"/>
      <c r="BT1551" s="6"/>
      <c r="BU1551" s="6"/>
      <c r="BV1551" s="6"/>
      <c r="BW1551" s="6"/>
      <c r="BX1551" s="6"/>
      <c r="BY1551" s="6"/>
      <c r="BZ1551" s="6"/>
      <c r="CA1551" s="6">
        <v>5.5</v>
      </c>
      <c r="CB1551" s="6"/>
      <c r="CC1551" s="6">
        <v>1</v>
      </c>
      <c r="CD1551" s="6"/>
      <c r="CE1551" s="6"/>
      <c r="CF1551" s="6"/>
      <c r="CG1551" s="6"/>
      <c r="CH1551" s="6"/>
      <c r="CI1551" s="6"/>
      <c r="CJ1551" s="6"/>
      <c r="CK1551" s="6"/>
      <c r="CL1551" s="6"/>
      <c r="CM1551" s="6"/>
      <c r="CN1551" s="6"/>
      <c r="CO1551" s="6"/>
      <c r="CP1551" s="6"/>
      <c r="CQ1551" s="6"/>
      <c r="CR1551" s="6"/>
      <c r="CS1551" s="6"/>
      <c r="CT1551" s="6"/>
      <c r="CU1551" s="6"/>
      <c r="CV1551" s="6"/>
      <c r="CW1551" s="6"/>
    </row>
    <row r="1552" spans="1:101" s="83" customFormat="1" x14ac:dyDescent="0.2">
      <c r="A1552" s="6" t="s">
        <v>1247</v>
      </c>
      <c r="B1552" s="88">
        <v>39097.375</v>
      </c>
      <c r="C1552" s="88"/>
      <c r="D1552" s="6" t="s">
        <v>1493</v>
      </c>
      <c r="E1552" s="6" t="s">
        <v>1494</v>
      </c>
      <c r="F1552" s="6"/>
      <c r="G1552" s="6">
        <v>70</v>
      </c>
      <c r="H1552" s="6"/>
      <c r="I1552" s="6"/>
      <c r="J1552" s="6"/>
      <c r="K1552" s="6">
        <v>4</v>
      </c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M1552" s="6"/>
      <c r="AN1552" s="6"/>
      <c r="AO1552" s="6"/>
      <c r="AP1552" s="6"/>
      <c r="AQ1552" s="6"/>
      <c r="AR1552" s="6"/>
      <c r="AS1552" s="6"/>
      <c r="AT1552" s="6"/>
      <c r="AU1552" s="6"/>
      <c r="AV1552" s="6"/>
      <c r="AW1552" s="6"/>
      <c r="AX1552" s="6"/>
      <c r="AY1552" s="6"/>
      <c r="AZ1552" s="6"/>
      <c r="BA1552" s="6"/>
      <c r="BB1552" s="6"/>
      <c r="BC1552" s="6"/>
      <c r="BD1552" s="6"/>
      <c r="BE1552" s="6"/>
      <c r="BF1552" s="6"/>
      <c r="BG1552" s="6"/>
      <c r="BH1552" s="6"/>
      <c r="BI1552" s="6"/>
      <c r="BJ1552" s="6"/>
      <c r="BK1552" s="6"/>
      <c r="BL1552" s="6"/>
      <c r="BM1552" s="6"/>
      <c r="BN1552" s="6"/>
      <c r="BO1552" s="6"/>
      <c r="BP1552" s="6"/>
      <c r="BQ1552" s="6"/>
      <c r="BR1552" s="6"/>
      <c r="BS1552" s="6"/>
      <c r="BT1552" s="6"/>
      <c r="BU1552" s="6"/>
      <c r="BV1552" s="6"/>
      <c r="BW1552" s="6"/>
      <c r="BX1552" s="6" t="s">
        <v>1784</v>
      </c>
      <c r="BY1552" s="6">
        <v>1.9</v>
      </c>
      <c r="BZ1552" s="6"/>
      <c r="CA1552" s="6"/>
      <c r="CB1552" s="6"/>
      <c r="CC1552" s="6"/>
      <c r="CD1552" s="6"/>
      <c r="CE1552" s="6"/>
      <c r="CF1552" s="6"/>
      <c r="CG1552" s="6"/>
      <c r="CH1552" s="6"/>
      <c r="CI1552" s="6"/>
      <c r="CJ1552" s="6"/>
      <c r="CK1552" s="6"/>
      <c r="CL1552" s="6"/>
      <c r="CM1552" s="6"/>
      <c r="CN1552" s="6"/>
      <c r="CO1552" s="6"/>
      <c r="CP1552" s="6"/>
      <c r="CQ1552" s="6"/>
      <c r="CR1552" s="6"/>
      <c r="CS1552" s="6"/>
      <c r="CT1552" s="6"/>
      <c r="CU1552" s="6"/>
      <c r="CV1552" s="6"/>
      <c r="CW1552" s="6"/>
    </row>
    <row r="1553" spans="1:101" s="83" customFormat="1" x14ac:dyDescent="0.2">
      <c r="A1553" s="6" t="s">
        <v>1247</v>
      </c>
      <c r="B1553" s="88">
        <v>39103.743055555555</v>
      </c>
      <c r="C1553" s="88">
        <v>39104.701388888891</v>
      </c>
      <c r="D1553" s="6" t="s">
        <v>1495</v>
      </c>
      <c r="E1553" s="6" t="s">
        <v>1496</v>
      </c>
      <c r="F1553" s="6"/>
      <c r="G1553" s="6">
        <v>50</v>
      </c>
      <c r="H1553" s="6"/>
      <c r="I1553" s="6"/>
      <c r="J1553" s="6"/>
      <c r="K1553" s="6"/>
      <c r="L1553" s="6"/>
      <c r="M1553" s="6">
        <v>359</v>
      </c>
      <c r="N1553" s="6" t="s">
        <v>1784</v>
      </c>
      <c r="O1553" s="6">
        <v>120</v>
      </c>
      <c r="P1553" s="6"/>
      <c r="Q1553" s="6">
        <v>69</v>
      </c>
      <c r="R1553" s="6"/>
      <c r="S1553" s="6"/>
      <c r="T1553" s="6"/>
      <c r="U1553" s="6"/>
      <c r="V1553" s="6"/>
      <c r="W1553" s="6">
        <v>12</v>
      </c>
      <c r="X1553" s="6"/>
      <c r="Y1553" s="6">
        <v>1660</v>
      </c>
      <c r="Z1553" s="6"/>
      <c r="AA1553" s="6">
        <v>2680</v>
      </c>
      <c r="AB1553" s="6"/>
      <c r="AC1553" s="6">
        <v>8350</v>
      </c>
      <c r="AD1553" s="6" t="s">
        <v>1784</v>
      </c>
      <c r="AE1553" s="6">
        <v>18</v>
      </c>
      <c r="AF1553" s="6"/>
      <c r="AG1553" s="6">
        <v>52</v>
      </c>
      <c r="AH1553" s="6" t="s">
        <v>1784</v>
      </c>
      <c r="AI1553" s="6">
        <v>5</v>
      </c>
      <c r="AJ1553" s="6" t="s">
        <v>1784</v>
      </c>
      <c r="AK1553" s="6">
        <v>2.5</v>
      </c>
      <c r="AL1553" s="6"/>
      <c r="AM1553" s="6">
        <v>8.14</v>
      </c>
      <c r="AN1553" s="6"/>
      <c r="AO1553" s="6">
        <v>190</v>
      </c>
      <c r="AP1553" s="6"/>
      <c r="AQ1553" s="6"/>
      <c r="AR1553" s="6"/>
      <c r="AS1553" s="6"/>
      <c r="AT1553" s="6"/>
      <c r="AU1553" s="6"/>
      <c r="AV1553" s="6"/>
      <c r="AW1553" s="6"/>
      <c r="AX1553" s="6"/>
      <c r="AY1553" s="6"/>
      <c r="AZ1553" s="6"/>
      <c r="BA1553" s="6">
        <v>172</v>
      </c>
      <c r="BB1553" s="6"/>
      <c r="BC1553" s="6"/>
      <c r="BD1553" s="6"/>
      <c r="BE1553" s="6"/>
      <c r="BF1553" s="6"/>
      <c r="BG1553" s="6"/>
      <c r="BH1553" s="6"/>
      <c r="BI1553" s="6"/>
      <c r="BJ1553" s="6"/>
      <c r="BK1553" s="6"/>
      <c r="BL1553" s="6"/>
      <c r="BM1553" s="6"/>
      <c r="BN1553" s="6"/>
      <c r="BO1553" s="6"/>
      <c r="BP1553" s="6"/>
      <c r="BQ1553" s="6"/>
      <c r="BR1553" s="6"/>
      <c r="BS1553" s="6"/>
      <c r="BT1553" s="6"/>
      <c r="BU1553" s="6"/>
      <c r="BV1553" s="6"/>
      <c r="BW1553" s="6"/>
      <c r="BX1553" s="6"/>
      <c r="BY1553" s="6"/>
      <c r="BZ1553" s="6"/>
      <c r="CA1553" s="6"/>
      <c r="CB1553" s="6"/>
      <c r="CC1553" s="6"/>
      <c r="CD1553" s="6"/>
      <c r="CE1553" s="6"/>
      <c r="CF1553" s="6"/>
      <c r="CG1553" s="6"/>
      <c r="CH1553" s="6"/>
      <c r="CI1553" s="6"/>
      <c r="CJ1553" s="6"/>
      <c r="CK1553" s="6"/>
      <c r="CL1553" s="6"/>
      <c r="CM1553" s="6"/>
      <c r="CN1553" s="6"/>
      <c r="CO1553" s="6"/>
      <c r="CP1553" s="6"/>
      <c r="CQ1553" s="6"/>
      <c r="CR1553" s="6"/>
      <c r="CS1553" s="6"/>
      <c r="CT1553" s="6"/>
      <c r="CU1553" s="6"/>
      <c r="CV1553" s="6"/>
      <c r="CW1553" s="6"/>
    </row>
    <row r="1554" spans="1:101" s="83" customFormat="1" x14ac:dyDescent="0.2">
      <c r="A1554" s="6" t="s">
        <v>1247</v>
      </c>
      <c r="B1554" s="88">
        <v>39137.545138888891</v>
      </c>
      <c r="C1554" s="88">
        <v>39139.621527777781</v>
      </c>
      <c r="D1554" s="6" t="s">
        <v>1497</v>
      </c>
      <c r="E1554" s="6" t="s">
        <v>1498</v>
      </c>
      <c r="F1554" s="6"/>
      <c r="G1554" s="6">
        <v>50</v>
      </c>
      <c r="H1554" s="6"/>
      <c r="I1554" s="6"/>
      <c r="J1554" s="6"/>
      <c r="K1554" s="6"/>
      <c r="L1554" s="6"/>
      <c r="M1554" s="6">
        <v>2625</v>
      </c>
      <c r="N1554" s="6"/>
      <c r="O1554" s="6">
        <v>197</v>
      </c>
      <c r="P1554" s="6"/>
      <c r="Q1554" s="6">
        <v>356</v>
      </c>
      <c r="R1554" s="6"/>
      <c r="S1554" s="6">
        <v>4.9000000000000002E-2</v>
      </c>
      <c r="T1554" s="6"/>
      <c r="U1554" s="6">
        <v>1.71</v>
      </c>
      <c r="V1554" s="6"/>
      <c r="W1554" s="6">
        <v>28.5</v>
      </c>
      <c r="X1554" s="6"/>
      <c r="Y1554" s="6">
        <v>2030</v>
      </c>
      <c r="Z1554" s="6"/>
      <c r="AA1554" s="6">
        <v>3330</v>
      </c>
      <c r="AB1554" s="6"/>
      <c r="AC1554" s="6">
        <v>9840</v>
      </c>
      <c r="AD1554" s="6" t="s">
        <v>1784</v>
      </c>
      <c r="AE1554" s="6">
        <v>18</v>
      </c>
      <c r="AF1554" s="6"/>
      <c r="AG1554" s="6">
        <v>80</v>
      </c>
      <c r="AH1554" s="6"/>
      <c r="AI1554" s="6">
        <v>36</v>
      </c>
      <c r="AJ1554" s="6" t="s">
        <v>1784</v>
      </c>
      <c r="AK1554" s="6">
        <v>2.5</v>
      </c>
      <c r="AL1554" s="6"/>
      <c r="AM1554" s="6">
        <v>7.43</v>
      </c>
      <c r="AN1554" s="6"/>
      <c r="AO1554" s="6">
        <v>199</v>
      </c>
      <c r="AP1554" s="6"/>
      <c r="AQ1554" s="6">
        <v>14</v>
      </c>
      <c r="AR1554" s="6"/>
      <c r="AS1554" s="6"/>
      <c r="AT1554" s="6"/>
      <c r="AU1554" s="6"/>
      <c r="AV1554" s="6"/>
      <c r="AW1554" s="6"/>
      <c r="AX1554" s="6"/>
      <c r="AY1554" s="6"/>
      <c r="AZ1554" s="6"/>
      <c r="BA1554" s="6"/>
      <c r="BB1554" s="6"/>
      <c r="BC1554" s="6"/>
      <c r="BD1554" s="6"/>
      <c r="BE1554" s="6"/>
      <c r="BF1554" s="6"/>
      <c r="BG1554" s="6"/>
      <c r="BH1554" s="6"/>
      <c r="BI1554" s="6"/>
      <c r="BJ1554" s="6"/>
      <c r="BK1554" s="6"/>
      <c r="BL1554" s="6"/>
      <c r="BM1554" s="6"/>
      <c r="BN1554" s="6"/>
      <c r="BO1554" s="6"/>
      <c r="BP1554" s="6"/>
      <c r="BQ1554" s="6"/>
      <c r="BR1554" s="6"/>
      <c r="BS1554" s="6"/>
      <c r="BT1554" s="6"/>
      <c r="BU1554" s="6"/>
      <c r="BV1554" s="6"/>
      <c r="BW1554" s="6"/>
      <c r="BX1554" s="6"/>
      <c r="BY1554" s="6"/>
      <c r="BZ1554" s="6"/>
      <c r="CA1554" s="6">
        <v>15</v>
      </c>
      <c r="CB1554" s="6"/>
      <c r="CC1554" s="6">
        <v>3.2</v>
      </c>
      <c r="CD1554" s="6"/>
      <c r="CE1554" s="6"/>
      <c r="CF1554" s="6"/>
      <c r="CG1554" s="6"/>
      <c r="CH1554" s="6"/>
      <c r="CI1554" s="6"/>
      <c r="CJ1554" s="6"/>
      <c r="CK1554" s="6"/>
      <c r="CL1554" s="6"/>
      <c r="CM1554" s="6"/>
      <c r="CN1554" s="6"/>
      <c r="CO1554" s="6"/>
      <c r="CP1554" s="6"/>
      <c r="CQ1554" s="6"/>
      <c r="CR1554" s="6"/>
      <c r="CS1554" s="6"/>
      <c r="CT1554" s="6"/>
      <c r="CU1554" s="6"/>
      <c r="CV1554" s="6"/>
      <c r="CW1554" s="6"/>
    </row>
    <row r="1555" spans="1:101" s="83" customFormat="1" x14ac:dyDescent="0.2">
      <c r="A1555" s="6" t="s">
        <v>1247</v>
      </c>
      <c r="B1555" s="88">
        <v>39142.552083333336</v>
      </c>
      <c r="C1555" s="88">
        <v>39143.53125</v>
      </c>
      <c r="D1555" s="6" t="s">
        <v>1499</v>
      </c>
      <c r="E1555" s="6" t="s">
        <v>1500</v>
      </c>
      <c r="F1555" s="6"/>
      <c r="G1555" s="6">
        <v>50</v>
      </c>
      <c r="H1555" s="6"/>
      <c r="I1555" s="6"/>
      <c r="J1555" s="6"/>
      <c r="K1555" s="6"/>
      <c r="L1555" s="6"/>
      <c r="M1555" s="6">
        <v>6991</v>
      </c>
      <c r="N1555" s="6"/>
      <c r="O1555" s="6">
        <v>178</v>
      </c>
      <c r="P1555" s="6"/>
      <c r="Q1555" s="6">
        <v>366</v>
      </c>
      <c r="R1555" s="6"/>
      <c r="S1555" s="6"/>
      <c r="T1555" s="6"/>
      <c r="U1555" s="6"/>
      <c r="V1555" s="6"/>
      <c r="W1555" s="6">
        <v>30.4</v>
      </c>
      <c r="X1555" s="6"/>
      <c r="Y1555" s="6">
        <v>828</v>
      </c>
      <c r="Z1555" s="6"/>
      <c r="AA1555" s="6">
        <v>1460</v>
      </c>
      <c r="AB1555" s="6"/>
      <c r="AC1555" s="6">
        <v>4670</v>
      </c>
      <c r="AD1555" s="6" t="s">
        <v>1784</v>
      </c>
      <c r="AE1555" s="6">
        <v>18</v>
      </c>
      <c r="AF1555" s="6"/>
      <c r="AG1555" s="6">
        <v>130</v>
      </c>
      <c r="AH1555" s="6"/>
      <c r="AI1555" s="6">
        <v>27</v>
      </c>
      <c r="AJ1555" s="6" t="s">
        <v>1784</v>
      </c>
      <c r="AK1555" s="6">
        <v>2.5</v>
      </c>
      <c r="AL1555" s="6"/>
      <c r="AM1555" s="6">
        <v>7.02</v>
      </c>
      <c r="AN1555" s="6"/>
      <c r="AO1555" s="6">
        <v>147</v>
      </c>
      <c r="AP1555" s="6"/>
      <c r="AQ1555" s="6">
        <v>7.6</v>
      </c>
      <c r="AR1555" s="6"/>
      <c r="AS1555" s="6"/>
      <c r="AT1555" s="6"/>
      <c r="AU1555" s="6"/>
      <c r="AV1555" s="6"/>
      <c r="AW1555" s="6"/>
      <c r="AX1555" s="6"/>
      <c r="AY1555" s="6"/>
      <c r="AZ1555" s="6"/>
      <c r="BA1555" s="6"/>
      <c r="BB1555" s="6"/>
      <c r="BC1555" s="6"/>
      <c r="BD1555" s="6"/>
      <c r="BE1555" s="6"/>
      <c r="BF1555" s="6"/>
      <c r="BG1555" s="6"/>
      <c r="BH1555" s="6"/>
      <c r="BI1555" s="6"/>
      <c r="BJ1555" s="6"/>
      <c r="BK1555" s="6"/>
      <c r="BL1555" s="6"/>
      <c r="BM1555" s="6"/>
      <c r="BN1555" s="6"/>
      <c r="BO1555" s="6"/>
      <c r="BP1555" s="6"/>
      <c r="BQ1555" s="6"/>
      <c r="BR1555" s="6"/>
      <c r="BS1555" s="6"/>
      <c r="BT1555" s="6"/>
      <c r="BU1555" s="6"/>
      <c r="BV1555" s="6"/>
      <c r="BW1555" s="6"/>
      <c r="BX1555" s="6"/>
      <c r="BY1555" s="6"/>
      <c r="BZ1555" s="6"/>
      <c r="CA1555" s="6">
        <v>8.6</v>
      </c>
      <c r="CB1555" s="6"/>
      <c r="CC1555" s="6">
        <v>1.3</v>
      </c>
      <c r="CD1555" s="6"/>
      <c r="CE1555" s="6"/>
      <c r="CF1555" s="6"/>
      <c r="CG1555" s="6"/>
      <c r="CH1555" s="6"/>
      <c r="CI1555" s="6"/>
      <c r="CJ1555" s="6"/>
      <c r="CK1555" s="6"/>
      <c r="CL1555" s="6"/>
      <c r="CM1555" s="6"/>
      <c r="CN1555" s="6"/>
      <c r="CO1555" s="6"/>
      <c r="CP1555" s="6"/>
      <c r="CQ1555" s="6"/>
      <c r="CR1555" s="6"/>
      <c r="CS1555" s="6"/>
      <c r="CT1555" s="6"/>
      <c r="CU1555" s="6"/>
      <c r="CV1555" s="6"/>
      <c r="CW1555" s="6"/>
    </row>
    <row r="1556" spans="1:101" s="83" customFormat="1" x14ac:dyDescent="0.2">
      <c r="A1556" s="6" t="s">
        <v>1247</v>
      </c>
      <c r="B1556" s="88">
        <v>39183.73541666667</v>
      </c>
      <c r="C1556" s="88">
        <v>39184.34652777778</v>
      </c>
      <c r="D1556" s="6" t="s">
        <v>1501</v>
      </c>
      <c r="E1556" s="6" t="s">
        <v>1502</v>
      </c>
      <c r="F1556" s="6"/>
      <c r="G1556" s="6">
        <v>50</v>
      </c>
      <c r="H1556" s="6"/>
      <c r="I1556" s="6"/>
      <c r="J1556" s="6"/>
      <c r="K1556" s="6"/>
      <c r="L1556" s="6"/>
      <c r="M1556" s="6">
        <v>2841</v>
      </c>
      <c r="N1556" s="6"/>
      <c r="O1556" s="6">
        <v>196</v>
      </c>
      <c r="P1556" s="6"/>
      <c r="Q1556" s="6">
        <v>301</v>
      </c>
      <c r="R1556" s="6"/>
      <c r="S1556" s="6">
        <v>0.188</v>
      </c>
      <c r="T1556" s="6"/>
      <c r="U1556" s="6">
        <v>1.49</v>
      </c>
      <c r="V1556" s="6"/>
      <c r="W1556" s="6">
        <v>19.600000000000001</v>
      </c>
      <c r="X1556" s="6"/>
      <c r="Y1556" s="6">
        <v>780</v>
      </c>
      <c r="Z1556" s="6"/>
      <c r="AA1556" s="6">
        <v>1270</v>
      </c>
      <c r="AB1556" s="6"/>
      <c r="AC1556" s="6">
        <v>4070</v>
      </c>
      <c r="AD1556" s="6" t="s">
        <v>1784</v>
      </c>
      <c r="AE1556" s="6">
        <v>18</v>
      </c>
      <c r="AF1556" s="6"/>
      <c r="AG1556" s="6">
        <v>81</v>
      </c>
      <c r="AH1556" s="6"/>
      <c r="AI1556" s="6">
        <v>27</v>
      </c>
      <c r="AJ1556" s="6" t="s">
        <v>1784</v>
      </c>
      <c r="AK1556" s="6">
        <v>2.5</v>
      </c>
      <c r="AL1556" s="6"/>
      <c r="AM1556" s="6">
        <v>7.53</v>
      </c>
      <c r="AN1556" s="6"/>
      <c r="AO1556" s="6">
        <v>137</v>
      </c>
      <c r="AP1556" s="6"/>
      <c r="AQ1556" s="6">
        <v>15</v>
      </c>
      <c r="AR1556" s="6"/>
      <c r="AS1556" s="6"/>
      <c r="AT1556" s="6"/>
      <c r="AU1556" s="6"/>
      <c r="AV1556" s="6"/>
      <c r="AW1556" s="6"/>
      <c r="AX1556" s="6"/>
      <c r="AY1556" s="6"/>
      <c r="AZ1556" s="6"/>
      <c r="BA1556" s="6">
        <v>33</v>
      </c>
      <c r="BB1556" s="6"/>
      <c r="BC1556" s="6"/>
      <c r="BD1556" s="6"/>
      <c r="BE1556" s="6"/>
      <c r="BF1556" s="6"/>
      <c r="BG1556" s="6"/>
      <c r="BH1556" s="6"/>
      <c r="BI1556" s="6"/>
      <c r="BJ1556" s="6"/>
      <c r="BK1556" s="6"/>
      <c r="BL1556" s="6"/>
      <c r="BM1556" s="6"/>
      <c r="BN1556" s="6"/>
      <c r="BO1556" s="6"/>
      <c r="BP1556" s="6"/>
      <c r="BQ1556" s="6"/>
      <c r="BR1556" s="6"/>
      <c r="BS1556" s="6"/>
      <c r="BT1556" s="6"/>
      <c r="BU1556" s="6"/>
      <c r="BV1556" s="6"/>
      <c r="BW1556" s="6"/>
      <c r="BX1556" s="6"/>
      <c r="BY1556" s="6"/>
      <c r="BZ1556" s="6"/>
      <c r="CA1556" s="6">
        <v>19</v>
      </c>
      <c r="CB1556" s="6"/>
      <c r="CC1556" s="6">
        <v>2.6</v>
      </c>
      <c r="CD1556" s="6"/>
      <c r="CE1556" s="6"/>
      <c r="CF1556" s="6"/>
      <c r="CG1556" s="6"/>
      <c r="CH1556" s="6"/>
      <c r="CI1556" s="6"/>
      <c r="CJ1556" s="6"/>
      <c r="CK1556" s="6"/>
      <c r="CL1556" s="6"/>
      <c r="CM1556" s="6"/>
      <c r="CN1556" s="6"/>
      <c r="CO1556" s="6"/>
      <c r="CP1556" s="6"/>
      <c r="CQ1556" s="6"/>
      <c r="CR1556" s="6"/>
      <c r="CS1556" s="6"/>
      <c r="CT1556" s="6"/>
      <c r="CU1556" s="6"/>
      <c r="CV1556" s="6"/>
      <c r="CW1556" s="6"/>
    </row>
    <row r="1557" spans="1:101" s="83" customFormat="1" x14ac:dyDescent="0.2">
      <c r="A1557" s="6" t="s">
        <v>1247</v>
      </c>
      <c r="B1557" s="88">
        <v>39184.760416666664</v>
      </c>
      <c r="C1557" s="88"/>
      <c r="D1557" s="6" t="s">
        <v>1503</v>
      </c>
      <c r="E1557" s="6" t="s">
        <v>1504</v>
      </c>
      <c r="F1557" s="6"/>
      <c r="G1557" s="6">
        <v>70</v>
      </c>
      <c r="H1557" s="6"/>
      <c r="I1557" s="6"/>
      <c r="J1557" s="6"/>
      <c r="K1557" s="6">
        <v>72</v>
      </c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  <c r="AM1557" s="6"/>
      <c r="AN1557" s="6"/>
      <c r="AO1557" s="6"/>
      <c r="AP1557" s="6"/>
      <c r="AQ1557" s="6"/>
      <c r="AR1557" s="6"/>
      <c r="AS1557" s="6"/>
      <c r="AT1557" s="6"/>
      <c r="AU1557" s="6"/>
      <c r="AV1557" s="6"/>
      <c r="AW1557" s="6"/>
      <c r="AX1557" s="6"/>
      <c r="AY1557" s="6"/>
      <c r="AZ1557" s="6"/>
      <c r="BA1557" s="6"/>
      <c r="BB1557" s="6"/>
      <c r="BC1557" s="6"/>
      <c r="BD1557" s="6"/>
      <c r="BE1557" s="6"/>
      <c r="BF1557" s="6"/>
      <c r="BG1557" s="6"/>
      <c r="BH1557" s="6"/>
      <c r="BI1557" s="6"/>
      <c r="BJ1557" s="6"/>
      <c r="BK1557" s="6"/>
      <c r="BL1557" s="6"/>
      <c r="BM1557" s="6"/>
      <c r="BN1557" s="6"/>
      <c r="BO1557" s="6"/>
      <c r="BP1557" s="6"/>
      <c r="BQ1557" s="6"/>
      <c r="BR1557" s="6"/>
      <c r="BS1557" s="6"/>
      <c r="BT1557" s="6"/>
      <c r="BU1557" s="6"/>
      <c r="BV1557" s="6"/>
      <c r="BW1557" s="6"/>
      <c r="BX1557" s="6" t="s">
        <v>1784</v>
      </c>
      <c r="BY1557" s="6">
        <v>1.9</v>
      </c>
      <c r="BZ1557" s="6"/>
      <c r="CA1557" s="6"/>
      <c r="CB1557" s="6"/>
      <c r="CC1557" s="6"/>
      <c r="CD1557" s="6"/>
      <c r="CE1557" s="6"/>
      <c r="CF1557" s="6"/>
      <c r="CG1557" s="6"/>
      <c r="CH1557" s="6"/>
      <c r="CI1557" s="6"/>
      <c r="CJ1557" s="6"/>
      <c r="CK1557" s="6"/>
      <c r="CL1557" s="6"/>
      <c r="CM1557" s="6"/>
      <c r="CN1557" s="6"/>
      <c r="CO1557" s="6"/>
      <c r="CP1557" s="6"/>
      <c r="CQ1557" s="6"/>
      <c r="CR1557" s="6"/>
      <c r="CS1557" s="6"/>
      <c r="CT1557" s="6"/>
      <c r="CU1557" s="6"/>
      <c r="CV1557" s="6"/>
      <c r="CW1557" s="6"/>
    </row>
    <row r="1558" spans="1:101" s="83" customFormat="1" x14ac:dyDescent="0.2">
      <c r="A1558" s="6" t="s">
        <v>1247</v>
      </c>
      <c r="B1558" s="88">
        <v>39350.961111111108</v>
      </c>
      <c r="C1558" s="88">
        <v>39351.589583333334</v>
      </c>
      <c r="D1558" s="6" t="s">
        <v>1505</v>
      </c>
      <c r="E1558" s="6" t="s">
        <v>1506</v>
      </c>
      <c r="F1558" s="6"/>
      <c r="G1558" s="6">
        <v>50</v>
      </c>
      <c r="H1558" s="6"/>
      <c r="I1558" s="6"/>
      <c r="J1558" s="6"/>
      <c r="K1558" s="6"/>
      <c r="L1558" s="6"/>
      <c r="M1558" s="6">
        <v>855</v>
      </c>
      <c r="N1558" s="6"/>
      <c r="O1558" s="6">
        <v>4.7</v>
      </c>
      <c r="P1558" s="6"/>
      <c r="Q1558" s="6">
        <v>32</v>
      </c>
      <c r="R1558" s="6" t="s">
        <v>1784</v>
      </c>
      <c r="S1558" s="6">
        <v>1.4999999999999999E-2</v>
      </c>
      <c r="T1558" s="6"/>
      <c r="U1558" s="6">
        <v>0.67</v>
      </c>
      <c r="V1558" s="6"/>
      <c r="W1558" s="6">
        <v>5.6</v>
      </c>
      <c r="X1558" s="6"/>
      <c r="Y1558" s="6">
        <v>57.7</v>
      </c>
      <c r="Z1558" s="6"/>
      <c r="AA1558" s="6">
        <v>92.8</v>
      </c>
      <c r="AB1558" s="6"/>
      <c r="AC1558" s="6">
        <v>603</v>
      </c>
      <c r="AD1558" s="6" t="s">
        <v>1784</v>
      </c>
      <c r="AE1558" s="6">
        <v>18</v>
      </c>
      <c r="AF1558" s="6" t="s">
        <v>1784</v>
      </c>
      <c r="AG1558" s="6">
        <v>18</v>
      </c>
      <c r="AH1558" s="6" t="s">
        <v>1784</v>
      </c>
      <c r="AI1558" s="6">
        <v>5</v>
      </c>
      <c r="AJ1558" s="6" t="s">
        <v>1784</v>
      </c>
      <c r="AK1558" s="6">
        <v>2.5</v>
      </c>
      <c r="AL1558" s="6"/>
      <c r="AM1558" s="6">
        <v>8.11</v>
      </c>
      <c r="AN1558" s="6"/>
      <c r="AO1558" s="6">
        <v>114</v>
      </c>
      <c r="AP1558" s="6"/>
      <c r="AQ1558" s="6">
        <v>0.33</v>
      </c>
      <c r="AR1558" s="6"/>
      <c r="AS1558" s="6"/>
      <c r="AT1558" s="6"/>
      <c r="AU1558" s="6"/>
      <c r="AV1558" s="6"/>
      <c r="AW1558" s="6"/>
      <c r="AX1558" s="6"/>
      <c r="AY1558" s="6"/>
      <c r="AZ1558" s="6"/>
      <c r="BA1558" s="6">
        <v>11</v>
      </c>
      <c r="BB1558" s="6"/>
      <c r="BC1558" s="6"/>
      <c r="BD1558" s="6"/>
      <c r="BE1558" s="6"/>
      <c r="BF1558" s="6"/>
      <c r="BG1558" s="6"/>
      <c r="BH1558" s="6"/>
      <c r="BI1558" s="6"/>
      <c r="BJ1558" s="6"/>
      <c r="BK1558" s="6"/>
      <c r="BL1558" s="6"/>
      <c r="BM1558" s="6"/>
      <c r="BN1558" s="6"/>
      <c r="BO1558" s="6"/>
      <c r="BP1558" s="6"/>
      <c r="BQ1558" s="6"/>
      <c r="BR1558" s="6"/>
      <c r="BS1558" s="6"/>
      <c r="BT1558" s="6"/>
      <c r="BU1558" s="6"/>
      <c r="BV1558" s="6"/>
      <c r="BW1558" s="6"/>
      <c r="BX1558" s="6"/>
      <c r="BY1558" s="6"/>
      <c r="BZ1558" s="6"/>
      <c r="CA1558" s="6">
        <v>2.5</v>
      </c>
      <c r="CB1558" s="6"/>
      <c r="CC1558" s="6">
        <v>0.35</v>
      </c>
      <c r="CD1558" s="6"/>
      <c r="CE1558" s="6"/>
      <c r="CF1558" s="6"/>
      <c r="CG1558" s="6"/>
      <c r="CH1558" s="6"/>
      <c r="CI1558" s="6"/>
      <c r="CJ1558" s="6"/>
      <c r="CK1558" s="6"/>
      <c r="CL1558" s="6"/>
      <c r="CM1558" s="6"/>
      <c r="CN1558" s="6"/>
      <c r="CO1558" s="6"/>
      <c r="CP1558" s="6"/>
      <c r="CQ1558" s="6"/>
      <c r="CR1558" s="6"/>
      <c r="CS1558" s="6"/>
      <c r="CT1558" s="6"/>
      <c r="CU1558" s="6"/>
      <c r="CV1558" s="6"/>
      <c r="CW1558" s="6"/>
    </row>
    <row r="1559" spans="1:101" s="83" customFormat="1" x14ac:dyDescent="0.2">
      <c r="A1559" s="6" t="s">
        <v>1247</v>
      </c>
      <c r="B1559" s="88">
        <v>39351.604166666664</v>
      </c>
      <c r="C1559" s="88"/>
      <c r="D1559" s="6" t="s">
        <v>1507</v>
      </c>
      <c r="E1559" s="6" t="s">
        <v>1508</v>
      </c>
      <c r="F1559" s="6"/>
      <c r="G1559" s="6">
        <v>70</v>
      </c>
      <c r="H1559" s="6"/>
      <c r="I1559" s="6"/>
      <c r="J1559" s="6"/>
      <c r="K1559" s="6">
        <v>4.0999999999999996</v>
      </c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  <c r="AM1559" s="6"/>
      <c r="AN1559" s="6"/>
      <c r="AO1559" s="6"/>
      <c r="AP1559" s="6"/>
      <c r="AQ1559" s="6"/>
      <c r="AR1559" s="6"/>
      <c r="AS1559" s="6"/>
      <c r="AT1559" s="6"/>
      <c r="AU1559" s="6"/>
      <c r="AV1559" s="6"/>
      <c r="AW1559" s="6"/>
      <c r="AX1559" s="6"/>
      <c r="AY1559" s="6"/>
      <c r="AZ1559" s="6"/>
      <c r="BA1559" s="6"/>
      <c r="BB1559" s="6"/>
      <c r="BC1559" s="6"/>
      <c r="BD1559" s="6"/>
      <c r="BE1559" s="6"/>
      <c r="BF1559" s="6"/>
      <c r="BG1559" s="6"/>
      <c r="BH1559" s="6"/>
      <c r="BI1559" s="6"/>
      <c r="BJ1559" s="6"/>
      <c r="BK1559" s="6"/>
      <c r="BL1559" s="6"/>
      <c r="BM1559" s="6"/>
      <c r="BN1559" s="6"/>
      <c r="BO1559" s="6"/>
      <c r="BP1559" s="6"/>
      <c r="BQ1559" s="6"/>
      <c r="BR1559" s="6"/>
      <c r="BS1559" s="6"/>
      <c r="BT1559" s="6"/>
      <c r="BU1559" s="6"/>
      <c r="BV1559" s="6"/>
      <c r="BW1559" s="6"/>
      <c r="BX1559" s="6"/>
      <c r="BY1559" s="6">
        <v>2.6</v>
      </c>
      <c r="BZ1559" s="6"/>
      <c r="CA1559" s="6"/>
      <c r="CB1559" s="6"/>
      <c r="CC1559" s="6"/>
      <c r="CD1559" s="6"/>
      <c r="CE1559" s="6"/>
      <c r="CF1559" s="6"/>
      <c r="CG1559" s="6"/>
      <c r="CH1559" s="6"/>
      <c r="CI1559" s="6"/>
      <c r="CJ1559" s="6"/>
      <c r="CK1559" s="6"/>
      <c r="CL1559" s="6"/>
      <c r="CM1559" s="6"/>
      <c r="CN1559" s="6"/>
      <c r="CO1559" s="6"/>
      <c r="CP1559" s="6"/>
      <c r="CQ1559" s="6"/>
      <c r="CR1559" s="6"/>
      <c r="CS1559" s="6"/>
      <c r="CT1559" s="6"/>
      <c r="CU1559" s="6"/>
      <c r="CV1559" s="6"/>
      <c r="CW1559" s="6"/>
    </row>
    <row r="1560" spans="1:101" s="83" customFormat="1" x14ac:dyDescent="0.2">
      <c r="A1560" s="6" t="s">
        <v>1247</v>
      </c>
      <c r="B1560" s="88">
        <v>39418.013194444444</v>
      </c>
      <c r="C1560" s="88">
        <v>39419.492361111108</v>
      </c>
      <c r="D1560" s="6" t="s">
        <v>1509</v>
      </c>
      <c r="E1560" s="6" t="s">
        <v>1510</v>
      </c>
      <c r="F1560" s="6"/>
      <c r="G1560" s="6">
        <v>50</v>
      </c>
      <c r="H1560" s="6"/>
      <c r="I1560" s="6"/>
      <c r="J1560" s="6"/>
      <c r="K1560" s="6"/>
      <c r="L1560" s="6"/>
      <c r="M1560" s="6">
        <v>3822</v>
      </c>
      <c r="N1560" s="6" t="s">
        <v>1934</v>
      </c>
      <c r="O1560" s="6">
        <v>75</v>
      </c>
      <c r="P1560" s="6"/>
      <c r="Q1560" s="6">
        <v>245</v>
      </c>
      <c r="R1560" s="6"/>
      <c r="S1560" s="6">
        <v>0.36599999999999999</v>
      </c>
      <c r="T1560" s="6"/>
      <c r="U1560" s="6">
        <v>1.5</v>
      </c>
      <c r="V1560" s="6"/>
      <c r="W1560" s="6">
        <v>25.2</v>
      </c>
      <c r="X1560" s="6"/>
      <c r="Y1560" s="6">
        <v>863</v>
      </c>
      <c r="Z1560" s="6"/>
      <c r="AA1560" s="6">
        <v>1400</v>
      </c>
      <c r="AB1560" s="6"/>
      <c r="AC1560" s="6">
        <v>4490</v>
      </c>
      <c r="AD1560" s="6" t="s">
        <v>1784</v>
      </c>
      <c r="AE1560" s="6">
        <v>18</v>
      </c>
      <c r="AF1560" s="6"/>
      <c r="AG1560" s="6">
        <v>62</v>
      </c>
      <c r="AH1560" s="6"/>
      <c r="AI1560" s="6">
        <v>29</v>
      </c>
      <c r="AJ1560" s="6"/>
      <c r="AK1560" s="6">
        <v>3.6</v>
      </c>
      <c r="AL1560" s="6"/>
      <c r="AM1560" s="6">
        <v>7.41</v>
      </c>
      <c r="AN1560" s="6"/>
      <c r="AO1560" s="6">
        <v>117</v>
      </c>
      <c r="AP1560" s="6"/>
      <c r="AQ1560" s="6">
        <v>7.7</v>
      </c>
      <c r="AR1560" s="6"/>
      <c r="AS1560" s="6"/>
      <c r="AT1560" s="6"/>
      <c r="AU1560" s="6"/>
      <c r="AV1560" s="6"/>
      <c r="AW1560" s="6"/>
      <c r="AX1560" s="6"/>
      <c r="AY1560" s="6"/>
      <c r="AZ1560" s="6"/>
      <c r="BA1560" s="6">
        <v>73</v>
      </c>
      <c r="BB1560" s="6"/>
      <c r="BC1560" s="6"/>
      <c r="BD1560" s="6"/>
      <c r="BE1560" s="6"/>
      <c r="BF1560" s="6"/>
      <c r="BG1560" s="6"/>
      <c r="BH1560" s="6"/>
      <c r="BI1560" s="6"/>
      <c r="BJ1560" s="6"/>
      <c r="BK1560" s="6"/>
      <c r="BL1560" s="6"/>
      <c r="BM1560" s="6"/>
      <c r="BN1560" s="6"/>
      <c r="BO1560" s="6"/>
      <c r="BP1560" s="6"/>
      <c r="BQ1560" s="6"/>
      <c r="BR1560" s="6"/>
      <c r="BS1560" s="6"/>
      <c r="BT1560" s="6"/>
      <c r="BU1560" s="6"/>
      <c r="BV1560" s="6"/>
      <c r="BW1560" s="6"/>
      <c r="BX1560" s="6"/>
      <c r="BY1560" s="6"/>
      <c r="BZ1560" s="6"/>
      <c r="CA1560" s="6">
        <v>8.4</v>
      </c>
      <c r="CB1560" s="6"/>
      <c r="CC1560" s="6">
        <v>1.8</v>
      </c>
      <c r="CD1560" s="6"/>
      <c r="CE1560" s="6"/>
      <c r="CF1560" s="6"/>
      <c r="CG1560" s="6"/>
      <c r="CH1560" s="6"/>
      <c r="CI1560" s="6"/>
      <c r="CJ1560" s="6"/>
      <c r="CK1560" s="6"/>
      <c r="CL1560" s="6"/>
      <c r="CM1560" s="6"/>
      <c r="CN1560" s="6"/>
      <c r="CO1560" s="6"/>
      <c r="CP1560" s="6"/>
      <c r="CQ1560" s="6"/>
      <c r="CR1560" s="6"/>
      <c r="CS1560" s="6"/>
      <c r="CT1560" s="6"/>
      <c r="CU1560" s="6"/>
      <c r="CV1560" s="6"/>
      <c r="CW1560" s="6"/>
    </row>
    <row r="1561" spans="1:101" s="83" customFormat="1" x14ac:dyDescent="0.2">
      <c r="A1561" s="6" t="s">
        <v>1247</v>
      </c>
      <c r="B1561" s="88">
        <v>39418.697916666664</v>
      </c>
      <c r="C1561" s="88"/>
      <c r="D1561" s="6" t="s">
        <v>1511</v>
      </c>
      <c r="E1561" s="6" t="s">
        <v>1512</v>
      </c>
      <c r="F1561" s="6"/>
      <c r="G1561" s="6">
        <v>70</v>
      </c>
      <c r="H1561" s="6"/>
      <c r="I1561" s="6"/>
      <c r="J1561" s="6"/>
      <c r="K1561" s="6">
        <v>64</v>
      </c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M1561" s="6"/>
      <c r="AN1561" s="6"/>
      <c r="AO1561" s="6"/>
      <c r="AP1561" s="6"/>
      <c r="AQ1561" s="6"/>
      <c r="AR1561" s="6"/>
      <c r="AS1561" s="6"/>
      <c r="AT1561" s="6"/>
      <c r="AU1561" s="6"/>
      <c r="AV1561" s="6"/>
      <c r="AW1561" s="6"/>
      <c r="AX1561" s="6"/>
      <c r="AY1561" s="6"/>
      <c r="AZ1561" s="6"/>
      <c r="BA1561" s="6"/>
      <c r="BB1561" s="6"/>
      <c r="BC1561" s="6"/>
      <c r="BD1561" s="6"/>
      <c r="BE1561" s="6"/>
      <c r="BF1561" s="6"/>
      <c r="BG1561" s="6"/>
      <c r="BH1561" s="6"/>
      <c r="BI1561" s="6"/>
      <c r="BJ1561" s="6"/>
      <c r="BK1561" s="6"/>
      <c r="BL1561" s="6"/>
      <c r="BM1561" s="6"/>
      <c r="BN1561" s="6"/>
      <c r="BO1561" s="6"/>
      <c r="BP1561" s="6"/>
      <c r="BQ1561" s="6"/>
      <c r="BR1561" s="6"/>
      <c r="BS1561" s="6"/>
      <c r="BT1561" s="6"/>
      <c r="BU1561" s="6"/>
      <c r="BV1561" s="6"/>
      <c r="BW1561" s="6"/>
      <c r="BX1561" s="6"/>
      <c r="BY1561" s="6">
        <v>4.0999999999999996</v>
      </c>
      <c r="BZ1561" s="6"/>
      <c r="CA1561" s="6"/>
      <c r="CB1561" s="6"/>
      <c r="CC1561" s="6"/>
      <c r="CD1561" s="6"/>
      <c r="CE1561" s="6"/>
      <c r="CF1561" s="6"/>
      <c r="CG1561" s="6"/>
      <c r="CH1561" s="6"/>
      <c r="CI1561" s="6"/>
      <c r="CJ1561" s="6"/>
      <c r="CK1561" s="6"/>
      <c r="CL1561" s="6"/>
      <c r="CM1561" s="6"/>
      <c r="CN1561" s="6"/>
      <c r="CO1561" s="6"/>
      <c r="CP1561" s="6"/>
      <c r="CQ1561" s="6"/>
      <c r="CR1561" s="6"/>
      <c r="CS1561" s="6"/>
      <c r="CT1561" s="6"/>
      <c r="CU1561" s="6"/>
      <c r="CV1561" s="6"/>
      <c r="CW1561" s="6"/>
    </row>
    <row r="1562" spans="1:101" s="83" customFormat="1" x14ac:dyDescent="0.2">
      <c r="A1562" s="6" t="s">
        <v>1247</v>
      </c>
      <c r="B1562" s="88">
        <v>39427.715277777781</v>
      </c>
      <c r="C1562" s="88">
        <v>39428.582638888889</v>
      </c>
      <c r="D1562" s="6" t="s">
        <v>1513</v>
      </c>
      <c r="E1562" s="6" t="s">
        <v>1514</v>
      </c>
      <c r="F1562" s="6"/>
      <c r="G1562" s="6">
        <v>50</v>
      </c>
      <c r="H1562" s="6"/>
      <c r="I1562" s="6"/>
      <c r="J1562" s="6"/>
      <c r="K1562" s="6"/>
      <c r="L1562" s="6"/>
      <c r="M1562" s="6">
        <v>505.3</v>
      </c>
      <c r="N1562" s="6"/>
      <c r="O1562" s="6">
        <v>840</v>
      </c>
      <c r="P1562" s="6"/>
      <c r="Q1562" s="6">
        <v>1250</v>
      </c>
      <c r="R1562" s="6"/>
      <c r="S1562" s="6">
        <v>2.1999999999999999E-2</v>
      </c>
      <c r="T1562" s="6"/>
      <c r="U1562" s="6">
        <v>0.82</v>
      </c>
      <c r="V1562" s="6"/>
      <c r="W1562" s="6">
        <v>47.3</v>
      </c>
      <c r="X1562" s="6"/>
      <c r="Y1562" s="6">
        <v>3840</v>
      </c>
      <c r="Z1562" s="6"/>
      <c r="AA1562" s="6">
        <v>6290</v>
      </c>
      <c r="AB1562" s="6"/>
      <c r="AC1562" s="6">
        <v>17600</v>
      </c>
      <c r="AD1562" s="6" t="s">
        <v>1784</v>
      </c>
      <c r="AE1562" s="6">
        <v>18</v>
      </c>
      <c r="AF1562" s="6"/>
      <c r="AG1562" s="6">
        <v>770</v>
      </c>
      <c r="AH1562" s="6"/>
      <c r="AI1562" s="6">
        <v>69</v>
      </c>
      <c r="AJ1562" s="6"/>
      <c r="AK1562" s="6">
        <v>7.2</v>
      </c>
      <c r="AL1562" s="6"/>
      <c r="AM1562" s="6">
        <v>7.36</v>
      </c>
      <c r="AN1562" s="6"/>
      <c r="AO1562" s="6">
        <v>197</v>
      </c>
      <c r="AP1562" s="6"/>
      <c r="AQ1562" s="6">
        <v>40</v>
      </c>
      <c r="AR1562" s="6"/>
      <c r="AS1562" s="6"/>
      <c r="AT1562" s="6"/>
      <c r="AU1562" s="6"/>
      <c r="AV1562" s="6"/>
      <c r="AW1562" s="6"/>
      <c r="AX1562" s="6"/>
      <c r="AY1562" s="6"/>
      <c r="AZ1562" s="6"/>
      <c r="BA1562" s="6">
        <v>20</v>
      </c>
      <c r="BB1562" s="6"/>
      <c r="BC1562" s="6"/>
      <c r="BD1562" s="6"/>
      <c r="BE1562" s="6"/>
      <c r="BF1562" s="6"/>
      <c r="BG1562" s="6"/>
      <c r="BH1562" s="6"/>
      <c r="BI1562" s="6"/>
      <c r="BJ1562" s="6"/>
      <c r="BK1562" s="6"/>
      <c r="BL1562" s="6"/>
      <c r="BM1562" s="6"/>
      <c r="BN1562" s="6"/>
      <c r="BO1562" s="6"/>
      <c r="BP1562" s="6"/>
      <c r="BQ1562" s="6"/>
      <c r="BR1562" s="6"/>
      <c r="BS1562" s="6"/>
      <c r="BT1562" s="6"/>
      <c r="BU1562" s="6"/>
      <c r="BV1562" s="6"/>
      <c r="BW1562" s="6"/>
      <c r="BX1562" s="6"/>
      <c r="BY1562" s="6"/>
      <c r="BZ1562" s="6"/>
      <c r="CA1562" s="6">
        <v>29</v>
      </c>
      <c r="CB1562" s="6"/>
      <c r="CC1562" s="6">
        <v>3.2</v>
      </c>
      <c r="CD1562" s="6"/>
      <c r="CE1562" s="6"/>
      <c r="CF1562" s="6"/>
      <c r="CG1562" s="6"/>
      <c r="CH1562" s="6"/>
      <c r="CI1562" s="6"/>
      <c r="CJ1562" s="6"/>
      <c r="CK1562" s="6"/>
      <c r="CL1562" s="6"/>
      <c r="CM1562" s="6"/>
      <c r="CN1562" s="6"/>
      <c r="CO1562" s="6"/>
      <c r="CP1562" s="6"/>
      <c r="CQ1562" s="6"/>
      <c r="CR1562" s="6"/>
      <c r="CS1562" s="6"/>
      <c r="CT1562" s="6"/>
      <c r="CU1562" s="6"/>
      <c r="CV1562" s="6"/>
      <c r="CW1562" s="6"/>
    </row>
    <row r="1563" spans="1:101" s="83" customFormat="1" x14ac:dyDescent="0.2">
      <c r="A1563" s="6" t="s">
        <v>1247</v>
      </c>
      <c r="B1563" s="88">
        <v>39452.947222222225</v>
      </c>
      <c r="C1563" s="88">
        <v>39456.405555555553</v>
      </c>
      <c r="D1563" s="6" t="s">
        <v>1515</v>
      </c>
      <c r="E1563" s="6" t="s">
        <v>1516</v>
      </c>
      <c r="F1563" s="6"/>
      <c r="G1563" s="6">
        <v>50</v>
      </c>
      <c r="H1563" s="6"/>
      <c r="I1563" s="6"/>
      <c r="J1563" s="6"/>
      <c r="K1563" s="6"/>
      <c r="L1563" s="6"/>
      <c r="M1563" s="6">
        <v>26593</v>
      </c>
      <c r="N1563" s="6"/>
      <c r="O1563" s="6">
        <v>34.1</v>
      </c>
      <c r="P1563" s="6"/>
      <c r="Q1563" s="6">
        <v>112</v>
      </c>
      <c r="R1563" s="6" t="s">
        <v>1784</v>
      </c>
      <c r="S1563" s="6">
        <v>1.4999999999999999E-2</v>
      </c>
      <c r="T1563" s="6"/>
      <c r="U1563" s="6">
        <v>1.25</v>
      </c>
      <c r="V1563" s="6"/>
      <c r="W1563" s="6">
        <v>14.8</v>
      </c>
      <c r="X1563" s="6"/>
      <c r="Y1563" s="6">
        <v>310</v>
      </c>
      <c r="Z1563" s="6"/>
      <c r="AA1563" s="6">
        <v>500</v>
      </c>
      <c r="AB1563" s="6"/>
      <c r="AC1563" s="6">
        <v>1930</v>
      </c>
      <c r="AD1563" s="6" t="s">
        <v>1784</v>
      </c>
      <c r="AE1563" s="6">
        <v>18</v>
      </c>
      <c r="AF1563" s="6"/>
      <c r="AG1563" s="6">
        <v>29</v>
      </c>
      <c r="AH1563" s="6" t="s">
        <v>1784</v>
      </c>
      <c r="AI1563" s="6">
        <v>5</v>
      </c>
      <c r="AJ1563" s="6" t="s">
        <v>1784</v>
      </c>
      <c r="AK1563" s="6">
        <v>2.5</v>
      </c>
      <c r="AL1563" s="6"/>
      <c r="AM1563" s="6">
        <v>7.48</v>
      </c>
      <c r="AN1563" s="6"/>
      <c r="AO1563" s="6">
        <v>155</v>
      </c>
      <c r="AP1563" s="6"/>
      <c r="AQ1563" s="6">
        <v>4.4000000000000004</v>
      </c>
      <c r="AR1563" s="6"/>
      <c r="AS1563" s="6"/>
      <c r="AT1563" s="6"/>
      <c r="AU1563" s="6"/>
      <c r="AV1563" s="6"/>
      <c r="AW1563" s="6"/>
      <c r="AX1563" s="6"/>
      <c r="AY1563" s="6"/>
      <c r="AZ1563" s="6"/>
      <c r="BA1563" s="6">
        <v>39</v>
      </c>
      <c r="BB1563" s="6"/>
      <c r="BC1563" s="6"/>
      <c r="BD1563" s="6"/>
      <c r="BE1563" s="6"/>
      <c r="BF1563" s="6"/>
      <c r="BG1563" s="6"/>
      <c r="BH1563" s="6"/>
      <c r="BI1563" s="6"/>
      <c r="BJ1563" s="6"/>
      <c r="BK1563" s="6"/>
      <c r="BL1563" s="6"/>
      <c r="BM1563" s="6"/>
      <c r="BN1563" s="6"/>
      <c r="BO1563" s="6"/>
      <c r="BP1563" s="6"/>
      <c r="BQ1563" s="6"/>
      <c r="BR1563" s="6"/>
      <c r="BS1563" s="6"/>
      <c r="BT1563" s="6"/>
      <c r="BU1563" s="6"/>
      <c r="BV1563" s="6"/>
      <c r="BW1563" s="6"/>
      <c r="BX1563" s="6"/>
      <c r="BY1563" s="6"/>
      <c r="BZ1563" s="6"/>
      <c r="CA1563" s="6">
        <v>3.4</v>
      </c>
      <c r="CB1563" s="6"/>
      <c r="CC1563" s="6">
        <v>0.46</v>
      </c>
      <c r="CD1563" s="6"/>
      <c r="CE1563" s="6"/>
      <c r="CF1563" s="6"/>
      <c r="CG1563" s="6"/>
      <c r="CH1563" s="6"/>
      <c r="CI1563" s="6"/>
      <c r="CJ1563" s="6"/>
      <c r="CK1563" s="6"/>
      <c r="CL1563" s="6"/>
      <c r="CM1563" s="6"/>
      <c r="CN1563" s="6"/>
      <c r="CO1563" s="6"/>
      <c r="CP1563" s="6"/>
      <c r="CQ1563" s="6"/>
      <c r="CR1563" s="6"/>
      <c r="CS1563" s="6"/>
      <c r="CT1563" s="6"/>
      <c r="CU1563" s="6"/>
      <c r="CV1563" s="6"/>
      <c r="CW1563" s="6"/>
    </row>
    <row r="1564" spans="1:101" s="83" customFormat="1" x14ac:dyDescent="0.2">
      <c r="A1564" s="6" t="s">
        <v>1247</v>
      </c>
      <c r="B1564" s="88">
        <v>39454.645833333336</v>
      </c>
      <c r="C1564" s="88"/>
      <c r="D1564" s="6" t="s">
        <v>1517</v>
      </c>
      <c r="E1564" s="6" t="s">
        <v>529</v>
      </c>
      <c r="F1564" s="6"/>
      <c r="G1564" s="6">
        <v>70</v>
      </c>
      <c r="H1564" s="6"/>
      <c r="I1564" s="6"/>
      <c r="J1564" s="6"/>
      <c r="K1564" s="6">
        <v>147</v>
      </c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  <c r="AP1564" s="6"/>
      <c r="AQ1564" s="6"/>
      <c r="AR1564" s="6"/>
      <c r="AS1564" s="6"/>
      <c r="AT1564" s="6"/>
      <c r="AU1564" s="6"/>
      <c r="AV1564" s="6"/>
      <c r="AW1564" s="6"/>
      <c r="AX1564" s="6"/>
      <c r="AY1564" s="6"/>
      <c r="AZ1564" s="6"/>
      <c r="BA1564" s="6"/>
      <c r="BB1564" s="6"/>
      <c r="BC1564" s="6"/>
      <c r="BD1564" s="6"/>
      <c r="BE1564" s="6"/>
      <c r="BF1564" s="6"/>
      <c r="BG1564" s="6"/>
      <c r="BH1564" s="6"/>
      <c r="BI1564" s="6"/>
      <c r="BJ1564" s="6"/>
      <c r="BK1564" s="6"/>
      <c r="BL1564" s="6"/>
      <c r="BM1564" s="6"/>
      <c r="BN1564" s="6"/>
      <c r="BO1564" s="6"/>
      <c r="BP1564" s="6"/>
      <c r="BQ1564" s="6"/>
      <c r="BR1564" s="6"/>
      <c r="BS1564" s="6"/>
      <c r="BT1564" s="6"/>
      <c r="BU1564" s="6"/>
      <c r="BV1564" s="6"/>
      <c r="BW1564" s="6"/>
      <c r="BX1564" s="6" t="s">
        <v>1784</v>
      </c>
      <c r="BY1564" s="6">
        <v>1.9</v>
      </c>
      <c r="BZ1564" s="6"/>
      <c r="CA1564" s="6"/>
      <c r="CB1564" s="6"/>
      <c r="CC1564" s="6"/>
      <c r="CD1564" s="6"/>
      <c r="CE1564" s="6"/>
      <c r="CF1564" s="6"/>
      <c r="CG1564" s="6"/>
      <c r="CH1564" s="6"/>
      <c r="CI1564" s="6"/>
      <c r="CJ1564" s="6"/>
      <c r="CK1564" s="6"/>
      <c r="CL1564" s="6"/>
      <c r="CM1564" s="6"/>
      <c r="CN1564" s="6"/>
      <c r="CO1564" s="6"/>
      <c r="CP1564" s="6"/>
      <c r="CQ1564" s="6"/>
      <c r="CR1564" s="6"/>
      <c r="CS1564" s="6"/>
      <c r="CT1564" s="6"/>
      <c r="CU1564" s="6"/>
      <c r="CV1564" s="6"/>
      <c r="CW1564" s="6"/>
    </row>
    <row r="1565" spans="1:101" s="83" customFormat="1" x14ac:dyDescent="0.2">
      <c r="A1565" s="6" t="s">
        <v>1247</v>
      </c>
      <c r="B1565" s="88">
        <v>39495.399305555555</v>
      </c>
      <c r="C1565" s="88">
        <v>39496.402083333334</v>
      </c>
      <c r="D1565" s="6" t="s">
        <v>1518</v>
      </c>
      <c r="E1565" s="6" t="s">
        <v>1519</v>
      </c>
      <c r="F1565" s="6"/>
      <c r="G1565" s="6">
        <v>50</v>
      </c>
      <c r="H1565" s="6"/>
      <c r="I1565" s="6"/>
      <c r="J1565" s="6"/>
      <c r="K1565" s="6"/>
      <c r="L1565" s="6"/>
      <c r="M1565" s="6">
        <v>12993</v>
      </c>
      <c r="N1565" s="6"/>
      <c r="O1565" s="6">
        <v>58.9</v>
      </c>
      <c r="P1565" s="6"/>
      <c r="Q1565" s="6">
        <v>167</v>
      </c>
      <c r="R1565" s="6"/>
      <c r="S1565" s="6"/>
      <c r="T1565" s="6"/>
      <c r="U1565" s="6"/>
      <c r="V1565" s="6"/>
      <c r="W1565" s="6">
        <v>21.3</v>
      </c>
      <c r="X1565" s="6"/>
      <c r="Y1565" s="6">
        <v>511</v>
      </c>
      <c r="Z1565" s="6"/>
      <c r="AA1565" s="6">
        <v>787</v>
      </c>
      <c r="AB1565" s="6"/>
      <c r="AC1565" s="6">
        <v>2610</v>
      </c>
      <c r="AD1565" s="6" t="s">
        <v>1784</v>
      </c>
      <c r="AE1565" s="6">
        <v>18</v>
      </c>
      <c r="AF1565" s="6"/>
      <c r="AG1565" s="6">
        <v>37</v>
      </c>
      <c r="AH1565" s="6"/>
      <c r="AI1565" s="6">
        <v>15</v>
      </c>
      <c r="AJ1565" s="6"/>
      <c r="AK1565" s="6">
        <v>13</v>
      </c>
      <c r="AL1565" s="6"/>
      <c r="AM1565" s="6">
        <v>7.7</v>
      </c>
      <c r="AN1565" s="6"/>
      <c r="AO1565" s="6">
        <v>97.5</v>
      </c>
      <c r="AP1565" s="6"/>
      <c r="AQ1565" s="6">
        <v>10</v>
      </c>
      <c r="AR1565" s="6"/>
      <c r="AS1565" s="6"/>
      <c r="AT1565" s="6"/>
      <c r="AU1565" s="6"/>
      <c r="AV1565" s="6"/>
      <c r="AW1565" s="6"/>
      <c r="AX1565" s="6"/>
      <c r="AY1565" s="6"/>
      <c r="AZ1565" s="6"/>
      <c r="BA1565" s="6">
        <v>59</v>
      </c>
      <c r="BB1565" s="6"/>
      <c r="BC1565" s="6"/>
      <c r="BD1565" s="6"/>
      <c r="BE1565" s="6"/>
      <c r="BF1565" s="6"/>
      <c r="BG1565" s="6"/>
      <c r="BH1565" s="6"/>
      <c r="BI1565" s="6"/>
      <c r="BJ1565" s="6"/>
      <c r="BK1565" s="6"/>
      <c r="BL1565" s="6"/>
      <c r="BM1565" s="6"/>
      <c r="BN1565" s="6"/>
      <c r="BO1565" s="6"/>
      <c r="BP1565" s="6"/>
      <c r="BQ1565" s="6"/>
      <c r="BR1565" s="6"/>
      <c r="BS1565" s="6"/>
      <c r="BT1565" s="6"/>
      <c r="BU1565" s="6"/>
      <c r="BV1565" s="6"/>
      <c r="BW1565" s="6"/>
      <c r="BX1565" s="6"/>
      <c r="BY1565" s="6"/>
      <c r="BZ1565" s="6"/>
      <c r="CA1565" s="6">
        <v>7</v>
      </c>
      <c r="CB1565" s="6"/>
      <c r="CC1565" s="6">
        <v>1.6</v>
      </c>
      <c r="CD1565" s="6"/>
      <c r="CE1565" s="6"/>
      <c r="CF1565" s="6"/>
      <c r="CG1565" s="6"/>
      <c r="CH1565" s="6"/>
      <c r="CI1565" s="6"/>
      <c r="CJ1565" s="6"/>
      <c r="CK1565" s="6"/>
      <c r="CL1565" s="6"/>
      <c r="CM1565" s="6"/>
      <c r="CN1565" s="6"/>
      <c r="CO1565" s="6"/>
      <c r="CP1565" s="6"/>
      <c r="CQ1565" s="6"/>
      <c r="CR1565" s="6"/>
      <c r="CS1565" s="6"/>
      <c r="CT1565" s="6"/>
      <c r="CU1565" s="6"/>
      <c r="CV1565" s="6"/>
      <c r="CW1565" s="6"/>
    </row>
    <row r="1566" spans="1:101" s="83" customFormat="1" x14ac:dyDescent="0.2">
      <c r="A1566" s="6" t="s">
        <v>1247</v>
      </c>
      <c r="B1566" s="88">
        <v>39532.513888888891</v>
      </c>
      <c r="C1566" s="88">
        <v>39534.356944444444</v>
      </c>
      <c r="D1566" s="6" t="s">
        <v>1520</v>
      </c>
      <c r="E1566" s="6" t="s">
        <v>1521</v>
      </c>
      <c r="F1566" s="6"/>
      <c r="G1566" s="6">
        <v>50</v>
      </c>
      <c r="H1566" s="6"/>
      <c r="I1566" s="6"/>
      <c r="J1566" s="6"/>
      <c r="K1566" s="6"/>
      <c r="L1566" s="6"/>
      <c r="M1566" s="6">
        <v>11954.5</v>
      </c>
      <c r="N1566" s="6"/>
      <c r="O1566" s="6">
        <v>20.3</v>
      </c>
      <c r="P1566" s="6"/>
      <c r="Q1566" s="6">
        <v>48.8</v>
      </c>
      <c r="R1566" s="6" t="s">
        <v>1784</v>
      </c>
      <c r="S1566" s="6">
        <v>1.4999999999999999E-2</v>
      </c>
      <c r="T1566" s="6"/>
      <c r="U1566" s="6">
        <v>0.92</v>
      </c>
      <c r="V1566" s="6"/>
      <c r="W1566" s="6">
        <v>12.1</v>
      </c>
      <c r="X1566" s="6"/>
      <c r="Y1566" s="6">
        <v>195</v>
      </c>
      <c r="Z1566" s="6"/>
      <c r="AA1566" s="6">
        <v>315</v>
      </c>
      <c r="AB1566" s="6"/>
      <c r="AC1566" s="6">
        <v>1410</v>
      </c>
      <c r="AD1566" s="6" t="s">
        <v>1784</v>
      </c>
      <c r="AE1566" s="6">
        <v>18</v>
      </c>
      <c r="AF1566" s="6" t="s">
        <v>1784</v>
      </c>
      <c r="AG1566" s="6">
        <v>18</v>
      </c>
      <c r="AH1566" s="6" t="s">
        <v>1784</v>
      </c>
      <c r="AI1566" s="6">
        <v>5</v>
      </c>
      <c r="AJ1566" s="6" t="s">
        <v>1784</v>
      </c>
      <c r="AK1566" s="6">
        <v>2.5</v>
      </c>
      <c r="AL1566" s="6"/>
      <c r="AM1566" s="6">
        <v>7.97</v>
      </c>
      <c r="AN1566" s="6"/>
      <c r="AO1566" s="6">
        <v>167</v>
      </c>
      <c r="AP1566" s="6"/>
      <c r="AQ1566" s="6">
        <v>2.8</v>
      </c>
      <c r="AR1566" s="6"/>
      <c r="AS1566" s="6"/>
      <c r="AT1566" s="6"/>
      <c r="AU1566" s="6"/>
      <c r="AV1566" s="6"/>
      <c r="AW1566" s="6"/>
      <c r="AX1566" s="6"/>
      <c r="AY1566" s="6"/>
      <c r="AZ1566" s="6"/>
      <c r="BA1566" s="6">
        <v>47</v>
      </c>
      <c r="BB1566" s="6"/>
      <c r="BC1566" s="6"/>
      <c r="BD1566" s="6"/>
      <c r="BE1566" s="6"/>
      <c r="BF1566" s="6"/>
      <c r="BG1566" s="6"/>
      <c r="BH1566" s="6"/>
      <c r="BI1566" s="6"/>
      <c r="BJ1566" s="6"/>
      <c r="BK1566" s="6"/>
      <c r="BL1566" s="6"/>
      <c r="BM1566" s="6"/>
      <c r="BN1566" s="6"/>
      <c r="BO1566" s="6"/>
      <c r="BP1566" s="6"/>
      <c r="BQ1566" s="6"/>
      <c r="BR1566" s="6"/>
      <c r="BS1566" s="6"/>
      <c r="BT1566" s="6"/>
      <c r="BU1566" s="6"/>
      <c r="BV1566" s="6"/>
      <c r="BW1566" s="6"/>
      <c r="BX1566" s="6"/>
      <c r="BY1566" s="6"/>
      <c r="BZ1566" s="6"/>
      <c r="CA1566" s="6">
        <v>2.2999999999999998</v>
      </c>
      <c r="CB1566" s="6" t="s">
        <v>1784</v>
      </c>
      <c r="CC1566" s="6">
        <v>0.25</v>
      </c>
      <c r="CD1566" s="6"/>
      <c r="CE1566" s="6"/>
      <c r="CF1566" s="6"/>
      <c r="CG1566" s="6"/>
      <c r="CH1566" s="6"/>
      <c r="CI1566" s="6"/>
      <c r="CJ1566" s="6"/>
      <c r="CK1566" s="6"/>
      <c r="CL1566" s="6"/>
      <c r="CM1566" s="6"/>
      <c r="CN1566" s="6"/>
      <c r="CO1566" s="6"/>
      <c r="CP1566" s="6"/>
      <c r="CQ1566" s="6"/>
      <c r="CR1566" s="6"/>
      <c r="CS1566" s="6"/>
      <c r="CT1566" s="6"/>
      <c r="CU1566" s="6"/>
      <c r="CV1566" s="6"/>
      <c r="CW1566" s="6"/>
    </row>
    <row r="1567" spans="1:101" s="83" customFormat="1" x14ac:dyDescent="0.2">
      <c r="A1567" s="6" t="s">
        <v>1247</v>
      </c>
      <c r="B1567" s="88">
        <v>39581.708333333336</v>
      </c>
      <c r="C1567" s="88"/>
      <c r="D1567" s="6" t="s">
        <v>1522</v>
      </c>
      <c r="E1567" s="6" t="s">
        <v>1523</v>
      </c>
      <c r="F1567" s="6"/>
      <c r="G1567" s="6">
        <v>70</v>
      </c>
      <c r="H1567" s="6"/>
      <c r="I1567" s="6"/>
      <c r="J1567" s="6"/>
      <c r="K1567" s="6">
        <v>4.9000000000000004</v>
      </c>
      <c r="L1567" s="6"/>
      <c r="M1567" s="6"/>
      <c r="N1567" s="6"/>
      <c r="O1567" s="6">
        <v>2.1</v>
      </c>
      <c r="P1567" s="6"/>
      <c r="Q1567" s="6">
        <v>25.1</v>
      </c>
      <c r="R1567" s="6" t="s">
        <v>1784</v>
      </c>
      <c r="S1567" s="6">
        <v>1.4999999999999999E-2</v>
      </c>
      <c r="T1567" s="6"/>
      <c r="U1567" s="6">
        <v>0.66</v>
      </c>
      <c r="V1567" s="6"/>
      <c r="W1567" s="6">
        <v>13.3</v>
      </c>
      <c r="X1567" s="6"/>
      <c r="Y1567" s="6">
        <v>209</v>
      </c>
      <c r="Z1567" s="6"/>
      <c r="AA1567" s="6">
        <v>380</v>
      </c>
      <c r="AB1567" s="6"/>
      <c r="AC1567" s="6">
        <v>1860</v>
      </c>
      <c r="AD1567" s="6" t="s">
        <v>1784</v>
      </c>
      <c r="AE1567" s="6">
        <v>18</v>
      </c>
      <c r="AF1567" s="6" t="s">
        <v>1784</v>
      </c>
      <c r="AG1567" s="6">
        <v>18</v>
      </c>
      <c r="AH1567" s="6" t="s">
        <v>1784</v>
      </c>
      <c r="AI1567" s="6">
        <v>5</v>
      </c>
      <c r="AJ1567" s="6" t="s">
        <v>1784</v>
      </c>
      <c r="AK1567" s="6">
        <v>2.5</v>
      </c>
      <c r="AL1567" s="6"/>
      <c r="AM1567" s="6">
        <v>8.4499999999999993</v>
      </c>
      <c r="AN1567" s="6"/>
      <c r="AO1567" s="6">
        <v>265</v>
      </c>
      <c r="AP1567" s="6"/>
      <c r="AQ1567" s="6">
        <v>3</v>
      </c>
      <c r="AR1567" s="6"/>
      <c r="AS1567" s="6"/>
      <c r="AT1567" s="6"/>
      <c r="AU1567" s="6"/>
      <c r="AV1567" s="6"/>
      <c r="AW1567" s="6"/>
      <c r="AX1567" s="6"/>
      <c r="AY1567" s="6"/>
      <c r="AZ1567" s="6"/>
      <c r="BA1567" s="6">
        <v>3</v>
      </c>
      <c r="BB1567" s="6"/>
      <c r="BC1567" s="6"/>
      <c r="BD1567" s="6"/>
      <c r="BE1567" s="6"/>
      <c r="BF1567" s="6"/>
      <c r="BG1567" s="6"/>
      <c r="BH1567" s="6"/>
      <c r="BI1567" s="6"/>
      <c r="BJ1567" s="6"/>
      <c r="BK1567" s="6"/>
      <c r="BL1567" s="6"/>
      <c r="BM1567" s="6"/>
      <c r="BN1567" s="6"/>
      <c r="BO1567" s="6"/>
      <c r="BP1567" s="6"/>
      <c r="BQ1567" s="6"/>
      <c r="BR1567" s="6"/>
      <c r="BS1567" s="6"/>
      <c r="BT1567" s="6"/>
      <c r="BU1567" s="6"/>
      <c r="BV1567" s="6"/>
      <c r="BW1567" s="6"/>
      <c r="BX1567" s="6"/>
      <c r="BY1567" s="6">
        <v>2.9</v>
      </c>
      <c r="BZ1567" s="6"/>
      <c r="CA1567" s="6">
        <v>4</v>
      </c>
      <c r="CB1567" s="6"/>
      <c r="CC1567" s="6">
        <v>0.25</v>
      </c>
      <c r="CD1567" s="6"/>
      <c r="CE1567" s="6"/>
      <c r="CF1567" s="6"/>
      <c r="CG1567" s="6"/>
      <c r="CH1567" s="6"/>
      <c r="CI1567" s="6"/>
      <c r="CJ1567" s="6"/>
      <c r="CK1567" s="6"/>
      <c r="CL1567" s="6"/>
      <c r="CM1567" s="6"/>
      <c r="CN1567" s="6"/>
      <c r="CO1567" s="6"/>
      <c r="CP1567" s="6"/>
      <c r="CQ1567" s="6"/>
      <c r="CR1567" s="6"/>
      <c r="CS1567" s="6"/>
      <c r="CT1567" s="6"/>
      <c r="CU1567" s="6"/>
      <c r="CV1567" s="6"/>
      <c r="CW1567" s="6"/>
    </row>
    <row r="1568" spans="1:101" s="83" customFormat="1" x14ac:dyDescent="0.2">
      <c r="A1568" s="6" t="s">
        <v>1247</v>
      </c>
      <c r="B1568" s="88">
        <v>39715.5</v>
      </c>
      <c r="C1568" s="88"/>
      <c r="D1568" s="6" t="s">
        <v>1524</v>
      </c>
      <c r="E1568" s="6" t="s">
        <v>1525</v>
      </c>
      <c r="F1568" s="6"/>
      <c r="G1568" s="6">
        <v>70</v>
      </c>
      <c r="H1568" s="6"/>
      <c r="I1568" s="6"/>
      <c r="J1568" s="6"/>
      <c r="K1568" s="6">
        <v>2.7</v>
      </c>
      <c r="L1568" s="6"/>
      <c r="M1568" s="6"/>
      <c r="N1568" s="6" t="s">
        <v>1784</v>
      </c>
      <c r="O1568" s="6">
        <v>2</v>
      </c>
      <c r="P1568" s="6"/>
      <c r="Q1568" s="6">
        <v>10.6</v>
      </c>
      <c r="R1568" s="6"/>
      <c r="S1568" s="6"/>
      <c r="T1568" s="6"/>
      <c r="U1568" s="6">
        <v>0.31</v>
      </c>
      <c r="V1568" s="6"/>
      <c r="W1568" s="6">
        <v>5.6</v>
      </c>
      <c r="X1568" s="6"/>
      <c r="Y1568" s="6">
        <v>109</v>
      </c>
      <c r="Z1568" s="6"/>
      <c r="AA1568" s="6">
        <v>206</v>
      </c>
      <c r="AB1568" s="6"/>
      <c r="AC1568" s="6">
        <v>1170</v>
      </c>
      <c r="AD1568" s="6" t="s">
        <v>1784</v>
      </c>
      <c r="AE1568" s="6">
        <v>18</v>
      </c>
      <c r="AF1568" s="6" t="s">
        <v>1784</v>
      </c>
      <c r="AG1568" s="6">
        <v>18</v>
      </c>
      <c r="AH1568" s="6" t="s">
        <v>1784</v>
      </c>
      <c r="AI1568" s="6">
        <v>5</v>
      </c>
      <c r="AJ1568" s="6" t="s">
        <v>1784</v>
      </c>
      <c r="AK1568" s="6">
        <v>2.5</v>
      </c>
      <c r="AL1568" s="6"/>
      <c r="AM1568" s="6">
        <v>8.56</v>
      </c>
      <c r="AN1568" s="6"/>
      <c r="AO1568" s="6">
        <v>197</v>
      </c>
      <c r="AP1568" s="6"/>
      <c r="AQ1568" s="6"/>
      <c r="AR1568" s="6"/>
      <c r="AS1568" s="6"/>
      <c r="AT1568" s="6"/>
      <c r="AU1568" s="6"/>
      <c r="AV1568" s="6"/>
      <c r="AW1568" s="6"/>
      <c r="AX1568" s="6"/>
      <c r="AY1568" s="6"/>
      <c r="AZ1568" s="6" t="s">
        <v>1784</v>
      </c>
      <c r="BA1568" s="6">
        <v>2</v>
      </c>
      <c r="BB1568" s="6"/>
      <c r="BC1568" s="6"/>
      <c r="BD1568" s="6"/>
      <c r="BE1568" s="6"/>
      <c r="BF1568" s="6"/>
      <c r="BG1568" s="6"/>
      <c r="BH1568" s="6"/>
      <c r="BI1568" s="6"/>
      <c r="BJ1568" s="6"/>
      <c r="BK1568" s="6"/>
      <c r="BL1568" s="6"/>
      <c r="BM1568" s="6"/>
      <c r="BN1568" s="6"/>
      <c r="BO1568" s="6"/>
      <c r="BP1568" s="6"/>
      <c r="BQ1568" s="6"/>
      <c r="BR1568" s="6"/>
      <c r="BS1568" s="6"/>
      <c r="BT1568" s="6"/>
      <c r="BU1568" s="6"/>
      <c r="BV1568" s="6"/>
      <c r="BW1568" s="6"/>
      <c r="BX1568" s="6"/>
      <c r="BY1568" s="6">
        <v>4.0999999999999996</v>
      </c>
      <c r="BZ1568" s="6"/>
      <c r="CA1568" s="6"/>
      <c r="CB1568" s="6"/>
      <c r="CC1568" s="6"/>
      <c r="CD1568" s="6"/>
      <c r="CE1568" s="6"/>
      <c r="CF1568" s="6"/>
      <c r="CG1568" s="6"/>
      <c r="CH1568" s="6"/>
      <c r="CI1568" s="6"/>
      <c r="CJ1568" s="6"/>
      <c r="CK1568" s="6"/>
      <c r="CL1568" s="6"/>
      <c r="CM1568" s="6"/>
      <c r="CN1568" s="6"/>
      <c r="CO1568" s="6"/>
      <c r="CP1568" s="6"/>
      <c r="CQ1568" s="6"/>
      <c r="CR1568" s="6"/>
      <c r="CS1568" s="6"/>
      <c r="CT1568" s="6"/>
      <c r="CU1568" s="6"/>
      <c r="CV1568" s="6"/>
      <c r="CW1568" s="6"/>
    </row>
    <row r="1569" spans="1:101" s="83" customFormat="1" x14ac:dyDescent="0.2">
      <c r="A1569" s="6" t="s">
        <v>1247</v>
      </c>
      <c r="B1569" s="88">
        <v>39782.90625</v>
      </c>
      <c r="C1569" s="88">
        <v>39783.694444444445</v>
      </c>
      <c r="D1569" s="6" t="s">
        <v>1526</v>
      </c>
      <c r="E1569" s="6" t="s">
        <v>1527</v>
      </c>
      <c r="F1569" s="6"/>
      <c r="G1569" s="6">
        <v>50</v>
      </c>
      <c r="H1569" s="6"/>
      <c r="I1569" s="6"/>
      <c r="J1569" s="6"/>
      <c r="K1569" s="6"/>
      <c r="L1569" s="6"/>
      <c r="M1569" s="6">
        <v>1362</v>
      </c>
      <c r="N1569" s="6" t="s">
        <v>1934</v>
      </c>
      <c r="O1569" s="6">
        <v>159</v>
      </c>
      <c r="P1569" s="6"/>
      <c r="Q1569" s="6">
        <v>409</v>
      </c>
      <c r="R1569" s="6"/>
      <c r="S1569" s="6">
        <v>3.6999999999999998E-2</v>
      </c>
      <c r="T1569" s="6"/>
      <c r="U1569" s="6">
        <v>1.22</v>
      </c>
      <c r="V1569" s="6"/>
      <c r="W1569" s="6"/>
      <c r="X1569" s="6"/>
      <c r="Y1569" s="6"/>
      <c r="Z1569" s="6"/>
      <c r="AA1569" s="6">
        <v>1210</v>
      </c>
      <c r="AB1569" s="6"/>
      <c r="AC1569" s="6">
        <v>3990</v>
      </c>
      <c r="AD1569" s="6" t="s">
        <v>1784</v>
      </c>
      <c r="AE1569" s="6">
        <v>18</v>
      </c>
      <c r="AF1569" s="6"/>
      <c r="AG1569" s="6">
        <v>180</v>
      </c>
      <c r="AH1569" s="6"/>
      <c r="AI1569" s="6">
        <v>9.1999999999999993</v>
      </c>
      <c r="AJ1569" s="6" t="s">
        <v>1784</v>
      </c>
      <c r="AK1569" s="6">
        <v>2.5</v>
      </c>
      <c r="AL1569" s="6"/>
      <c r="AM1569" s="6">
        <v>7.73</v>
      </c>
      <c r="AN1569" s="6"/>
      <c r="AO1569" s="6">
        <v>113</v>
      </c>
      <c r="AP1569" s="6"/>
      <c r="AQ1569" s="6"/>
      <c r="AR1569" s="6"/>
      <c r="AS1569" s="6"/>
      <c r="AT1569" s="6"/>
      <c r="AU1569" s="6"/>
      <c r="AV1569" s="6"/>
      <c r="AW1569" s="6"/>
      <c r="AX1569" s="6"/>
      <c r="AY1569" s="6"/>
      <c r="AZ1569" s="6"/>
      <c r="BA1569" s="6">
        <v>56</v>
      </c>
      <c r="BB1569" s="6"/>
      <c r="BC1569" s="6"/>
      <c r="BD1569" s="6"/>
      <c r="BE1569" s="6"/>
      <c r="BF1569" s="6"/>
      <c r="BG1569" s="6"/>
      <c r="BH1569" s="6"/>
      <c r="BI1569" s="6"/>
      <c r="BJ1569" s="6"/>
      <c r="BK1569" s="6"/>
      <c r="BL1569" s="6"/>
      <c r="BM1569" s="6"/>
      <c r="BN1569" s="6"/>
      <c r="BO1569" s="6"/>
      <c r="BP1569" s="6"/>
      <c r="BQ1569" s="6"/>
      <c r="BR1569" s="6"/>
      <c r="BS1569" s="6"/>
      <c r="BT1569" s="6"/>
      <c r="BU1569" s="6"/>
      <c r="BV1569" s="6"/>
      <c r="BW1569" s="6"/>
      <c r="BX1569" s="6"/>
      <c r="BY1569" s="6"/>
      <c r="BZ1569" s="6"/>
      <c r="CA1569" s="6"/>
      <c r="CB1569" s="6"/>
      <c r="CC1569" s="6"/>
      <c r="CD1569" s="6"/>
      <c r="CE1569" s="6"/>
      <c r="CF1569" s="6"/>
      <c r="CG1569" s="6"/>
      <c r="CH1569" s="6"/>
      <c r="CI1569" s="6"/>
      <c r="CJ1569" s="6"/>
      <c r="CK1569" s="6"/>
      <c r="CL1569" s="6"/>
      <c r="CM1569" s="6"/>
      <c r="CN1569" s="6"/>
      <c r="CO1569" s="6"/>
      <c r="CP1569" s="6"/>
      <c r="CQ1569" s="6"/>
      <c r="CR1569" s="6"/>
      <c r="CS1569" s="6"/>
      <c r="CT1569" s="6"/>
      <c r="CU1569" s="6"/>
      <c r="CV1569" s="6"/>
      <c r="CW1569" s="6"/>
    </row>
    <row r="1570" spans="1:101" s="83" customFormat="1" x14ac:dyDescent="0.2">
      <c r="A1570" s="6" t="s">
        <v>1247</v>
      </c>
      <c r="B1570" s="88">
        <v>39783.729166666664</v>
      </c>
      <c r="C1570" s="88"/>
      <c r="D1570" s="6" t="s">
        <v>1528</v>
      </c>
      <c r="E1570" s="6" t="s">
        <v>1529</v>
      </c>
      <c r="F1570" s="6"/>
      <c r="G1570" s="6">
        <v>70</v>
      </c>
      <c r="H1570" s="6"/>
      <c r="I1570" s="6"/>
      <c r="J1570" s="6"/>
      <c r="K1570" s="6">
        <v>9.1999999999999993</v>
      </c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"/>
      <c r="AO1570" s="6"/>
      <c r="AP1570" s="6"/>
      <c r="AQ1570" s="6"/>
      <c r="AR1570" s="6"/>
      <c r="AS1570" s="6"/>
      <c r="AT1570" s="6"/>
      <c r="AU1570" s="6"/>
      <c r="AV1570" s="6"/>
      <c r="AW1570" s="6"/>
      <c r="AX1570" s="6"/>
      <c r="AY1570" s="6"/>
      <c r="AZ1570" s="6"/>
      <c r="BA1570" s="6"/>
      <c r="BB1570" s="6"/>
      <c r="BC1570" s="6"/>
      <c r="BD1570" s="6"/>
      <c r="BE1570" s="6"/>
      <c r="BF1570" s="6"/>
      <c r="BG1570" s="6"/>
      <c r="BH1570" s="6"/>
      <c r="BI1570" s="6"/>
      <c r="BJ1570" s="6"/>
      <c r="BK1570" s="6"/>
      <c r="BL1570" s="6"/>
      <c r="BM1570" s="6"/>
      <c r="BN1570" s="6"/>
      <c r="BO1570" s="6"/>
      <c r="BP1570" s="6"/>
      <c r="BQ1570" s="6"/>
      <c r="BR1570" s="6"/>
      <c r="BS1570" s="6"/>
      <c r="BT1570" s="6"/>
      <c r="BU1570" s="6"/>
      <c r="BV1570" s="6"/>
      <c r="BW1570" s="6"/>
      <c r="BX1570" s="6"/>
      <c r="BY1570" s="6">
        <v>4.3</v>
      </c>
      <c r="BZ1570" s="6"/>
      <c r="CA1570" s="6"/>
      <c r="CB1570" s="6"/>
      <c r="CC1570" s="6"/>
      <c r="CD1570" s="6"/>
      <c r="CE1570" s="6"/>
      <c r="CF1570" s="6"/>
      <c r="CG1570" s="6"/>
      <c r="CH1570" s="6"/>
      <c r="CI1570" s="6"/>
      <c r="CJ1570" s="6"/>
      <c r="CK1570" s="6"/>
      <c r="CL1570" s="6"/>
      <c r="CM1570" s="6"/>
      <c r="CN1570" s="6"/>
      <c r="CO1570" s="6"/>
      <c r="CP1570" s="6"/>
      <c r="CQ1570" s="6"/>
      <c r="CR1570" s="6"/>
      <c r="CS1570" s="6"/>
      <c r="CT1570" s="6"/>
      <c r="CU1570" s="6"/>
      <c r="CV1570" s="6"/>
      <c r="CW1570" s="6"/>
    </row>
    <row r="1571" spans="1:101" s="83" customFormat="1" x14ac:dyDescent="0.2">
      <c r="A1571" s="6" t="s">
        <v>1247</v>
      </c>
      <c r="B1571" s="88">
        <v>39791.201388888891</v>
      </c>
      <c r="C1571" s="88">
        <v>39792.253472222219</v>
      </c>
      <c r="D1571" s="6" t="s">
        <v>1530</v>
      </c>
      <c r="E1571" s="6" t="s">
        <v>1531</v>
      </c>
      <c r="F1571" s="6"/>
      <c r="G1571" s="6">
        <v>50</v>
      </c>
      <c r="H1571" s="6"/>
      <c r="I1571" s="6"/>
      <c r="J1571" s="6"/>
      <c r="K1571" s="6"/>
      <c r="L1571" s="6"/>
      <c r="M1571" s="6">
        <v>1005.6</v>
      </c>
      <c r="N1571" s="6"/>
      <c r="O1571" s="6">
        <v>234</v>
      </c>
      <c r="P1571" s="6"/>
      <c r="Q1571" s="6">
        <v>439</v>
      </c>
      <c r="R1571" s="6"/>
      <c r="S1571" s="6">
        <v>0.111</v>
      </c>
      <c r="T1571" s="6"/>
      <c r="U1571" s="6">
        <v>1.35</v>
      </c>
      <c r="V1571" s="6"/>
      <c r="W1571" s="6">
        <v>13.5</v>
      </c>
      <c r="X1571" s="6"/>
      <c r="Y1571" s="6">
        <v>2390</v>
      </c>
      <c r="Z1571" s="6"/>
      <c r="AA1571" s="6">
        <v>3880</v>
      </c>
      <c r="AB1571" s="6"/>
      <c r="AC1571" s="6">
        <v>11400</v>
      </c>
      <c r="AD1571" s="6" t="s">
        <v>1784</v>
      </c>
      <c r="AE1571" s="6">
        <v>20</v>
      </c>
      <c r="AF1571" s="6"/>
      <c r="AG1571" s="6">
        <v>170</v>
      </c>
      <c r="AH1571" s="6"/>
      <c r="AI1571" s="6">
        <v>9.5</v>
      </c>
      <c r="AJ1571" s="6"/>
      <c r="AK1571" s="6">
        <v>5.6</v>
      </c>
      <c r="AL1571" s="6"/>
      <c r="AM1571" s="6">
        <v>7.26</v>
      </c>
      <c r="AN1571" s="6"/>
      <c r="AO1571" s="6">
        <v>151</v>
      </c>
      <c r="AP1571" s="6"/>
      <c r="AQ1571" s="6">
        <v>15</v>
      </c>
      <c r="AR1571" s="6"/>
      <c r="AS1571" s="6"/>
      <c r="AT1571" s="6"/>
      <c r="AU1571" s="6"/>
      <c r="AV1571" s="6"/>
      <c r="AW1571" s="6"/>
      <c r="AX1571" s="6"/>
      <c r="AY1571" s="6"/>
      <c r="AZ1571" s="6"/>
      <c r="BA1571" s="6">
        <v>27</v>
      </c>
      <c r="BB1571" s="6"/>
      <c r="BC1571" s="6"/>
      <c r="BD1571" s="6"/>
      <c r="BE1571" s="6"/>
      <c r="BF1571" s="6"/>
      <c r="BG1571" s="6"/>
      <c r="BH1571" s="6"/>
      <c r="BI1571" s="6"/>
      <c r="BJ1571" s="6"/>
      <c r="BK1571" s="6"/>
      <c r="BL1571" s="6"/>
      <c r="BM1571" s="6"/>
      <c r="BN1571" s="6"/>
      <c r="BO1571" s="6"/>
      <c r="BP1571" s="6"/>
      <c r="BQ1571" s="6"/>
      <c r="BR1571" s="6"/>
      <c r="BS1571" s="6"/>
      <c r="BT1571" s="6"/>
      <c r="BU1571" s="6"/>
      <c r="BV1571" s="6"/>
      <c r="BW1571" s="6"/>
      <c r="BX1571" s="6"/>
      <c r="BY1571" s="6"/>
      <c r="BZ1571" s="6"/>
      <c r="CA1571" s="6">
        <v>11</v>
      </c>
      <c r="CB1571" s="6"/>
      <c r="CC1571" s="6">
        <v>2.5</v>
      </c>
      <c r="CD1571" s="6" t="s">
        <v>1784</v>
      </c>
      <c r="CE1571" s="6">
        <v>20</v>
      </c>
      <c r="CF1571" s="6"/>
      <c r="CG1571" s="6"/>
      <c r="CH1571" s="6"/>
      <c r="CI1571" s="6"/>
      <c r="CJ1571" s="6"/>
      <c r="CK1571" s="6"/>
      <c r="CL1571" s="6"/>
      <c r="CM1571" s="6"/>
      <c r="CN1571" s="6"/>
      <c r="CO1571" s="6"/>
      <c r="CP1571" s="6"/>
      <c r="CQ1571" s="6"/>
      <c r="CR1571" s="6"/>
      <c r="CS1571" s="6"/>
      <c r="CT1571" s="6"/>
      <c r="CU1571" s="6"/>
      <c r="CV1571" s="6"/>
      <c r="CW1571" s="6"/>
    </row>
    <row r="1572" spans="1:101" s="83" customFormat="1" x14ac:dyDescent="0.2">
      <c r="A1572" s="6" t="s">
        <v>1247</v>
      </c>
      <c r="B1572" s="88">
        <v>39822.71597222222</v>
      </c>
      <c r="C1572" s="88">
        <v>39823.226388888892</v>
      </c>
      <c r="D1572" s="6" t="s">
        <v>1532</v>
      </c>
      <c r="E1572" s="6" t="s">
        <v>1533</v>
      </c>
      <c r="F1572" s="6"/>
      <c r="G1572" s="6">
        <v>50</v>
      </c>
      <c r="H1572" s="6"/>
      <c r="I1572" s="6"/>
      <c r="J1572" s="6"/>
      <c r="K1572" s="6"/>
      <c r="L1572" s="6"/>
      <c r="M1572" s="6">
        <v>237.36</v>
      </c>
      <c r="N1572" s="6"/>
      <c r="O1572" s="6">
        <v>80.5</v>
      </c>
      <c r="P1572" s="6"/>
      <c r="Q1572" s="6">
        <v>168</v>
      </c>
      <c r="R1572" s="6" t="s">
        <v>1784</v>
      </c>
      <c r="S1572" s="6">
        <v>1.4999999999999999E-2</v>
      </c>
      <c r="T1572" s="6"/>
      <c r="U1572" s="6">
        <v>0.69</v>
      </c>
      <c r="V1572" s="6"/>
      <c r="W1572" s="6">
        <v>6.5</v>
      </c>
      <c r="X1572" s="6"/>
      <c r="Y1572" s="6">
        <v>923</v>
      </c>
      <c r="Z1572" s="6"/>
      <c r="AA1572" s="6">
        <v>1710</v>
      </c>
      <c r="AB1572" s="6"/>
      <c r="AC1572" s="6">
        <v>5670</v>
      </c>
      <c r="AD1572" s="6" t="s">
        <v>1784</v>
      </c>
      <c r="AE1572" s="6">
        <v>20</v>
      </c>
      <c r="AF1572" s="6"/>
      <c r="AG1572" s="6">
        <v>90</v>
      </c>
      <c r="AH1572" s="6" t="s">
        <v>1784</v>
      </c>
      <c r="AI1572" s="6">
        <v>5</v>
      </c>
      <c r="AJ1572" s="6" t="s">
        <v>1784</v>
      </c>
      <c r="AK1572" s="6">
        <v>2.5</v>
      </c>
      <c r="AL1572" s="6"/>
      <c r="AM1572" s="6">
        <v>7.96</v>
      </c>
      <c r="AN1572" s="6"/>
      <c r="AO1572" s="6">
        <v>290</v>
      </c>
      <c r="AP1572" s="6"/>
      <c r="AQ1572" s="6">
        <v>3.8</v>
      </c>
      <c r="AR1572" s="6"/>
      <c r="AS1572" s="6"/>
      <c r="AT1572" s="6"/>
      <c r="AU1572" s="6"/>
      <c r="AV1572" s="6"/>
      <c r="AW1572" s="6"/>
      <c r="AX1572" s="6"/>
      <c r="AY1572" s="6"/>
      <c r="AZ1572" s="6"/>
      <c r="BA1572" s="6">
        <v>11</v>
      </c>
      <c r="BB1572" s="6"/>
      <c r="BC1572" s="6"/>
      <c r="BD1572" s="6"/>
      <c r="BE1572" s="6"/>
      <c r="BF1572" s="6"/>
      <c r="BG1572" s="6"/>
      <c r="BH1572" s="6"/>
      <c r="BI1572" s="6"/>
      <c r="BJ1572" s="6"/>
      <c r="BK1572" s="6"/>
      <c r="BL1572" s="6"/>
      <c r="BM1572" s="6"/>
      <c r="BN1572" s="6"/>
      <c r="BO1572" s="6"/>
      <c r="BP1572" s="6"/>
      <c r="BQ1572" s="6"/>
      <c r="BR1572" s="6"/>
      <c r="BS1572" s="6"/>
      <c r="BT1572" s="6"/>
      <c r="BU1572" s="6"/>
      <c r="BV1572" s="6"/>
      <c r="BW1572" s="6"/>
      <c r="BX1572" s="6"/>
      <c r="BY1572" s="6"/>
      <c r="BZ1572" s="6"/>
      <c r="CA1572" s="6">
        <v>3.7</v>
      </c>
      <c r="CB1572" s="6"/>
      <c r="CC1572" s="6">
        <v>0.31</v>
      </c>
      <c r="CD1572" s="6" t="s">
        <v>1784</v>
      </c>
      <c r="CE1572" s="6">
        <v>20</v>
      </c>
      <c r="CF1572" s="6"/>
      <c r="CG1572" s="6"/>
      <c r="CH1572" s="6"/>
      <c r="CI1572" s="6"/>
      <c r="CJ1572" s="6"/>
      <c r="CK1572" s="6"/>
      <c r="CL1572" s="6"/>
      <c r="CM1572" s="6"/>
      <c r="CN1572" s="6"/>
      <c r="CO1572" s="6"/>
      <c r="CP1572" s="6"/>
      <c r="CQ1572" s="6"/>
      <c r="CR1572" s="6"/>
      <c r="CS1572" s="6"/>
      <c r="CT1572" s="6"/>
      <c r="CU1572" s="6"/>
      <c r="CV1572" s="6"/>
      <c r="CW1572" s="6"/>
    </row>
    <row r="1573" spans="1:101" s="83" customFormat="1" x14ac:dyDescent="0.2">
      <c r="A1573" s="6" t="s">
        <v>1247</v>
      </c>
      <c r="B1573" s="88">
        <v>39823.645833333336</v>
      </c>
      <c r="C1573" s="88"/>
      <c r="D1573" s="6" t="s">
        <v>1534</v>
      </c>
      <c r="E1573" s="6" t="s">
        <v>1535</v>
      </c>
      <c r="F1573" s="6"/>
      <c r="G1573" s="6">
        <v>70</v>
      </c>
      <c r="H1573" s="6"/>
      <c r="I1573" s="6"/>
      <c r="J1573" s="6"/>
      <c r="K1573" s="6">
        <v>5.5</v>
      </c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"/>
      <c r="AO1573" s="6"/>
      <c r="AP1573" s="6"/>
      <c r="AQ1573" s="6"/>
      <c r="AR1573" s="6"/>
      <c r="AS1573" s="6"/>
      <c r="AT1573" s="6"/>
      <c r="AU1573" s="6"/>
      <c r="AV1573" s="6"/>
      <c r="AW1573" s="6"/>
      <c r="AX1573" s="6"/>
      <c r="AY1573" s="6"/>
      <c r="AZ1573" s="6"/>
      <c r="BA1573" s="6"/>
      <c r="BB1573" s="6"/>
      <c r="BC1573" s="6"/>
      <c r="BD1573" s="6"/>
      <c r="BE1573" s="6"/>
      <c r="BF1573" s="6"/>
      <c r="BG1573" s="6"/>
      <c r="BH1573" s="6"/>
      <c r="BI1573" s="6"/>
      <c r="BJ1573" s="6"/>
      <c r="BK1573" s="6"/>
      <c r="BL1573" s="6"/>
      <c r="BM1573" s="6"/>
      <c r="BN1573" s="6"/>
      <c r="BO1573" s="6"/>
      <c r="BP1573" s="6"/>
      <c r="BQ1573" s="6"/>
      <c r="BR1573" s="6"/>
      <c r="BS1573" s="6"/>
      <c r="BT1573" s="6"/>
      <c r="BU1573" s="6"/>
      <c r="BV1573" s="6"/>
      <c r="BW1573" s="6"/>
      <c r="BX1573" s="6"/>
      <c r="BY1573" s="6">
        <v>9</v>
      </c>
      <c r="BZ1573" s="6"/>
      <c r="CA1573" s="6"/>
      <c r="CB1573" s="6"/>
      <c r="CC1573" s="6"/>
      <c r="CD1573" s="6"/>
      <c r="CE1573" s="6"/>
      <c r="CF1573" s="6"/>
      <c r="CG1573" s="6"/>
      <c r="CH1573" s="6"/>
      <c r="CI1573" s="6"/>
      <c r="CJ1573" s="6"/>
      <c r="CK1573" s="6"/>
      <c r="CL1573" s="6"/>
      <c r="CM1573" s="6"/>
      <c r="CN1573" s="6"/>
      <c r="CO1573" s="6"/>
      <c r="CP1573" s="6"/>
      <c r="CQ1573" s="6"/>
      <c r="CR1573" s="6"/>
      <c r="CS1573" s="6"/>
      <c r="CT1573" s="6"/>
      <c r="CU1573" s="6"/>
      <c r="CV1573" s="6"/>
      <c r="CW1573" s="6"/>
    </row>
    <row r="1574" spans="1:101" s="83" customFormat="1" x14ac:dyDescent="0.2">
      <c r="A1574" s="6" t="s">
        <v>1247</v>
      </c>
      <c r="B1574" s="88">
        <v>39871.409722222219</v>
      </c>
      <c r="C1574" s="88">
        <v>39871.805555555555</v>
      </c>
      <c r="D1574" s="6" t="s">
        <v>1536</v>
      </c>
      <c r="E1574" s="6" t="s">
        <v>1537</v>
      </c>
      <c r="F1574" s="6"/>
      <c r="G1574" s="6">
        <v>50</v>
      </c>
      <c r="H1574" s="6"/>
      <c r="I1574" s="6"/>
      <c r="J1574" s="6"/>
      <c r="K1574" s="6"/>
      <c r="L1574" s="6"/>
      <c r="M1574" s="6">
        <v>983.7</v>
      </c>
      <c r="N1574" s="6"/>
      <c r="O1574" s="6">
        <v>222</v>
      </c>
      <c r="P1574" s="6"/>
      <c r="Q1574" s="6">
        <v>414</v>
      </c>
      <c r="R1574" s="6"/>
      <c r="S1574" s="6">
        <v>2.3E-2</v>
      </c>
      <c r="T1574" s="6"/>
      <c r="U1574" s="6">
        <v>1.47</v>
      </c>
      <c r="V1574" s="6"/>
      <c r="W1574" s="6">
        <v>10.1</v>
      </c>
      <c r="X1574" s="6"/>
      <c r="Y1574" s="6">
        <v>534</v>
      </c>
      <c r="Z1574" s="6"/>
      <c r="AA1574" s="6">
        <v>920</v>
      </c>
      <c r="AB1574" s="6"/>
      <c r="AC1574" s="6">
        <v>3130</v>
      </c>
      <c r="AD1574" s="6" t="s">
        <v>1784</v>
      </c>
      <c r="AE1574" s="6">
        <v>20</v>
      </c>
      <c r="AF1574" s="6"/>
      <c r="AG1574" s="6">
        <v>120</v>
      </c>
      <c r="AH1574" s="6"/>
      <c r="AI1574" s="6">
        <v>19</v>
      </c>
      <c r="AJ1574" s="6" t="s">
        <v>1784</v>
      </c>
      <c r="AK1574" s="6">
        <v>2.5</v>
      </c>
      <c r="AL1574" s="6"/>
      <c r="AM1574" s="6">
        <v>7.57</v>
      </c>
      <c r="AN1574" s="6"/>
      <c r="AO1574" s="6">
        <v>157</v>
      </c>
      <c r="AP1574" s="6"/>
      <c r="AQ1574" s="6">
        <v>9.6999999999999993</v>
      </c>
      <c r="AR1574" s="6"/>
      <c r="AS1574" s="6"/>
      <c r="AT1574" s="6"/>
      <c r="AU1574" s="6"/>
      <c r="AV1574" s="6"/>
      <c r="AW1574" s="6"/>
      <c r="AX1574" s="6"/>
      <c r="AY1574" s="6"/>
      <c r="AZ1574" s="6"/>
      <c r="BA1574" s="6">
        <v>23</v>
      </c>
      <c r="BB1574" s="6"/>
      <c r="BC1574" s="6"/>
      <c r="BD1574" s="6"/>
      <c r="BE1574" s="6"/>
      <c r="BF1574" s="6"/>
      <c r="BG1574" s="6"/>
      <c r="BH1574" s="6"/>
      <c r="BI1574" s="6"/>
      <c r="BJ1574" s="6"/>
      <c r="BK1574" s="6"/>
      <c r="BL1574" s="6"/>
      <c r="BM1574" s="6"/>
      <c r="BN1574" s="6"/>
      <c r="BO1574" s="6"/>
      <c r="BP1574" s="6"/>
      <c r="BQ1574" s="6"/>
      <c r="BR1574" s="6"/>
      <c r="BS1574" s="6"/>
      <c r="BT1574" s="6"/>
      <c r="BU1574" s="6"/>
      <c r="BV1574" s="6"/>
      <c r="BW1574" s="6"/>
      <c r="BX1574" s="6"/>
      <c r="BY1574" s="6"/>
      <c r="BZ1574" s="6"/>
      <c r="CA1574" s="6">
        <v>7.1</v>
      </c>
      <c r="CB1574" s="6"/>
      <c r="CC1574" s="6">
        <v>0.46</v>
      </c>
      <c r="CD1574" s="6" t="s">
        <v>1784</v>
      </c>
      <c r="CE1574" s="6">
        <v>20</v>
      </c>
      <c r="CF1574" s="6"/>
      <c r="CG1574" s="6"/>
      <c r="CH1574" s="6"/>
      <c r="CI1574" s="6"/>
      <c r="CJ1574" s="6"/>
      <c r="CK1574" s="6"/>
      <c r="CL1574" s="6"/>
      <c r="CM1574" s="6"/>
      <c r="CN1574" s="6"/>
      <c r="CO1574" s="6"/>
      <c r="CP1574" s="6"/>
      <c r="CQ1574" s="6"/>
      <c r="CR1574" s="6"/>
      <c r="CS1574" s="6"/>
      <c r="CT1574" s="6"/>
      <c r="CU1574" s="6"/>
      <c r="CV1574" s="6"/>
      <c r="CW1574" s="6"/>
    </row>
    <row r="1575" spans="1:101" s="83" customFormat="1" x14ac:dyDescent="0.2">
      <c r="A1575" s="6" t="s">
        <v>1247</v>
      </c>
      <c r="B1575" s="88">
        <v>39901.052083333336</v>
      </c>
      <c r="C1575" s="88">
        <v>39901.833333333336</v>
      </c>
      <c r="D1575" s="6" t="s">
        <v>1538</v>
      </c>
      <c r="E1575" s="6" t="s">
        <v>1539</v>
      </c>
      <c r="F1575" s="6"/>
      <c r="G1575" s="6">
        <v>50</v>
      </c>
      <c r="H1575" s="6"/>
      <c r="I1575" s="6"/>
      <c r="J1575" s="6"/>
      <c r="K1575" s="6"/>
      <c r="L1575" s="6"/>
      <c r="M1575" s="6">
        <v>1752.1</v>
      </c>
      <c r="N1575" s="6" t="s">
        <v>1934</v>
      </c>
      <c r="O1575" s="6">
        <v>502</v>
      </c>
      <c r="P1575" s="6"/>
      <c r="Q1575" s="6">
        <v>2250</v>
      </c>
      <c r="R1575" s="6" t="s">
        <v>1784</v>
      </c>
      <c r="S1575" s="6">
        <v>1.4999999999999999E-2</v>
      </c>
      <c r="T1575" s="6"/>
      <c r="U1575" s="6">
        <v>1.02</v>
      </c>
      <c r="V1575" s="6"/>
      <c r="W1575" s="6">
        <v>8.8000000000000007</v>
      </c>
      <c r="X1575" s="6"/>
      <c r="Y1575" s="6">
        <v>1130</v>
      </c>
      <c r="Z1575" s="6"/>
      <c r="AA1575" s="6">
        <v>1860</v>
      </c>
      <c r="AB1575" s="6"/>
      <c r="AC1575" s="6">
        <v>5960</v>
      </c>
      <c r="AD1575" s="6" t="s">
        <v>1784</v>
      </c>
      <c r="AE1575" s="6">
        <v>20</v>
      </c>
      <c r="AF1575" s="6"/>
      <c r="AG1575" s="6">
        <v>420</v>
      </c>
      <c r="AH1575" s="6" t="s">
        <v>1784</v>
      </c>
      <c r="AI1575" s="6">
        <v>5</v>
      </c>
      <c r="AJ1575" s="6" t="s">
        <v>1784</v>
      </c>
      <c r="AK1575" s="6">
        <v>2.5</v>
      </c>
      <c r="AL1575" s="6"/>
      <c r="AM1575" s="6">
        <v>7.21</v>
      </c>
      <c r="AN1575" s="6"/>
      <c r="AO1575" s="6">
        <v>147</v>
      </c>
      <c r="AP1575" s="6"/>
      <c r="AQ1575" s="6">
        <v>29</v>
      </c>
      <c r="AR1575" s="6"/>
      <c r="AS1575" s="6"/>
      <c r="AT1575" s="6"/>
      <c r="AU1575" s="6"/>
      <c r="AV1575" s="6"/>
      <c r="AW1575" s="6"/>
      <c r="AX1575" s="6"/>
      <c r="AY1575" s="6"/>
      <c r="AZ1575" s="6"/>
      <c r="BA1575" s="6">
        <v>46</v>
      </c>
      <c r="BB1575" s="6"/>
      <c r="BC1575" s="6"/>
      <c r="BD1575" s="6"/>
      <c r="BE1575" s="6"/>
      <c r="BF1575" s="6"/>
      <c r="BG1575" s="6"/>
      <c r="BH1575" s="6"/>
      <c r="BI1575" s="6"/>
      <c r="BJ1575" s="6"/>
      <c r="BK1575" s="6"/>
      <c r="BL1575" s="6"/>
      <c r="BM1575" s="6"/>
      <c r="BN1575" s="6"/>
      <c r="BO1575" s="6"/>
      <c r="BP1575" s="6"/>
      <c r="BQ1575" s="6"/>
      <c r="BR1575" s="6"/>
      <c r="BS1575" s="6"/>
      <c r="BT1575" s="6"/>
      <c r="BU1575" s="6"/>
      <c r="BV1575" s="6"/>
      <c r="BW1575" s="6"/>
      <c r="BX1575" s="6"/>
      <c r="BY1575" s="6"/>
      <c r="BZ1575" s="6"/>
      <c r="CA1575" s="6">
        <v>18</v>
      </c>
      <c r="CB1575" s="6"/>
      <c r="CC1575" s="6">
        <v>0.68</v>
      </c>
      <c r="CD1575" s="6" t="s">
        <v>1784</v>
      </c>
      <c r="CE1575" s="6">
        <v>20</v>
      </c>
      <c r="CF1575" s="6"/>
      <c r="CG1575" s="6"/>
      <c r="CH1575" s="6"/>
      <c r="CI1575" s="6"/>
      <c r="CJ1575" s="6"/>
      <c r="CK1575" s="6"/>
      <c r="CL1575" s="6"/>
      <c r="CM1575" s="6"/>
      <c r="CN1575" s="6"/>
      <c r="CO1575" s="6"/>
      <c r="CP1575" s="6"/>
      <c r="CQ1575" s="6"/>
      <c r="CR1575" s="6"/>
      <c r="CS1575" s="6"/>
      <c r="CT1575" s="6"/>
      <c r="CU1575" s="6"/>
      <c r="CV1575" s="6"/>
      <c r="CW1575" s="6"/>
    </row>
    <row r="1576" spans="1:101" s="83" customFormat="1" x14ac:dyDescent="0.2">
      <c r="A1576" s="6" t="s">
        <v>1247</v>
      </c>
      <c r="B1576" s="88">
        <v>39924.447916666664</v>
      </c>
      <c r="C1576" s="88">
        <v>39924.732638888891</v>
      </c>
      <c r="D1576" s="6" t="s">
        <v>1540</v>
      </c>
      <c r="E1576" s="6" t="s">
        <v>1541</v>
      </c>
      <c r="F1576" s="6"/>
      <c r="G1576" s="6">
        <v>50</v>
      </c>
      <c r="H1576" s="6"/>
      <c r="I1576" s="6"/>
      <c r="J1576" s="6"/>
      <c r="K1576" s="6"/>
      <c r="L1576" s="6"/>
      <c r="M1576" s="6">
        <v>964.42</v>
      </c>
      <c r="N1576" s="6"/>
      <c r="O1576" s="6">
        <v>20.100000000000001</v>
      </c>
      <c r="P1576" s="6"/>
      <c r="Q1576" s="6">
        <v>46.2</v>
      </c>
      <c r="R1576" s="6" t="s">
        <v>1784</v>
      </c>
      <c r="S1576" s="6">
        <v>1.4999999999999999E-2</v>
      </c>
      <c r="T1576" s="6"/>
      <c r="U1576" s="6">
        <v>0.63</v>
      </c>
      <c r="V1576" s="6"/>
      <c r="W1576" s="6">
        <v>6.6</v>
      </c>
      <c r="X1576" s="6"/>
      <c r="Y1576" s="6">
        <v>156</v>
      </c>
      <c r="Z1576" s="6"/>
      <c r="AA1576" s="6">
        <v>271</v>
      </c>
      <c r="AB1576" s="6"/>
      <c r="AC1576" s="6">
        <v>1220</v>
      </c>
      <c r="AD1576" s="6" t="s">
        <v>1784</v>
      </c>
      <c r="AE1576" s="6">
        <v>20</v>
      </c>
      <c r="AF1576" s="6" t="s">
        <v>1784</v>
      </c>
      <c r="AG1576" s="6">
        <v>20</v>
      </c>
      <c r="AH1576" s="6" t="s">
        <v>1784</v>
      </c>
      <c r="AI1576" s="6">
        <v>5</v>
      </c>
      <c r="AJ1576" s="6" t="s">
        <v>1784</v>
      </c>
      <c r="AK1576" s="6">
        <v>2.5</v>
      </c>
      <c r="AL1576" s="6"/>
      <c r="AM1576" s="6">
        <v>8.01</v>
      </c>
      <c r="AN1576" s="6"/>
      <c r="AO1576" s="6">
        <v>171</v>
      </c>
      <c r="AP1576" s="6"/>
      <c r="AQ1576" s="6">
        <v>2.2999999999999998</v>
      </c>
      <c r="AR1576" s="6"/>
      <c r="AS1576" s="6"/>
      <c r="AT1576" s="6"/>
      <c r="AU1576" s="6"/>
      <c r="AV1576" s="6"/>
      <c r="AW1576" s="6"/>
      <c r="AX1576" s="6"/>
      <c r="AY1576" s="6"/>
      <c r="AZ1576" s="6"/>
      <c r="BA1576" s="6">
        <v>9</v>
      </c>
      <c r="BB1576" s="6"/>
      <c r="BC1576" s="6"/>
      <c r="BD1576" s="6"/>
      <c r="BE1576" s="6"/>
      <c r="BF1576" s="6"/>
      <c r="BG1576" s="6"/>
      <c r="BH1576" s="6"/>
      <c r="BI1576" s="6"/>
      <c r="BJ1576" s="6"/>
      <c r="BK1576" s="6"/>
      <c r="BL1576" s="6"/>
      <c r="BM1576" s="6"/>
      <c r="BN1576" s="6"/>
      <c r="BO1576" s="6"/>
      <c r="BP1576" s="6"/>
      <c r="BQ1576" s="6"/>
      <c r="BR1576" s="6"/>
      <c r="BS1576" s="6"/>
      <c r="BT1576" s="6"/>
      <c r="BU1576" s="6"/>
      <c r="BV1576" s="6"/>
      <c r="BW1576" s="6"/>
      <c r="BX1576" s="6"/>
      <c r="BY1576" s="6"/>
      <c r="BZ1576" s="6"/>
      <c r="CA1576" s="6">
        <v>2.2000000000000002</v>
      </c>
      <c r="CB1576" s="6" t="s">
        <v>1784</v>
      </c>
      <c r="CC1576" s="6">
        <v>0.25</v>
      </c>
      <c r="CD1576" s="6" t="s">
        <v>1784</v>
      </c>
      <c r="CE1576" s="6">
        <v>20</v>
      </c>
      <c r="CF1576" s="6"/>
      <c r="CG1576" s="6"/>
      <c r="CH1576" s="6"/>
      <c r="CI1576" s="6"/>
      <c r="CJ1576" s="6"/>
      <c r="CK1576" s="6"/>
      <c r="CL1576" s="6"/>
      <c r="CM1576" s="6"/>
      <c r="CN1576" s="6"/>
      <c r="CO1576" s="6"/>
      <c r="CP1576" s="6"/>
      <c r="CQ1576" s="6"/>
      <c r="CR1576" s="6"/>
      <c r="CS1576" s="6"/>
      <c r="CT1576" s="6"/>
      <c r="CU1576" s="6"/>
      <c r="CV1576" s="6"/>
      <c r="CW1576" s="6"/>
    </row>
    <row r="1577" spans="1:101" s="83" customFormat="1" x14ac:dyDescent="0.2">
      <c r="A1577" s="6" t="s">
        <v>1247</v>
      </c>
      <c r="B1577" s="88">
        <v>39925.604166666664</v>
      </c>
      <c r="C1577" s="88"/>
      <c r="D1577" s="6" t="s">
        <v>1542</v>
      </c>
      <c r="E1577" s="6" t="s">
        <v>1543</v>
      </c>
      <c r="F1577" s="6"/>
      <c r="G1577" s="6">
        <v>70</v>
      </c>
      <c r="H1577" s="6"/>
      <c r="I1577" s="6"/>
      <c r="J1577" s="6"/>
      <c r="K1577" s="6">
        <v>12</v>
      </c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  <c r="AO1577" s="6"/>
      <c r="AP1577" s="6"/>
      <c r="AQ1577" s="6"/>
      <c r="AR1577" s="6"/>
      <c r="AS1577" s="6"/>
      <c r="AT1577" s="6"/>
      <c r="AU1577" s="6"/>
      <c r="AV1577" s="6"/>
      <c r="AW1577" s="6"/>
      <c r="AX1577" s="6"/>
      <c r="AY1577" s="6"/>
      <c r="AZ1577" s="6"/>
      <c r="BA1577" s="6"/>
      <c r="BB1577" s="6"/>
      <c r="BC1577" s="6"/>
      <c r="BD1577" s="6"/>
      <c r="BE1577" s="6"/>
      <c r="BF1577" s="6"/>
      <c r="BG1577" s="6"/>
      <c r="BH1577" s="6"/>
      <c r="BI1577" s="6"/>
      <c r="BJ1577" s="6"/>
      <c r="BK1577" s="6"/>
      <c r="BL1577" s="6"/>
      <c r="BM1577" s="6"/>
      <c r="BN1577" s="6"/>
      <c r="BO1577" s="6"/>
      <c r="BP1577" s="6"/>
      <c r="BQ1577" s="6"/>
      <c r="BR1577" s="6"/>
      <c r="BS1577" s="6"/>
      <c r="BT1577" s="6"/>
      <c r="BU1577" s="6"/>
      <c r="BV1577" s="6"/>
      <c r="BW1577" s="6"/>
      <c r="BX1577" s="6"/>
      <c r="BY1577" s="6">
        <v>4.7</v>
      </c>
      <c r="BZ1577" s="6"/>
      <c r="CA1577" s="6"/>
      <c r="CB1577" s="6"/>
      <c r="CC1577" s="6"/>
      <c r="CD1577" s="6"/>
      <c r="CE1577" s="6"/>
      <c r="CF1577" s="6"/>
      <c r="CG1577" s="6"/>
      <c r="CH1577" s="6"/>
      <c r="CI1577" s="6"/>
      <c r="CJ1577" s="6"/>
      <c r="CK1577" s="6"/>
      <c r="CL1577" s="6"/>
      <c r="CM1577" s="6"/>
      <c r="CN1577" s="6"/>
      <c r="CO1577" s="6"/>
      <c r="CP1577" s="6"/>
      <c r="CQ1577" s="6"/>
      <c r="CR1577" s="6"/>
      <c r="CS1577" s="6"/>
      <c r="CT1577" s="6"/>
      <c r="CU1577" s="6"/>
      <c r="CV1577" s="6"/>
      <c r="CW1577" s="6"/>
    </row>
    <row r="1578" spans="1:101" s="83" customFormat="1" x14ac:dyDescent="0.2">
      <c r="A1578" s="6" t="s">
        <v>1247</v>
      </c>
      <c r="B1578" s="88">
        <v>40009.190972222219</v>
      </c>
      <c r="C1578" s="88">
        <v>40009.378472222219</v>
      </c>
      <c r="D1578" s="6" t="s">
        <v>1544</v>
      </c>
      <c r="E1578" s="6" t="s">
        <v>1677</v>
      </c>
      <c r="F1578" s="6"/>
      <c r="G1578" s="6">
        <v>50</v>
      </c>
      <c r="H1578" s="6"/>
      <c r="I1578" s="6"/>
      <c r="J1578" s="6"/>
      <c r="K1578" s="6"/>
      <c r="L1578" s="6"/>
      <c r="M1578" s="6">
        <v>1797.49</v>
      </c>
      <c r="N1578" s="6"/>
      <c r="O1578" s="6">
        <v>17.3</v>
      </c>
      <c r="P1578" s="6"/>
      <c r="Q1578" s="6">
        <v>91.1</v>
      </c>
      <c r="R1578" s="6"/>
      <c r="S1578" s="6">
        <v>0.13100000000000001</v>
      </c>
      <c r="T1578" s="6"/>
      <c r="U1578" s="6">
        <v>2.37</v>
      </c>
      <c r="V1578" s="6"/>
      <c r="W1578" s="6">
        <v>5.3</v>
      </c>
      <c r="X1578" s="6"/>
      <c r="Y1578" s="6">
        <v>34.9</v>
      </c>
      <c r="Z1578" s="6"/>
      <c r="AA1578" s="6">
        <v>54</v>
      </c>
      <c r="AB1578" s="6"/>
      <c r="AC1578" s="6">
        <v>353</v>
      </c>
      <c r="AD1578" s="6" t="s">
        <v>1784</v>
      </c>
      <c r="AE1578" s="6">
        <v>20</v>
      </c>
      <c r="AF1578" s="6" t="s">
        <v>1784</v>
      </c>
      <c r="AG1578" s="6">
        <v>20</v>
      </c>
      <c r="AH1578" s="6" t="s">
        <v>1784</v>
      </c>
      <c r="AI1578" s="6">
        <v>5</v>
      </c>
      <c r="AJ1578" s="6" t="s">
        <v>1784</v>
      </c>
      <c r="AK1578" s="6">
        <v>2.5</v>
      </c>
      <c r="AL1578" s="6"/>
      <c r="AM1578" s="6">
        <v>7.5600000000000005</v>
      </c>
      <c r="AN1578" s="6"/>
      <c r="AO1578" s="6">
        <v>72.099999999999994</v>
      </c>
      <c r="AP1578" s="6"/>
      <c r="AQ1578" s="6">
        <v>1.2</v>
      </c>
      <c r="AR1578" s="6"/>
      <c r="AS1578" s="6"/>
      <c r="AT1578" s="6"/>
      <c r="AU1578" s="6"/>
      <c r="AV1578" s="6"/>
      <c r="AW1578" s="6"/>
      <c r="AX1578" s="6"/>
      <c r="AY1578" s="6"/>
      <c r="AZ1578" s="6"/>
      <c r="BA1578" s="6">
        <v>192</v>
      </c>
      <c r="BB1578" s="6"/>
      <c r="BC1578" s="6"/>
      <c r="BD1578" s="6"/>
      <c r="BE1578" s="6"/>
      <c r="BF1578" s="6"/>
      <c r="BG1578" s="6"/>
      <c r="BH1578" s="6"/>
      <c r="BI1578" s="6"/>
      <c r="BJ1578" s="6"/>
      <c r="BK1578" s="6"/>
      <c r="BL1578" s="6"/>
      <c r="BM1578" s="6"/>
      <c r="BN1578" s="6"/>
      <c r="BO1578" s="6"/>
      <c r="BP1578" s="6"/>
      <c r="BQ1578" s="6"/>
      <c r="BR1578" s="6"/>
      <c r="BS1578" s="6"/>
      <c r="BT1578" s="6"/>
      <c r="BU1578" s="6"/>
      <c r="BV1578" s="6"/>
      <c r="BW1578" s="6"/>
      <c r="BX1578" s="6"/>
      <c r="BY1578" s="6"/>
      <c r="BZ1578" s="6"/>
      <c r="CA1578" s="6">
        <v>1.4</v>
      </c>
      <c r="CB1578" s="6" t="s">
        <v>1784</v>
      </c>
      <c r="CC1578" s="6">
        <v>0.25</v>
      </c>
      <c r="CD1578" s="6" t="s">
        <v>1784</v>
      </c>
      <c r="CE1578" s="6">
        <v>20</v>
      </c>
      <c r="CF1578" s="6"/>
      <c r="CG1578" s="6"/>
      <c r="CH1578" s="6"/>
      <c r="CI1578" s="6"/>
      <c r="CJ1578" s="6"/>
      <c r="CK1578" s="6"/>
      <c r="CL1578" s="6"/>
      <c r="CM1578" s="6"/>
      <c r="CN1578" s="6"/>
      <c r="CO1578" s="6"/>
      <c r="CP1578" s="6"/>
      <c r="CQ1578" s="6"/>
      <c r="CR1578" s="6"/>
      <c r="CS1578" s="6"/>
      <c r="CT1578" s="6"/>
      <c r="CU1578" s="6"/>
      <c r="CV1578" s="6"/>
      <c r="CW1578" s="6"/>
    </row>
    <row r="1579" spans="1:101" s="83" customFormat="1" x14ac:dyDescent="0.2">
      <c r="A1579" s="6" t="s">
        <v>1247</v>
      </c>
      <c r="B1579" s="88">
        <v>40009.677083333336</v>
      </c>
      <c r="C1579" s="88"/>
      <c r="D1579" s="6" t="s">
        <v>1545</v>
      </c>
      <c r="E1579" s="6" t="s">
        <v>1546</v>
      </c>
      <c r="F1579" s="6"/>
      <c r="G1579" s="6">
        <v>70</v>
      </c>
      <c r="H1579" s="6"/>
      <c r="I1579" s="6"/>
      <c r="J1579" s="6"/>
      <c r="K1579" s="6">
        <v>8.1999999999999993</v>
      </c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  <c r="AM1579" s="6"/>
      <c r="AN1579" s="6"/>
      <c r="AO1579" s="6"/>
      <c r="AP1579" s="6"/>
      <c r="AQ1579" s="6"/>
      <c r="AR1579" s="6"/>
      <c r="AS1579" s="6"/>
      <c r="AT1579" s="6"/>
      <c r="AU1579" s="6"/>
      <c r="AV1579" s="6"/>
      <c r="AW1579" s="6"/>
      <c r="AX1579" s="6"/>
      <c r="AY1579" s="6"/>
      <c r="AZ1579" s="6"/>
      <c r="BA1579" s="6"/>
      <c r="BB1579" s="6"/>
      <c r="BC1579" s="6"/>
      <c r="BD1579" s="6"/>
      <c r="BE1579" s="6"/>
      <c r="BF1579" s="6"/>
      <c r="BG1579" s="6"/>
      <c r="BH1579" s="6"/>
      <c r="BI1579" s="6"/>
      <c r="BJ1579" s="6"/>
      <c r="BK1579" s="6"/>
      <c r="BL1579" s="6"/>
      <c r="BM1579" s="6"/>
      <c r="BN1579" s="6"/>
      <c r="BO1579" s="6"/>
      <c r="BP1579" s="6"/>
      <c r="BQ1579" s="6"/>
      <c r="BR1579" s="6"/>
      <c r="BS1579" s="6"/>
      <c r="BT1579" s="6"/>
      <c r="BU1579" s="6"/>
      <c r="BV1579" s="6"/>
      <c r="BW1579" s="6"/>
      <c r="BX1579" s="6"/>
      <c r="BY1579" s="6">
        <v>2.1</v>
      </c>
      <c r="BZ1579" s="6"/>
      <c r="CA1579" s="6"/>
      <c r="CB1579" s="6"/>
      <c r="CC1579" s="6"/>
      <c r="CD1579" s="6"/>
      <c r="CE1579" s="6"/>
      <c r="CF1579" s="6"/>
      <c r="CG1579" s="6"/>
      <c r="CH1579" s="6"/>
      <c r="CI1579" s="6"/>
      <c r="CJ1579" s="6"/>
      <c r="CK1579" s="6"/>
      <c r="CL1579" s="6"/>
      <c r="CM1579" s="6"/>
      <c r="CN1579" s="6"/>
      <c r="CO1579" s="6"/>
      <c r="CP1579" s="6"/>
      <c r="CQ1579" s="6"/>
      <c r="CR1579" s="6"/>
      <c r="CS1579" s="6"/>
      <c r="CT1579" s="6"/>
      <c r="CU1579" s="6"/>
      <c r="CV1579" s="6"/>
      <c r="CW1579" s="6"/>
    </row>
    <row r="1580" spans="1:101" s="83" customFormat="1" x14ac:dyDescent="0.2">
      <c r="A1580" s="6" t="s">
        <v>1247</v>
      </c>
      <c r="B1580" s="88">
        <v>40155.770833333336</v>
      </c>
      <c r="C1580" s="88">
        <v>40157.1875</v>
      </c>
      <c r="D1580" s="6" t="s">
        <v>1547</v>
      </c>
      <c r="E1580" s="6" t="s">
        <v>1548</v>
      </c>
      <c r="F1580" s="6"/>
      <c r="G1580" s="6">
        <v>50</v>
      </c>
      <c r="H1580" s="6"/>
      <c r="I1580" s="6"/>
      <c r="J1580" s="6"/>
      <c r="K1580" s="6"/>
      <c r="L1580" s="6"/>
      <c r="M1580" s="6">
        <v>8847</v>
      </c>
      <c r="N1580" s="6"/>
      <c r="O1580" s="6">
        <v>151</v>
      </c>
      <c r="P1580" s="6"/>
      <c r="Q1580" s="6">
        <v>257</v>
      </c>
      <c r="R1580" s="6"/>
      <c r="S1580" s="6">
        <v>4.9000000000000002E-2</v>
      </c>
      <c r="T1580" s="6"/>
      <c r="U1580" s="6">
        <v>1.37</v>
      </c>
      <c r="V1580" s="6"/>
      <c r="W1580" s="6">
        <v>20.3</v>
      </c>
      <c r="X1580" s="6"/>
      <c r="Y1580" s="6">
        <v>382</v>
      </c>
      <c r="Z1580" s="6"/>
      <c r="AA1580" s="6">
        <v>614</v>
      </c>
      <c r="AB1580" s="6"/>
      <c r="AC1580" s="6">
        <v>2160</v>
      </c>
      <c r="AD1580" s="6" t="s">
        <v>1784</v>
      </c>
      <c r="AE1580" s="6">
        <v>20</v>
      </c>
      <c r="AF1580" s="6"/>
      <c r="AG1580" s="6">
        <v>22</v>
      </c>
      <c r="AH1580" s="6"/>
      <c r="AI1580" s="6">
        <v>30</v>
      </c>
      <c r="AJ1580" s="6" t="s">
        <v>1784</v>
      </c>
      <c r="AK1580" s="6">
        <v>2.5</v>
      </c>
      <c r="AL1580" s="6"/>
      <c r="AM1580" s="6">
        <v>7.59</v>
      </c>
      <c r="AN1580" s="6"/>
      <c r="AO1580" s="6">
        <v>123</v>
      </c>
      <c r="AP1580" s="6"/>
      <c r="AQ1580" s="6">
        <v>42</v>
      </c>
      <c r="AR1580" s="6"/>
      <c r="AS1580" s="6"/>
      <c r="AT1580" s="6"/>
      <c r="AU1580" s="6"/>
      <c r="AV1580" s="6"/>
      <c r="AW1580" s="6"/>
      <c r="AX1580" s="6"/>
      <c r="AY1580" s="6"/>
      <c r="AZ1580" s="6"/>
      <c r="BA1580" s="6">
        <v>87</v>
      </c>
      <c r="BB1580" s="6"/>
      <c r="BC1580" s="6"/>
      <c r="BD1580" s="6"/>
      <c r="BE1580" s="6"/>
      <c r="BF1580" s="6"/>
      <c r="BG1580" s="6"/>
      <c r="BH1580" s="6"/>
      <c r="BI1580" s="6"/>
      <c r="BJ1580" s="6"/>
      <c r="BK1580" s="6"/>
      <c r="BL1580" s="6"/>
      <c r="BM1580" s="6"/>
      <c r="BN1580" s="6"/>
      <c r="BO1580" s="6"/>
      <c r="BP1580" s="6"/>
      <c r="BQ1580" s="6"/>
      <c r="BR1580" s="6"/>
      <c r="BS1580" s="6"/>
      <c r="BT1580" s="6"/>
      <c r="BU1580" s="6"/>
      <c r="BV1580" s="6"/>
      <c r="BW1580" s="6"/>
      <c r="BX1580" s="6"/>
      <c r="BY1580" s="6"/>
      <c r="BZ1580" s="6"/>
      <c r="CA1580" s="6">
        <v>25</v>
      </c>
      <c r="CB1580" s="6" t="s">
        <v>1784</v>
      </c>
      <c r="CC1580" s="6">
        <v>0.25</v>
      </c>
      <c r="CD1580" s="6" t="s">
        <v>1784</v>
      </c>
      <c r="CE1580" s="6">
        <v>20</v>
      </c>
      <c r="CF1580" s="6"/>
      <c r="CG1580" s="6"/>
      <c r="CH1580" s="6"/>
      <c r="CI1580" s="6"/>
      <c r="CJ1580" s="6"/>
      <c r="CK1580" s="6"/>
      <c r="CL1580" s="6"/>
      <c r="CM1580" s="6"/>
      <c r="CN1580" s="6"/>
      <c r="CO1580" s="6"/>
      <c r="CP1580" s="6"/>
      <c r="CQ1580" s="6"/>
      <c r="CR1580" s="6"/>
      <c r="CS1580" s="6"/>
      <c r="CT1580" s="6"/>
      <c r="CU1580" s="6"/>
      <c r="CV1580" s="6"/>
      <c r="CW1580" s="6"/>
    </row>
    <row r="1581" spans="1:101" s="83" customFormat="1" x14ac:dyDescent="0.2">
      <c r="A1581" s="6" t="s">
        <v>1247</v>
      </c>
      <c r="B1581" s="88">
        <v>40157.75</v>
      </c>
      <c r="C1581" s="88"/>
      <c r="D1581" s="6" t="s">
        <v>1549</v>
      </c>
      <c r="E1581" s="6" t="s">
        <v>1550</v>
      </c>
      <c r="F1581" s="6"/>
      <c r="G1581" s="6">
        <v>70</v>
      </c>
      <c r="H1581" s="6"/>
      <c r="I1581" s="6"/>
      <c r="J1581" s="6"/>
      <c r="K1581" s="6">
        <v>8.4</v>
      </c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  <c r="AO1581" s="6"/>
      <c r="AP1581" s="6"/>
      <c r="AQ1581" s="6"/>
      <c r="AR1581" s="6"/>
      <c r="AS1581" s="6"/>
      <c r="AT1581" s="6"/>
      <c r="AU1581" s="6"/>
      <c r="AV1581" s="6"/>
      <c r="AW1581" s="6"/>
      <c r="AX1581" s="6"/>
      <c r="AY1581" s="6"/>
      <c r="AZ1581" s="6"/>
      <c r="BA1581" s="6"/>
      <c r="BB1581" s="6"/>
      <c r="BC1581" s="6"/>
      <c r="BD1581" s="6"/>
      <c r="BE1581" s="6"/>
      <c r="BF1581" s="6"/>
      <c r="BG1581" s="6"/>
      <c r="BH1581" s="6"/>
      <c r="BI1581" s="6"/>
      <c r="BJ1581" s="6"/>
      <c r="BK1581" s="6"/>
      <c r="BL1581" s="6"/>
      <c r="BM1581" s="6"/>
      <c r="BN1581" s="6"/>
      <c r="BO1581" s="6"/>
      <c r="BP1581" s="6"/>
      <c r="BQ1581" s="6"/>
      <c r="BR1581" s="6"/>
      <c r="BS1581" s="6"/>
      <c r="BT1581" s="6"/>
      <c r="BU1581" s="6"/>
      <c r="BV1581" s="6"/>
      <c r="BW1581" s="6"/>
      <c r="BX1581" s="6"/>
      <c r="BY1581" s="6">
        <v>4.4000000000000004</v>
      </c>
      <c r="BZ1581" s="6"/>
      <c r="CA1581" s="6"/>
      <c r="CB1581" s="6"/>
      <c r="CC1581" s="6"/>
      <c r="CD1581" s="6"/>
      <c r="CE1581" s="6"/>
      <c r="CF1581" s="6"/>
      <c r="CG1581" s="6"/>
      <c r="CH1581" s="6"/>
      <c r="CI1581" s="6"/>
      <c r="CJ1581" s="6"/>
      <c r="CK1581" s="6"/>
      <c r="CL1581" s="6"/>
      <c r="CM1581" s="6"/>
      <c r="CN1581" s="6"/>
      <c r="CO1581" s="6"/>
      <c r="CP1581" s="6"/>
      <c r="CQ1581" s="6"/>
      <c r="CR1581" s="6"/>
      <c r="CS1581" s="6"/>
      <c r="CT1581" s="6"/>
      <c r="CU1581" s="6"/>
      <c r="CV1581" s="6"/>
      <c r="CW1581" s="6"/>
    </row>
    <row r="1582" spans="1:101" s="83" customFormat="1" x14ac:dyDescent="0.2">
      <c r="A1582" s="6" t="s">
        <v>1247</v>
      </c>
      <c r="B1582" s="88">
        <v>40168.559027777781</v>
      </c>
      <c r="C1582" s="88"/>
      <c r="D1582" s="6" t="s">
        <v>1551</v>
      </c>
      <c r="E1582" s="6"/>
      <c r="F1582" s="6"/>
      <c r="G1582" s="6">
        <v>70</v>
      </c>
      <c r="H1582" s="6"/>
      <c r="I1582" s="6"/>
      <c r="J1582" s="6"/>
      <c r="K1582" s="6">
        <v>3.8</v>
      </c>
      <c r="L1582" s="6"/>
      <c r="M1582" s="6"/>
      <c r="N1582" s="6"/>
      <c r="O1582" s="6"/>
      <c r="P1582" s="6"/>
      <c r="Q1582" s="6">
        <v>9.3000000000000007</v>
      </c>
      <c r="R1582" s="6"/>
      <c r="S1582" s="6"/>
      <c r="T1582" s="6"/>
      <c r="U1582" s="6">
        <v>0.28999999999999998</v>
      </c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  <c r="AM1582" s="6"/>
      <c r="AN1582" s="6"/>
      <c r="AO1582" s="6"/>
      <c r="AP1582" s="6"/>
      <c r="AQ1582" s="6"/>
      <c r="AR1582" s="6"/>
      <c r="AS1582" s="6"/>
      <c r="AT1582" s="6"/>
      <c r="AU1582" s="6"/>
      <c r="AV1582" s="6"/>
      <c r="AW1582" s="6"/>
      <c r="AX1582" s="6"/>
      <c r="AY1582" s="6"/>
      <c r="AZ1582" s="6"/>
      <c r="BA1582" s="6"/>
      <c r="BB1582" s="6"/>
      <c r="BC1582" s="6"/>
      <c r="BD1582" s="6"/>
      <c r="BE1582" s="6"/>
      <c r="BF1582" s="6"/>
      <c r="BG1582" s="6"/>
      <c r="BH1582" s="6"/>
      <c r="BI1582" s="6"/>
      <c r="BJ1582" s="6"/>
      <c r="BK1582" s="6"/>
      <c r="BL1582" s="6"/>
      <c r="BM1582" s="6"/>
      <c r="BN1582" s="6"/>
      <c r="BO1582" s="6">
        <v>0.09</v>
      </c>
      <c r="BP1582" s="6"/>
      <c r="BQ1582" s="6"/>
      <c r="BR1582" s="6"/>
      <c r="BS1582" s="6"/>
      <c r="BT1582" s="6"/>
      <c r="BU1582" s="6"/>
      <c r="BV1582" s="6"/>
      <c r="BW1582" s="6"/>
      <c r="BX1582" s="6"/>
      <c r="BY1582" s="6"/>
      <c r="BZ1582" s="6"/>
      <c r="CA1582" s="6"/>
      <c r="CB1582" s="6"/>
      <c r="CC1582" s="6"/>
      <c r="CD1582" s="6"/>
      <c r="CE1582" s="6"/>
      <c r="CF1582" s="6"/>
      <c r="CG1582" s="6">
        <v>17.670000000000002</v>
      </c>
      <c r="CH1582" s="6"/>
      <c r="CI1582" s="6">
        <v>8.27</v>
      </c>
      <c r="CJ1582" s="6"/>
      <c r="CK1582" s="6">
        <v>1467</v>
      </c>
      <c r="CL1582" s="6"/>
      <c r="CM1582" s="6"/>
      <c r="CN1582" s="6"/>
      <c r="CO1582" s="6"/>
      <c r="CP1582" s="6"/>
      <c r="CQ1582" s="6"/>
      <c r="CR1582" s="6"/>
      <c r="CS1582" s="6"/>
      <c r="CT1582" s="6"/>
      <c r="CU1582" s="6"/>
      <c r="CV1582" s="6"/>
      <c r="CW1582" s="6"/>
    </row>
    <row r="1583" spans="1:101" s="83" customFormat="1" x14ac:dyDescent="0.2">
      <c r="A1583" s="6" t="s">
        <v>1247</v>
      </c>
      <c r="B1583" s="88">
        <v>40201.913888888892</v>
      </c>
      <c r="C1583" s="88">
        <v>40203.395833333336</v>
      </c>
      <c r="D1583" s="6" t="s">
        <v>1553</v>
      </c>
      <c r="E1583" s="6" t="s">
        <v>1552</v>
      </c>
      <c r="F1583" s="6"/>
      <c r="G1583" s="6">
        <v>50</v>
      </c>
      <c r="H1583" s="6"/>
      <c r="I1583" s="6"/>
      <c r="J1583" s="6"/>
      <c r="K1583" s="6"/>
      <c r="L1583" s="6"/>
      <c r="M1583" s="6">
        <v>9542</v>
      </c>
      <c r="N1583" s="6"/>
      <c r="O1583" s="6">
        <v>83.4</v>
      </c>
      <c r="P1583" s="6"/>
      <c r="Q1583" s="6">
        <v>177</v>
      </c>
      <c r="R1583" s="6" t="s">
        <v>1784</v>
      </c>
      <c r="S1583" s="6">
        <v>1.4999999999999999E-2</v>
      </c>
      <c r="T1583" s="6"/>
      <c r="U1583" s="6">
        <v>1.45</v>
      </c>
      <c r="V1583" s="6"/>
      <c r="W1583" s="6">
        <v>18.2</v>
      </c>
      <c r="X1583" s="6"/>
      <c r="Y1583" s="6">
        <v>281</v>
      </c>
      <c r="Z1583" s="6"/>
      <c r="AA1583" s="6">
        <v>483</v>
      </c>
      <c r="AB1583" s="6"/>
      <c r="AC1583" s="6">
        <v>1800</v>
      </c>
      <c r="AD1583" s="6" t="s">
        <v>1784</v>
      </c>
      <c r="AE1583" s="6">
        <v>20</v>
      </c>
      <c r="AF1583" s="6"/>
      <c r="AG1583" s="6">
        <v>31</v>
      </c>
      <c r="AH1583" s="6"/>
      <c r="AI1583" s="6">
        <v>21</v>
      </c>
      <c r="AJ1583" s="6" t="s">
        <v>1784</v>
      </c>
      <c r="AK1583" s="6">
        <v>2.5</v>
      </c>
      <c r="AL1583" s="6"/>
      <c r="AM1583" s="6">
        <v>7.4</v>
      </c>
      <c r="AN1583" s="6"/>
      <c r="AO1583" s="6">
        <v>136</v>
      </c>
      <c r="AP1583" s="6"/>
      <c r="AQ1583" s="6">
        <v>23</v>
      </c>
      <c r="AR1583" s="6"/>
      <c r="AS1583" s="6"/>
      <c r="AT1583" s="6"/>
      <c r="AU1583" s="6"/>
      <c r="AV1583" s="6"/>
      <c r="AW1583" s="6"/>
      <c r="AX1583" s="6"/>
      <c r="AY1583" s="6"/>
      <c r="AZ1583" s="6"/>
      <c r="BA1583" s="6">
        <v>40</v>
      </c>
      <c r="BB1583" s="6"/>
      <c r="BC1583" s="6"/>
      <c r="BD1583" s="6"/>
      <c r="BE1583" s="6"/>
      <c r="BF1583" s="6"/>
      <c r="BG1583" s="6"/>
      <c r="BH1583" s="6"/>
      <c r="BI1583" s="6"/>
      <c r="BJ1583" s="6"/>
      <c r="BK1583" s="6"/>
      <c r="BL1583" s="6"/>
      <c r="BM1583" s="6"/>
      <c r="BN1583" s="6"/>
      <c r="BO1583" s="6"/>
      <c r="BP1583" s="6"/>
      <c r="BQ1583" s="6"/>
      <c r="BR1583" s="6"/>
      <c r="BS1583" s="6"/>
      <c r="BT1583" s="6"/>
      <c r="BU1583" s="6"/>
      <c r="BV1583" s="6"/>
      <c r="BW1583" s="6"/>
      <c r="BX1583" s="6"/>
      <c r="BY1583" s="6"/>
      <c r="BZ1583" s="6"/>
      <c r="CA1583" s="6">
        <v>22</v>
      </c>
      <c r="CB1583" s="6" t="s">
        <v>1784</v>
      </c>
      <c r="CC1583" s="6">
        <v>0.25</v>
      </c>
      <c r="CD1583" s="6" t="s">
        <v>1784</v>
      </c>
      <c r="CE1583" s="6">
        <v>20</v>
      </c>
      <c r="CF1583" s="6"/>
      <c r="CG1583" s="6"/>
      <c r="CH1583" s="6"/>
      <c r="CI1583" s="6"/>
      <c r="CJ1583" s="6"/>
      <c r="CK1583" s="6"/>
      <c r="CL1583" s="6"/>
      <c r="CM1583" s="6"/>
      <c r="CN1583" s="6"/>
      <c r="CO1583" s="6"/>
      <c r="CP1583" s="6"/>
      <c r="CQ1583" s="6"/>
      <c r="CR1583" s="6"/>
      <c r="CS1583" s="6"/>
      <c r="CT1583" s="6"/>
      <c r="CU1583" s="6"/>
      <c r="CV1583" s="6"/>
      <c r="CW1583" s="6"/>
    </row>
    <row r="1584" spans="1:101" s="83" customFormat="1" x14ac:dyDescent="0.2">
      <c r="A1584" s="6" t="s">
        <v>1247</v>
      </c>
      <c r="B1584" s="88">
        <v>40203.541666666664</v>
      </c>
      <c r="C1584" s="88"/>
      <c r="D1584" s="6" t="s">
        <v>1554</v>
      </c>
      <c r="E1584" s="6"/>
      <c r="F1584" s="6"/>
      <c r="G1584" s="6">
        <v>70</v>
      </c>
      <c r="H1584" s="6"/>
      <c r="I1584" s="6"/>
      <c r="J1584" s="6"/>
      <c r="K1584" s="6">
        <v>16</v>
      </c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M1584" s="6"/>
      <c r="AN1584" s="6"/>
      <c r="AO1584" s="6"/>
      <c r="AP1584" s="6"/>
      <c r="AQ1584" s="6"/>
      <c r="AR1584" s="6"/>
      <c r="AS1584" s="6"/>
      <c r="AT1584" s="6"/>
      <c r="AU1584" s="6"/>
      <c r="AV1584" s="6"/>
      <c r="AW1584" s="6"/>
      <c r="AX1584" s="6"/>
      <c r="AY1584" s="6"/>
      <c r="AZ1584" s="6"/>
      <c r="BA1584" s="6"/>
      <c r="BB1584" s="6"/>
      <c r="BC1584" s="6"/>
      <c r="BD1584" s="6"/>
      <c r="BE1584" s="6"/>
      <c r="BF1584" s="6"/>
      <c r="BG1584" s="6"/>
      <c r="BH1584" s="6"/>
      <c r="BI1584" s="6"/>
      <c r="BJ1584" s="6"/>
      <c r="BK1584" s="6"/>
      <c r="BL1584" s="6"/>
      <c r="BM1584" s="6"/>
      <c r="BN1584" s="6"/>
      <c r="BO1584" s="6"/>
      <c r="BP1584" s="6"/>
      <c r="BQ1584" s="6"/>
      <c r="BR1584" s="6"/>
      <c r="BS1584" s="6"/>
      <c r="BT1584" s="6"/>
      <c r="BU1584" s="6"/>
      <c r="BV1584" s="6"/>
      <c r="BW1584" s="6"/>
      <c r="BX1584" s="6"/>
      <c r="BY1584" s="6">
        <v>7.7</v>
      </c>
      <c r="BZ1584" s="6"/>
      <c r="CA1584" s="6"/>
      <c r="CB1584" s="6"/>
      <c r="CC1584" s="6"/>
      <c r="CD1584" s="6"/>
      <c r="CE1584" s="6"/>
      <c r="CF1584" s="6"/>
      <c r="CG1584" s="6"/>
      <c r="CH1584" s="6"/>
      <c r="CI1584" s="6"/>
      <c r="CJ1584" s="6"/>
      <c r="CK1584" s="6"/>
      <c r="CL1584" s="6"/>
      <c r="CM1584" s="6"/>
      <c r="CN1584" s="6"/>
      <c r="CO1584" s="6"/>
      <c r="CP1584" s="6"/>
      <c r="CQ1584" s="6"/>
      <c r="CR1584" s="6"/>
      <c r="CS1584" s="6"/>
      <c r="CT1584" s="6"/>
      <c r="CU1584" s="6"/>
      <c r="CV1584" s="6"/>
      <c r="CW1584" s="6"/>
    </row>
    <row r="1585" spans="1:101" s="83" customFormat="1" x14ac:dyDescent="0.2">
      <c r="A1585" s="6" t="s">
        <v>1247</v>
      </c>
      <c r="B1585" s="88">
        <v>40206.65625</v>
      </c>
      <c r="C1585" s="88"/>
      <c r="D1585" s="6" t="s">
        <v>1555</v>
      </c>
      <c r="E1585" s="6"/>
      <c r="F1585" s="6"/>
      <c r="G1585" s="6">
        <v>70</v>
      </c>
      <c r="H1585" s="6"/>
      <c r="I1585" s="6"/>
      <c r="J1585" s="6"/>
      <c r="K1585" s="6">
        <v>5.0999999999999996</v>
      </c>
      <c r="L1585" s="6"/>
      <c r="M1585" s="6"/>
      <c r="N1585" s="6"/>
      <c r="O1585" s="6"/>
      <c r="P1585" s="6"/>
      <c r="Q1585" s="6">
        <v>67.900000000000006</v>
      </c>
      <c r="R1585" s="6"/>
      <c r="S1585" s="6"/>
      <c r="T1585" s="6"/>
      <c r="U1585" s="6">
        <v>0.35</v>
      </c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  <c r="AM1585" s="6"/>
      <c r="AN1585" s="6"/>
      <c r="AO1585" s="6"/>
      <c r="AP1585" s="6"/>
      <c r="AQ1585" s="6"/>
      <c r="AR1585" s="6"/>
      <c r="AS1585" s="6"/>
      <c r="AT1585" s="6"/>
      <c r="AU1585" s="6"/>
      <c r="AV1585" s="6"/>
      <c r="AW1585" s="6"/>
      <c r="AX1585" s="6"/>
      <c r="AY1585" s="6"/>
      <c r="AZ1585" s="6"/>
      <c r="BA1585" s="6"/>
      <c r="BB1585" s="6"/>
      <c r="BC1585" s="6"/>
      <c r="BD1585" s="6"/>
      <c r="BE1585" s="6"/>
      <c r="BF1585" s="6"/>
      <c r="BG1585" s="6"/>
      <c r="BH1585" s="6"/>
      <c r="BI1585" s="6"/>
      <c r="BJ1585" s="6"/>
      <c r="BK1585" s="6"/>
      <c r="BL1585" s="6"/>
      <c r="BM1585" s="6"/>
      <c r="BN1585" s="6"/>
      <c r="BO1585" s="6">
        <v>9.6000000000000002E-2</v>
      </c>
      <c r="BP1585" s="6"/>
      <c r="BQ1585" s="6"/>
      <c r="BR1585" s="6"/>
      <c r="BS1585" s="6"/>
      <c r="BT1585" s="6"/>
      <c r="BU1585" s="6"/>
      <c r="BV1585" s="6"/>
      <c r="BW1585" s="6"/>
      <c r="BX1585" s="6"/>
      <c r="BY1585" s="6"/>
      <c r="BZ1585" s="6"/>
      <c r="CA1585" s="6"/>
      <c r="CB1585" s="6"/>
      <c r="CC1585" s="6"/>
      <c r="CD1585" s="6"/>
      <c r="CE1585" s="6"/>
      <c r="CF1585" s="6"/>
      <c r="CG1585" s="6">
        <v>14.2</v>
      </c>
      <c r="CH1585" s="6"/>
      <c r="CI1585" s="6">
        <v>7.73</v>
      </c>
      <c r="CJ1585" s="6"/>
      <c r="CK1585" s="6">
        <v>2190</v>
      </c>
      <c r="CL1585" s="6"/>
      <c r="CM1585" s="6"/>
      <c r="CN1585" s="6"/>
      <c r="CO1585" s="6"/>
      <c r="CP1585" s="6"/>
      <c r="CQ1585" s="6"/>
      <c r="CR1585" s="6"/>
      <c r="CS1585" s="6"/>
      <c r="CT1585" s="6"/>
      <c r="CU1585" s="6"/>
      <c r="CV1585" s="6"/>
      <c r="CW1585" s="6"/>
    </row>
    <row r="1586" spans="1:101" s="83" customFormat="1" x14ac:dyDescent="0.2">
      <c r="A1586" s="6" t="s">
        <v>1247</v>
      </c>
      <c r="B1586" s="88">
        <v>40218.667361111111</v>
      </c>
      <c r="C1586" s="88">
        <v>40219.52847222222</v>
      </c>
      <c r="D1586" s="6" t="s">
        <v>1556</v>
      </c>
      <c r="E1586" s="6" t="s">
        <v>1557</v>
      </c>
      <c r="F1586" s="6"/>
      <c r="G1586" s="6">
        <v>50</v>
      </c>
      <c r="H1586" s="6"/>
      <c r="I1586" s="6"/>
      <c r="J1586" s="6"/>
      <c r="K1586" s="6"/>
      <c r="L1586" s="6"/>
      <c r="M1586" s="6">
        <v>267</v>
      </c>
      <c r="N1586" s="6"/>
      <c r="O1586" s="6">
        <v>83.5</v>
      </c>
      <c r="P1586" s="6"/>
      <c r="Q1586" s="6">
        <v>187</v>
      </c>
      <c r="R1586" s="6" t="s">
        <v>1784</v>
      </c>
      <c r="S1586" s="6">
        <v>1.4999999999999999E-2</v>
      </c>
      <c r="T1586" s="6"/>
      <c r="U1586" s="6">
        <v>0.39</v>
      </c>
      <c r="V1586" s="6"/>
      <c r="W1586" s="6">
        <v>18.5</v>
      </c>
      <c r="X1586" s="6"/>
      <c r="Y1586" s="6">
        <v>2100</v>
      </c>
      <c r="Z1586" s="6"/>
      <c r="AA1586" s="6">
        <v>3110</v>
      </c>
      <c r="AB1586" s="6"/>
      <c r="AC1586" s="6">
        <v>9350</v>
      </c>
      <c r="AD1586" s="6" t="s">
        <v>1784</v>
      </c>
      <c r="AE1586" s="6">
        <v>20</v>
      </c>
      <c r="AF1586" s="6"/>
      <c r="AG1586" s="6">
        <v>46</v>
      </c>
      <c r="AH1586" s="6"/>
      <c r="AI1586" s="6">
        <v>9.9</v>
      </c>
      <c r="AJ1586" s="6" t="s">
        <v>1784</v>
      </c>
      <c r="AK1586" s="6">
        <v>2.5</v>
      </c>
      <c r="AL1586" s="6"/>
      <c r="AM1586" s="6">
        <v>8</v>
      </c>
      <c r="AN1586" s="6"/>
      <c r="AO1586" s="6">
        <v>252</v>
      </c>
      <c r="AP1586" s="6"/>
      <c r="AQ1586" s="6">
        <v>16</v>
      </c>
      <c r="AR1586" s="6"/>
      <c r="AS1586" s="6"/>
      <c r="AT1586" s="6"/>
      <c r="AU1586" s="6"/>
      <c r="AV1586" s="6"/>
      <c r="AW1586" s="6"/>
      <c r="AX1586" s="6"/>
      <c r="AY1586" s="6"/>
      <c r="AZ1586" s="6"/>
      <c r="BA1586" s="6">
        <v>15</v>
      </c>
      <c r="BB1586" s="6"/>
      <c r="BC1586" s="6"/>
      <c r="BD1586" s="6"/>
      <c r="BE1586" s="6"/>
      <c r="BF1586" s="6"/>
      <c r="BG1586" s="6"/>
      <c r="BH1586" s="6"/>
      <c r="BI1586" s="6"/>
      <c r="BJ1586" s="6"/>
      <c r="BK1586" s="6"/>
      <c r="BL1586" s="6"/>
      <c r="BM1586" s="6"/>
      <c r="BN1586" s="6"/>
      <c r="BO1586" s="6"/>
      <c r="BP1586" s="6"/>
      <c r="BQ1586" s="6"/>
      <c r="BR1586" s="6"/>
      <c r="BS1586" s="6"/>
      <c r="BT1586" s="6"/>
      <c r="BU1586" s="6"/>
      <c r="BV1586" s="6"/>
      <c r="BW1586" s="6"/>
      <c r="BX1586" s="6"/>
      <c r="BY1586" s="6"/>
      <c r="BZ1586" s="6"/>
      <c r="CA1586" s="6">
        <v>11</v>
      </c>
      <c r="CB1586" s="6" t="s">
        <v>1784</v>
      </c>
      <c r="CC1586" s="6">
        <v>0.25</v>
      </c>
      <c r="CD1586" s="6" t="s">
        <v>1784</v>
      </c>
      <c r="CE1586" s="6">
        <v>20</v>
      </c>
      <c r="CF1586" s="6"/>
      <c r="CG1586" s="6"/>
      <c r="CH1586" s="6"/>
      <c r="CI1586" s="6"/>
      <c r="CJ1586" s="6"/>
      <c r="CK1586" s="6"/>
      <c r="CL1586" s="6"/>
      <c r="CM1586" s="6"/>
      <c r="CN1586" s="6"/>
      <c r="CO1586" s="6"/>
      <c r="CP1586" s="6"/>
      <c r="CQ1586" s="6"/>
      <c r="CR1586" s="6"/>
      <c r="CS1586" s="6"/>
      <c r="CT1586" s="6"/>
      <c r="CU1586" s="6"/>
      <c r="CV1586" s="6"/>
      <c r="CW1586" s="6"/>
    </row>
    <row r="1587" spans="1:101" s="83" customFormat="1" x14ac:dyDescent="0.2">
      <c r="A1587" s="6" t="s">
        <v>1247</v>
      </c>
      <c r="B1587" s="88">
        <v>40235.583333333336</v>
      </c>
      <c r="C1587" s="88"/>
      <c r="D1587" s="6" t="s">
        <v>1558</v>
      </c>
      <c r="E1587" s="6"/>
      <c r="F1587" s="6"/>
      <c r="G1587" s="6">
        <v>70</v>
      </c>
      <c r="H1587" s="6"/>
      <c r="I1587" s="6"/>
      <c r="J1587" s="6"/>
      <c r="K1587" s="6">
        <v>4.0999999999999996</v>
      </c>
      <c r="L1587" s="6"/>
      <c r="M1587" s="6"/>
      <c r="N1587" s="6"/>
      <c r="O1587" s="6"/>
      <c r="P1587" s="6"/>
      <c r="Q1587" s="6">
        <v>469</v>
      </c>
      <c r="R1587" s="6"/>
      <c r="S1587" s="6"/>
      <c r="T1587" s="6"/>
      <c r="U1587" s="6">
        <v>0.69</v>
      </c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  <c r="AM1587" s="6"/>
      <c r="AN1587" s="6"/>
      <c r="AO1587" s="6"/>
      <c r="AP1587" s="6"/>
      <c r="AQ1587" s="6"/>
      <c r="AR1587" s="6"/>
      <c r="AS1587" s="6"/>
      <c r="AT1587" s="6"/>
      <c r="AU1587" s="6"/>
      <c r="AV1587" s="6"/>
      <c r="AW1587" s="6"/>
      <c r="AX1587" s="6"/>
      <c r="AY1587" s="6"/>
      <c r="AZ1587" s="6"/>
      <c r="BA1587" s="6"/>
      <c r="BB1587" s="6"/>
      <c r="BC1587" s="6"/>
      <c r="BD1587" s="6"/>
      <c r="BE1587" s="6"/>
      <c r="BF1587" s="6"/>
      <c r="BG1587" s="6"/>
      <c r="BH1587" s="6"/>
      <c r="BI1587" s="6"/>
      <c r="BJ1587" s="6"/>
      <c r="BK1587" s="6"/>
      <c r="BL1587" s="6"/>
      <c r="BM1587" s="6"/>
      <c r="BN1587" s="6"/>
      <c r="BO1587" s="6">
        <v>0.14399999999999999</v>
      </c>
      <c r="BP1587" s="6"/>
      <c r="BQ1587" s="6"/>
      <c r="BR1587" s="6"/>
      <c r="BS1587" s="6"/>
      <c r="BT1587" s="6"/>
      <c r="BU1587" s="6"/>
      <c r="BV1587" s="6"/>
      <c r="BW1587" s="6"/>
      <c r="BX1587" s="6"/>
      <c r="BY1587" s="6"/>
      <c r="BZ1587" s="6"/>
      <c r="CA1587" s="6"/>
      <c r="CB1587" s="6"/>
      <c r="CC1587" s="6"/>
      <c r="CD1587" s="6"/>
      <c r="CE1587" s="6"/>
      <c r="CF1587" s="6"/>
      <c r="CG1587" s="6">
        <v>7.31</v>
      </c>
      <c r="CH1587" s="6"/>
      <c r="CI1587" s="6">
        <v>7.46</v>
      </c>
      <c r="CJ1587" s="6"/>
      <c r="CK1587" s="6">
        <v>6770</v>
      </c>
      <c r="CL1587" s="6"/>
      <c r="CM1587" s="6"/>
      <c r="CN1587" s="6"/>
      <c r="CO1587" s="6"/>
      <c r="CP1587" s="6"/>
      <c r="CQ1587" s="6"/>
      <c r="CR1587" s="6"/>
      <c r="CS1587" s="6"/>
      <c r="CT1587" s="6"/>
      <c r="CU1587" s="6"/>
      <c r="CV1587" s="6"/>
      <c r="CW1587" s="6"/>
    </row>
    <row r="1588" spans="1:101" s="83" customFormat="1" x14ac:dyDescent="0.2">
      <c r="A1588" s="6" t="s">
        <v>1247</v>
      </c>
      <c r="B1588" s="88">
        <v>40246.829861111109</v>
      </c>
      <c r="C1588" s="88">
        <v>40248.472916666666</v>
      </c>
      <c r="D1588" s="6" t="s">
        <v>1559</v>
      </c>
      <c r="E1588" s="6" t="s">
        <v>1560</v>
      </c>
      <c r="F1588" s="6"/>
      <c r="G1588" s="6">
        <v>50</v>
      </c>
      <c r="H1588" s="6"/>
      <c r="I1588" s="6"/>
      <c r="J1588" s="6"/>
      <c r="K1588" s="6"/>
      <c r="L1588" s="6"/>
      <c r="M1588" s="6">
        <v>7334</v>
      </c>
      <c r="N1588" s="6" t="s">
        <v>1784</v>
      </c>
      <c r="O1588" s="6">
        <v>60</v>
      </c>
      <c r="P1588" s="6"/>
      <c r="Q1588" s="6">
        <v>218</v>
      </c>
      <c r="R1588" s="6"/>
      <c r="S1588" s="6">
        <v>0.02</v>
      </c>
      <c r="T1588" s="6"/>
      <c r="U1588" s="6">
        <v>5.35</v>
      </c>
      <c r="V1588" s="6"/>
      <c r="W1588" s="6">
        <v>11.7</v>
      </c>
      <c r="X1588" s="6"/>
      <c r="Y1588" s="6">
        <v>229</v>
      </c>
      <c r="Z1588" s="6"/>
      <c r="AA1588" s="6">
        <v>387</v>
      </c>
      <c r="AB1588" s="6"/>
      <c r="AC1588" s="6">
        <v>1530</v>
      </c>
      <c r="AD1588" s="6" t="s">
        <v>1784</v>
      </c>
      <c r="AE1588" s="6">
        <v>20</v>
      </c>
      <c r="AF1588" s="6" t="s">
        <v>1784</v>
      </c>
      <c r="AG1588" s="6">
        <v>20</v>
      </c>
      <c r="AH1588" s="6" t="s">
        <v>1784</v>
      </c>
      <c r="AI1588" s="6">
        <v>5</v>
      </c>
      <c r="AJ1588" s="6" t="s">
        <v>1784</v>
      </c>
      <c r="AK1588" s="6">
        <v>2.5</v>
      </c>
      <c r="AL1588" s="6"/>
      <c r="AM1588" s="6">
        <v>7.29</v>
      </c>
      <c r="AN1588" s="6"/>
      <c r="AO1588" s="6">
        <v>174</v>
      </c>
      <c r="AP1588" s="6"/>
      <c r="AQ1588" s="6">
        <v>12</v>
      </c>
      <c r="AR1588" s="6"/>
      <c r="AS1588" s="6"/>
      <c r="AT1588" s="6"/>
      <c r="AU1588" s="6"/>
      <c r="AV1588" s="6"/>
      <c r="AW1588" s="6"/>
      <c r="AX1588" s="6"/>
      <c r="AY1588" s="6"/>
      <c r="AZ1588" s="6"/>
      <c r="BA1588" s="6">
        <v>443</v>
      </c>
      <c r="BB1588" s="6"/>
      <c r="BC1588" s="6"/>
      <c r="BD1588" s="6"/>
      <c r="BE1588" s="6"/>
      <c r="BF1588" s="6"/>
      <c r="BG1588" s="6"/>
      <c r="BH1588" s="6"/>
      <c r="BI1588" s="6"/>
      <c r="BJ1588" s="6"/>
      <c r="BK1588" s="6"/>
      <c r="BL1588" s="6"/>
      <c r="BM1588" s="6"/>
      <c r="BN1588" s="6"/>
      <c r="BO1588" s="6"/>
      <c r="BP1588" s="6"/>
      <c r="BQ1588" s="6"/>
      <c r="BR1588" s="6"/>
      <c r="BS1588" s="6">
        <v>146</v>
      </c>
      <c r="BT1588" s="6"/>
      <c r="BU1588" s="6"/>
      <c r="BV1588" s="6"/>
      <c r="BW1588" s="6"/>
      <c r="BX1588" s="6"/>
      <c r="BY1588" s="6"/>
      <c r="BZ1588" s="6"/>
      <c r="CA1588" s="6">
        <v>10</v>
      </c>
      <c r="CB1588" s="6"/>
      <c r="CC1588" s="6">
        <v>0.47</v>
      </c>
      <c r="CD1588" s="6" t="s">
        <v>1784</v>
      </c>
      <c r="CE1588" s="6">
        <v>20</v>
      </c>
      <c r="CF1588" s="6"/>
      <c r="CG1588" s="6"/>
      <c r="CH1588" s="6"/>
      <c r="CI1588" s="6"/>
      <c r="CJ1588" s="6"/>
      <c r="CK1588" s="6"/>
      <c r="CL1588" s="6"/>
      <c r="CM1588" s="6"/>
      <c r="CN1588" s="6"/>
      <c r="CO1588" s="6"/>
      <c r="CP1588" s="6"/>
      <c r="CQ1588" s="6"/>
      <c r="CR1588" s="6"/>
      <c r="CS1588" s="6"/>
      <c r="CT1588" s="6"/>
      <c r="CU1588" s="6"/>
      <c r="CV1588" s="6"/>
      <c r="CW1588" s="6"/>
    </row>
    <row r="1589" spans="1:101" s="83" customFormat="1" x14ac:dyDescent="0.2">
      <c r="A1589" s="6" t="s">
        <v>1247</v>
      </c>
      <c r="B1589" s="88">
        <v>40256.527777777781</v>
      </c>
      <c r="C1589" s="88"/>
      <c r="D1589" s="6" t="s">
        <v>1561</v>
      </c>
      <c r="E1589" s="6"/>
      <c r="F1589" s="6"/>
      <c r="G1589" s="6">
        <v>70</v>
      </c>
      <c r="H1589" s="6"/>
      <c r="I1589" s="6"/>
      <c r="J1589" s="6"/>
      <c r="K1589" s="6">
        <v>7.5</v>
      </c>
      <c r="L1589" s="6"/>
      <c r="M1589" s="6"/>
      <c r="N1589" s="6"/>
      <c r="O1589" s="6"/>
      <c r="P1589" s="6"/>
      <c r="Q1589" s="6">
        <v>61.1</v>
      </c>
      <c r="R1589" s="6"/>
      <c r="S1589" s="6"/>
      <c r="T1589" s="6"/>
      <c r="U1589" s="6">
        <v>0.79</v>
      </c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  <c r="AM1589" s="6"/>
      <c r="AN1589" s="6"/>
      <c r="AO1589" s="6"/>
      <c r="AP1589" s="6"/>
      <c r="AQ1589" s="6"/>
      <c r="AR1589" s="6"/>
      <c r="AS1589" s="6"/>
      <c r="AT1589" s="6"/>
      <c r="AU1589" s="6"/>
      <c r="AV1589" s="6"/>
      <c r="AW1589" s="6"/>
      <c r="AX1589" s="6"/>
      <c r="AY1589" s="6"/>
      <c r="AZ1589" s="6"/>
      <c r="BA1589" s="6"/>
      <c r="BB1589" s="6"/>
      <c r="BC1589" s="6"/>
      <c r="BD1589" s="6"/>
      <c r="BE1589" s="6"/>
      <c r="BF1589" s="6"/>
      <c r="BG1589" s="6"/>
      <c r="BH1589" s="6"/>
      <c r="BI1589" s="6"/>
      <c r="BJ1589" s="6"/>
      <c r="BK1589" s="6"/>
      <c r="BL1589" s="6"/>
      <c r="BM1589" s="6"/>
      <c r="BN1589" s="6"/>
      <c r="BO1589" s="6">
        <v>8.4000000000000005E-2</v>
      </c>
      <c r="BP1589" s="6"/>
      <c r="BQ1589" s="6"/>
      <c r="BR1589" s="6"/>
      <c r="BS1589" s="6"/>
      <c r="BT1589" s="6"/>
      <c r="BU1589" s="6"/>
      <c r="BV1589" s="6"/>
      <c r="BW1589" s="6"/>
      <c r="BX1589" s="6"/>
      <c r="BY1589" s="6"/>
      <c r="BZ1589" s="6"/>
      <c r="CA1589" s="6"/>
      <c r="CB1589" s="6"/>
      <c r="CC1589" s="6"/>
      <c r="CD1589" s="6"/>
      <c r="CE1589" s="6"/>
      <c r="CF1589" s="6"/>
      <c r="CG1589" s="6">
        <v>7.03</v>
      </c>
      <c r="CH1589" s="6"/>
      <c r="CI1589" s="6">
        <v>7.74</v>
      </c>
      <c r="CJ1589" s="6"/>
      <c r="CK1589" s="6">
        <v>2050</v>
      </c>
      <c r="CL1589" s="6"/>
      <c r="CM1589" s="6"/>
      <c r="CN1589" s="6"/>
      <c r="CO1589" s="6"/>
      <c r="CP1589" s="6"/>
      <c r="CQ1589" s="6"/>
      <c r="CR1589" s="6"/>
      <c r="CS1589" s="6"/>
      <c r="CT1589" s="6"/>
      <c r="CU1589" s="6"/>
      <c r="CV1589" s="6"/>
      <c r="CW1589" s="6"/>
    </row>
    <row r="1590" spans="1:101" s="83" customFormat="1" x14ac:dyDescent="0.2">
      <c r="A1590" s="6" t="s">
        <v>1247</v>
      </c>
      <c r="B1590" s="88">
        <v>40268.402777777781</v>
      </c>
      <c r="C1590" s="88"/>
      <c r="D1590" s="6" t="s">
        <v>1562</v>
      </c>
      <c r="E1590" s="6"/>
      <c r="F1590" s="6"/>
      <c r="G1590" s="6">
        <v>70</v>
      </c>
      <c r="H1590" s="6"/>
      <c r="I1590" s="6"/>
      <c r="J1590" s="6"/>
      <c r="K1590" s="6">
        <v>4.8</v>
      </c>
      <c r="L1590" s="6"/>
      <c r="M1590" s="6"/>
      <c r="N1590" s="6"/>
      <c r="O1590" s="6"/>
      <c r="P1590" s="6"/>
      <c r="Q1590" s="6">
        <v>22.6</v>
      </c>
      <c r="R1590" s="6"/>
      <c r="S1590" s="6"/>
      <c r="T1590" s="6"/>
      <c r="U1590" s="6">
        <v>0.47</v>
      </c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  <c r="AM1590" s="6"/>
      <c r="AN1590" s="6"/>
      <c r="AO1590" s="6"/>
      <c r="AP1590" s="6"/>
      <c r="AQ1590" s="6"/>
      <c r="AR1590" s="6"/>
      <c r="AS1590" s="6"/>
      <c r="AT1590" s="6"/>
      <c r="AU1590" s="6"/>
      <c r="AV1590" s="6"/>
      <c r="AW1590" s="6"/>
      <c r="AX1590" s="6"/>
      <c r="AY1590" s="6"/>
      <c r="AZ1590" s="6"/>
      <c r="BA1590" s="6"/>
      <c r="BB1590" s="6"/>
      <c r="BC1590" s="6"/>
      <c r="BD1590" s="6"/>
      <c r="BE1590" s="6"/>
      <c r="BF1590" s="6"/>
      <c r="BG1590" s="6"/>
      <c r="BH1590" s="6"/>
      <c r="BI1590" s="6"/>
      <c r="BJ1590" s="6"/>
      <c r="BK1590" s="6"/>
      <c r="BL1590" s="6"/>
      <c r="BM1590" s="6"/>
      <c r="BN1590" s="6"/>
      <c r="BO1590" s="6">
        <v>0.11799999999999999</v>
      </c>
      <c r="BP1590" s="6"/>
      <c r="BQ1590" s="6"/>
      <c r="BR1590" s="6"/>
      <c r="BS1590" s="6"/>
      <c r="BT1590" s="6"/>
      <c r="BU1590" s="6"/>
      <c r="BV1590" s="6"/>
      <c r="BW1590" s="6"/>
      <c r="BX1590" s="6"/>
      <c r="BY1590" s="6"/>
      <c r="BZ1590" s="6"/>
      <c r="CA1590" s="6"/>
      <c r="CB1590" s="6"/>
      <c r="CC1590" s="6"/>
      <c r="CD1590" s="6"/>
      <c r="CE1590" s="6"/>
      <c r="CF1590" s="6"/>
      <c r="CG1590" s="6">
        <v>5.58</v>
      </c>
      <c r="CH1590" s="6"/>
      <c r="CI1590" s="6">
        <v>7.8100000000000005</v>
      </c>
      <c r="CJ1590" s="6"/>
      <c r="CK1590" s="6">
        <v>1760</v>
      </c>
      <c r="CL1590" s="6"/>
      <c r="CM1590" s="6"/>
      <c r="CN1590" s="6"/>
      <c r="CO1590" s="6"/>
      <c r="CP1590" s="6"/>
      <c r="CQ1590" s="6"/>
      <c r="CR1590" s="6"/>
      <c r="CS1590" s="6"/>
      <c r="CT1590" s="6"/>
      <c r="CU1590" s="6"/>
      <c r="CV1590" s="6"/>
      <c r="CW1590" s="6"/>
    </row>
    <row r="1591" spans="1:101" s="83" customFormat="1" x14ac:dyDescent="0.2">
      <c r="A1591" s="6" t="s">
        <v>1247</v>
      </c>
      <c r="B1591" s="88">
        <v>40276.357638888891</v>
      </c>
      <c r="C1591" s="88">
        <v>40276.712500000001</v>
      </c>
      <c r="D1591" s="6" t="s">
        <v>1563</v>
      </c>
      <c r="E1591" s="6" t="s">
        <v>1564</v>
      </c>
      <c r="F1591" s="6"/>
      <c r="G1591" s="6">
        <v>50</v>
      </c>
      <c r="H1591" s="6"/>
      <c r="I1591" s="6"/>
      <c r="J1591" s="6"/>
      <c r="K1591" s="6"/>
      <c r="L1591" s="6"/>
      <c r="M1591" s="6">
        <v>982</v>
      </c>
      <c r="N1591" s="6"/>
      <c r="O1591" s="6">
        <v>22.3</v>
      </c>
      <c r="P1591" s="6"/>
      <c r="Q1591" s="6">
        <v>53</v>
      </c>
      <c r="R1591" s="6" t="s">
        <v>1784</v>
      </c>
      <c r="S1591" s="6">
        <v>1.4999999999999999E-2</v>
      </c>
      <c r="T1591" s="6"/>
      <c r="U1591" s="6">
        <v>0.74</v>
      </c>
      <c r="V1591" s="6"/>
      <c r="W1591" s="6">
        <v>11.7</v>
      </c>
      <c r="X1591" s="6"/>
      <c r="Y1591" s="6">
        <v>174</v>
      </c>
      <c r="Z1591" s="6"/>
      <c r="AA1591" s="6">
        <v>284</v>
      </c>
      <c r="AB1591" s="6"/>
      <c r="AC1591" s="6">
        <v>1390</v>
      </c>
      <c r="AD1591" s="6" t="s">
        <v>1784</v>
      </c>
      <c r="AE1591" s="6">
        <v>20</v>
      </c>
      <c r="AF1591" s="6" t="s">
        <v>1784</v>
      </c>
      <c r="AG1591" s="6">
        <v>20</v>
      </c>
      <c r="AH1591" s="6" t="s">
        <v>1784</v>
      </c>
      <c r="AI1591" s="6">
        <v>5</v>
      </c>
      <c r="AJ1591" s="6" t="s">
        <v>1784</v>
      </c>
      <c r="AK1591" s="6">
        <v>2.5</v>
      </c>
      <c r="AL1591" s="6"/>
      <c r="AM1591" s="6">
        <v>7.89</v>
      </c>
      <c r="AN1591" s="6"/>
      <c r="AO1591" s="6">
        <v>222</v>
      </c>
      <c r="AP1591" s="6"/>
      <c r="AQ1591" s="6">
        <v>5.0999999999999996</v>
      </c>
      <c r="AR1591" s="6"/>
      <c r="AS1591" s="6"/>
      <c r="AT1591" s="6"/>
      <c r="AU1591" s="6"/>
      <c r="AV1591" s="6"/>
      <c r="AW1591" s="6"/>
      <c r="AX1591" s="6"/>
      <c r="AY1591" s="6"/>
      <c r="AZ1591" s="6"/>
      <c r="BA1591" s="6">
        <v>19</v>
      </c>
      <c r="BB1591" s="6"/>
      <c r="BC1591" s="6"/>
      <c r="BD1591" s="6"/>
      <c r="BE1591" s="6"/>
      <c r="BF1591" s="6"/>
      <c r="BG1591" s="6"/>
      <c r="BH1591" s="6"/>
      <c r="BI1591" s="6"/>
      <c r="BJ1591" s="6"/>
      <c r="BK1591" s="6"/>
      <c r="BL1591" s="6"/>
      <c r="BM1591" s="6"/>
      <c r="BN1591" s="6"/>
      <c r="BO1591" s="6"/>
      <c r="BP1591" s="6"/>
      <c r="BQ1591" s="6"/>
      <c r="BR1591" s="6"/>
      <c r="BS1591" s="6"/>
      <c r="BT1591" s="6"/>
      <c r="BU1591" s="6"/>
      <c r="BV1591" s="6"/>
      <c r="BW1591" s="6"/>
      <c r="BX1591" s="6"/>
      <c r="BY1591" s="6"/>
      <c r="BZ1591" s="6"/>
      <c r="CA1591" s="6">
        <v>8.1</v>
      </c>
      <c r="CB1591" s="6"/>
      <c r="CC1591" s="6">
        <v>0.44</v>
      </c>
      <c r="CD1591" s="6" t="s">
        <v>1784</v>
      </c>
      <c r="CE1591" s="6">
        <v>20</v>
      </c>
      <c r="CF1591" s="6"/>
      <c r="CG1591" s="6"/>
      <c r="CH1591" s="6"/>
      <c r="CI1591" s="6"/>
      <c r="CJ1591" s="6"/>
      <c r="CK1591" s="6"/>
      <c r="CL1591" s="6"/>
      <c r="CM1591" s="6"/>
      <c r="CN1591" s="6"/>
      <c r="CO1591" s="6"/>
      <c r="CP1591" s="6"/>
      <c r="CQ1591" s="6"/>
      <c r="CR1591" s="6"/>
      <c r="CS1591" s="6"/>
      <c r="CT1591" s="6"/>
      <c r="CU1591" s="6"/>
      <c r="CV1591" s="6"/>
      <c r="CW1591" s="6"/>
    </row>
    <row r="1592" spans="1:101" s="83" customFormat="1" x14ac:dyDescent="0.2">
      <c r="A1592" s="6" t="s">
        <v>1247</v>
      </c>
      <c r="B1592" s="88">
        <v>40276.697916666664</v>
      </c>
      <c r="C1592" s="88"/>
      <c r="D1592" s="6" t="s">
        <v>1565</v>
      </c>
      <c r="E1592" s="6" t="s">
        <v>1566</v>
      </c>
      <c r="F1592" s="6"/>
      <c r="G1592" s="6">
        <v>70</v>
      </c>
      <c r="H1592" s="6"/>
      <c r="I1592" s="6"/>
      <c r="J1592" s="6"/>
      <c r="K1592" s="6">
        <v>26</v>
      </c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  <c r="AL1592" s="6"/>
      <c r="AM1592" s="6"/>
      <c r="AN1592" s="6"/>
      <c r="AO1592" s="6"/>
      <c r="AP1592" s="6"/>
      <c r="AQ1592" s="6"/>
      <c r="AR1592" s="6"/>
      <c r="AS1592" s="6"/>
      <c r="AT1592" s="6"/>
      <c r="AU1592" s="6"/>
      <c r="AV1592" s="6"/>
      <c r="AW1592" s="6"/>
      <c r="AX1592" s="6"/>
      <c r="AY1592" s="6"/>
      <c r="AZ1592" s="6"/>
      <c r="BA1592" s="6"/>
      <c r="BB1592" s="6"/>
      <c r="BC1592" s="6"/>
      <c r="BD1592" s="6"/>
      <c r="BE1592" s="6"/>
      <c r="BF1592" s="6"/>
      <c r="BG1592" s="6"/>
      <c r="BH1592" s="6"/>
      <c r="BI1592" s="6"/>
      <c r="BJ1592" s="6"/>
      <c r="BK1592" s="6"/>
      <c r="BL1592" s="6"/>
      <c r="BM1592" s="6"/>
      <c r="BN1592" s="6"/>
      <c r="BO1592" s="6"/>
      <c r="BP1592" s="6"/>
      <c r="BQ1592" s="6"/>
      <c r="BR1592" s="6"/>
      <c r="BS1592" s="6"/>
      <c r="BT1592" s="6"/>
      <c r="BU1592" s="6"/>
      <c r="BV1592" s="6"/>
      <c r="BW1592" s="6"/>
      <c r="BX1592" s="6"/>
      <c r="BY1592" s="6">
        <v>2.6</v>
      </c>
      <c r="BZ1592" s="6"/>
      <c r="CA1592" s="6"/>
      <c r="CB1592" s="6"/>
      <c r="CC1592" s="6"/>
      <c r="CD1592" s="6"/>
      <c r="CE1592" s="6"/>
      <c r="CF1592" s="6"/>
      <c r="CG1592" s="6"/>
      <c r="CH1592" s="6"/>
      <c r="CI1592" s="6"/>
      <c r="CJ1592" s="6"/>
      <c r="CK1592" s="6"/>
      <c r="CL1592" s="6"/>
      <c r="CM1592" s="6"/>
      <c r="CN1592" s="6"/>
      <c r="CO1592" s="6"/>
      <c r="CP1592" s="6"/>
      <c r="CQ1592" s="6"/>
      <c r="CR1592" s="6"/>
      <c r="CS1592" s="6"/>
      <c r="CT1592" s="6"/>
      <c r="CU1592" s="6"/>
      <c r="CV1592" s="6"/>
      <c r="CW1592" s="6"/>
    </row>
    <row r="1593" spans="1:101" s="83" customFormat="1" x14ac:dyDescent="0.2">
      <c r="A1593" s="6" t="s">
        <v>1247</v>
      </c>
      <c r="B1593" s="88">
        <v>40281.503472222219</v>
      </c>
      <c r="C1593" s="88"/>
      <c r="D1593" s="6" t="s">
        <v>1567</v>
      </c>
      <c r="E1593" s="6"/>
      <c r="F1593" s="6"/>
      <c r="G1593" s="6">
        <v>70</v>
      </c>
      <c r="H1593" s="6"/>
      <c r="I1593" s="6"/>
      <c r="J1593" s="6"/>
      <c r="K1593" s="6">
        <v>7.7</v>
      </c>
      <c r="L1593" s="6"/>
      <c r="M1593" s="6"/>
      <c r="N1593" s="6"/>
      <c r="O1593" s="6"/>
      <c r="P1593" s="6"/>
      <c r="Q1593" s="6">
        <v>42.6</v>
      </c>
      <c r="R1593" s="6"/>
      <c r="S1593" s="6"/>
      <c r="T1593" s="6"/>
      <c r="U1593" s="6">
        <v>0.33</v>
      </c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  <c r="AM1593" s="6"/>
      <c r="AN1593" s="6"/>
      <c r="AO1593" s="6"/>
      <c r="AP1593" s="6"/>
      <c r="AQ1593" s="6"/>
      <c r="AR1593" s="6"/>
      <c r="AS1593" s="6"/>
      <c r="AT1593" s="6"/>
      <c r="AU1593" s="6"/>
      <c r="AV1593" s="6"/>
      <c r="AW1593" s="6"/>
      <c r="AX1593" s="6"/>
      <c r="AY1593" s="6"/>
      <c r="AZ1593" s="6"/>
      <c r="BA1593" s="6"/>
      <c r="BB1593" s="6"/>
      <c r="BC1593" s="6"/>
      <c r="BD1593" s="6"/>
      <c r="BE1593" s="6"/>
      <c r="BF1593" s="6"/>
      <c r="BG1593" s="6"/>
      <c r="BH1593" s="6"/>
      <c r="BI1593" s="6"/>
      <c r="BJ1593" s="6"/>
      <c r="BK1593" s="6"/>
      <c r="BL1593" s="6"/>
      <c r="BM1593" s="6"/>
      <c r="BN1593" s="6"/>
      <c r="BO1593" s="6">
        <v>5.2999999999999999E-2</v>
      </c>
      <c r="BP1593" s="6"/>
      <c r="BQ1593" s="6"/>
      <c r="BR1593" s="6"/>
      <c r="BS1593" s="6"/>
      <c r="BT1593" s="6"/>
      <c r="BU1593" s="6"/>
      <c r="BV1593" s="6"/>
      <c r="BW1593" s="6"/>
      <c r="BX1593" s="6"/>
      <c r="BY1593" s="6"/>
      <c r="BZ1593" s="6"/>
      <c r="CA1593" s="6"/>
      <c r="CB1593" s="6"/>
      <c r="CC1593" s="6"/>
      <c r="CD1593" s="6"/>
      <c r="CE1593" s="6"/>
      <c r="CF1593" s="6"/>
      <c r="CG1593" s="6">
        <v>10.77</v>
      </c>
      <c r="CH1593" s="6"/>
      <c r="CI1593" s="6">
        <v>7.9399999999999995</v>
      </c>
      <c r="CJ1593" s="6"/>
      <c r="CK1593" s="6">
        <v>1820</v>
      </c>
      <c r="CL1593" s="6"/>
      <c r="CM1593" s="6"/>
      <c r="CN1593" s="6"/>
      <c r="CO1593" s="6"/>
      <c r="CP1593" s="6"/>
      <c r="CQ1593" s="6"/>
      <c r="CR1593" s="6"/>
      <c r="CS1593" s="6"/>
      <c r="CT1593" s="6"/>
      <c r="CU1593" s="6"/>
      <c r="CV1593" s="6"/>
      <c r="CW1593" s="6"/>
    </row>
    <row r="1594" spans="1:101" s="83" customFormat="1" x14ac:dyDescent="0.2">
      <c r="A1594" s="6" t="s">
        <v>1247</v>
      </c>
      <c r="B1594" s="88">
        <v>40296.458333333336</v>
      </c>
      <c r="C1594" s="88"/>
      <c r="D1594" s="6" t="s">
        <v>1568</v>
      </c>
      <c r="E1594" s="6"/>
      <c r="F1594" s="6"/>
      <c r="G1594" s="6">
        <v>70</v>
      </c>
      <c r="H1594" s="6"/>
      <c r="I1594" s="6"/>
      <c r="J1594" s="6"/>
      <c r="K1594" s="6">
        <v>6.1</v>
      </c>
      <c r="L1594" s="6"/>
      <c r="M1594" s="6"/>
      <c r="N1594" s="6"/>
      <c r="O1594" s="6"/>
      <c r="P1594" s="6"/>
      <c r="Q1594" s="6">
        <v>19.5</v>
      </c>
      <c r="R1594" s="6"/>
      <c r="S1594" s="6"/>
      <c r="T1594" s="6"/>
      <c r="U1594" s="6">
        <v>0.45</v>
      </c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  <c r="AM1594" s="6"/>
      <c r="AN1594" s="6"/>
      <c r="AO1594" s="6"/>
      <c r="AP1594" s="6"/>
      <c r="AQ1594" s="6"/>
      <c r="AR1594" s="6"/>
      <c r="AS1594" s="6"/>
      <c r="AT1594" s="6"/>
      <c r="AU1594" s="6"/>
      <c r="AV1594" s="6"/>
      <c r="AW1594" s="6"/>
      <c r="AX1594" s="6"/>
      <c r="AY1594" s="6"/>
      <c r="AZ1594" s="6"/>
      <c r="BA1594" s="6"/>
      <c r="BB1594" s="6"/>
      <c r="BC1594" s="6"/>
      <c r="BD1594" s="6"/>
      <c r="BE1594" s="6"/>
      <c r="BF1594" s="6"/>
      <c r="BG1594" s="6"/>
      <c r="BH1594" s="6"/>
      <c r="BI1594" s="6"/>
      <c r="BJ1594" s="6"/>
      <c r="BK1594" s="6"/>
      <c r="BL1594" s="6"/>
      <c r="BM1594" s="6"/>
      <c r="BN1594" s="6"/>
      <c r="BO1594" s="6">
        <v>5.3999999999999999E-2</v>
      </c>
      <c r="BP1594" s="6"/>
      <c r="BQ1594" s="6"/>
      <c r="BR1594" s="6"/>
      <c r="BS1594" s="6"/>
      <c r="BT1594" s="6"/>
      <c r="BU1594" s="6"/>
      <c r="BV1594" s="6"/>
      <c r="BW1594" s="6"/>
      <c r="BX1594" s="6"/>
      <c r="BY1594" s="6"/>
      <c r="BZ1594" s="6"/>
      <c r="CA1594" s="6"/>
      <c r="CB1594" s="6"/>
      <c r="CC1594" s="6"/>
      <c r="CD1594" s="6"/>
      <c r="CE1594" s="6"/>
      <c r="CF1594" s="6"/>
      <c r="CG1594" s="6">
        <v>11.71</v>
      </c>
      <c r="CH1594" s="6"/>
      <c r="CI1594" s="6">
        <v>7.99</v>
      </c>
      <c r="CJ1594" s="6"/>
      <c r="CK1594" s="6">
        <v>1740</v>
      </c>
      <c r="CL1594" s="6"/>
      <c r="CM1594" s="6"/>
      <c r="CN1594" s="6"/>
      <c r="CO1594" s="6"/>
      <c r="CP1594" s="6"/>
      <c r="CQ1594" s="6"/>
      <c r="CR1594" s="6"/>
      <c r="CS1594" s="6"/>
      <c r="CT1594" s="6"/>
      <c r="CU1594" s="6"/>
      <c r="CV1594" s="6"/>
      <c r="CW1594" s="6"/>
    </row>
    <row r="1595" spans="1:101" s="83" customFormat="1" x14ac:dyDescent="0.2">
      <c r="A1595" s="6" t="s">
        <v>1247</v>
      </c>
      <c r="B1595" s="88">
        <v>40324.399305555555</v>
      </c>
      <c r="C1595" s="88"/>
      <c r="D1595" s="6" t="s">
        <v>1569</v>
      </c>
      <c r="E1595" s="6"/>
      <c r="F1595" s="6"/>
      <c r="G1595" s="6">
        <v>70</v>
      </c>
      <c r="H1595" s="6"/>
      <c r="I1595" s="6"/>
      <c r="J1595" s="6"/>
      <c r="K1595" s="6">
        <v>5.4</v>
      </c>
      <c r="L1595" s="6"/>
      <c r="M1595" s="6"/>
      <c r="N1595" s="6"/>
      <c r="O1595" s="6"/>
      <c r="P1595" s="6"/>
      <c r="Q1595" s="6">
        <v>18.7</v>
      </c>
      <c r="R1595" s="6"/>
      <c r="S1595" s="6"/>
      <c r="T1595" s="6"/>
      <c r="U1595" s="6">
        <v>0.43</v>
      </c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  <c r="AM1595" s="6"/>
      <c r="AN1595" s="6"/>
      <c r="AO1595" s="6"/>
      <c r="AP1595" s="6"/>
      <c r="AQ1595" s="6"/>
      <c r="AR1595" s="6"/>
      <c r="AS1595" s="6"/>
      <c r="AT1595" s="6"/>
      <c r="AU1595" s="6"/>
      <c r="AV1595" s="6"/>
      <c r="AW1595" s="6"/>
      <c r="AX1595" s="6"/>
      <c r="AY1595" s="6"/>
      <c r="AZ1595" s="6"/>
      <c r="BA1595" s="6"/>
      <c r="BB1595" s="6"/>
      <c r="BC1595" s="6"/>
      <c r="BD1595" s="6"/>
      <c r="BE1595" s="6"/>
      <c r="BF1595" s="6"/>
      <c r="BG1595" s="6"/>
      <c r="BH1595" s="6"/>
      <c r="BI1595" s="6"/>
      <c r="BJ1595" s="6"/>
      <c r="BK1595" s="6"/>
      <c r="BL1595" s="6"/>
      <c r="BM1595" s="6"/>
      <c r="BN1595" s="6"/>
      <c r="BO1595" s="6">
        <v>2.9000000000000001E-2</v>
      </c>
      <c r="BP1595" s="6"/>
      <c r="BQ1595" s="6"/>
      <c r="BR1595" s="6"/>
      <c r="BS1595" s="6"/>
      <c r="BT1595" s="6"/>
      <c r="BU1595" s="6"/>
      <c r="BV1595" s="6"/>
      <c r="BW1595" s="6"/>
      <c r="BX1595" s="6"/>
      <c r="BY1595" s="6"/>
      <c r="BZ1595" s="6"/>
      <c r="CA1595" s="6"/>
      <c r="CB1595" s="6"/>
      <c r="CC1595" s="6"/>
      <c r="CD1595" s="6"/>
      <c r="CE1595" s="6"/>
      <c r="CF1595" s="6"/>
      <c r="CG1595" s="6">
        <v>16.04</v>
      </c>
      <c r="CH1595" s="6"/>
      <c r="CI1595" s="6">
        <v>8.31</v>
      </c>
      <c r="CJ1595" s="6"/>
      <c r="CK1595" s="6">
        <v>1560</v>
      </c>
      <c r="CL1595" s="6"/>
      <c r="CM1595" s="6"/>
      <c r="CN1595" s="6"/>
      <c r="CO1595" s="6"/>
      <c r="CP1595" s="6"/>
      <c r="CQ1595" s="6"/>
      <c r="CR1595" s="6"/>
      <c r="CS1595" s="6"/>
      <c r="CT1595" s="6"/>
      <c r="CU1595" s="6"/>
      <c r="CV1595" s="6"/>
      <c r="CW1595" s="6"/>
    </row>
    <row r="1596" spans="1:101" s="83" customFormat="1" x14ac:dyDescent="0.2">
      <c r="A1596" s="6" t="s">
        <v>1247</v>
      </c>
      <c r="B1596" s="88">
        <v>40346.555555555555</v>
      </c>
      <c r="C1596" s="88"/>
      <c r="D1596" s="6" t="s">
        <v>1570</v>
      </c>
      <c r="E1596" s="6"/>
      <c r="F1596" s="6"/>
      <c r="G1596" s="6">
        <v>70</v>
      </c>
      <c r="H1596" s="6"/>
      <c r="I1596" s="6"/>
      <c r="J1596" s="6"/>
      <c r="K1596" s="6">
        <v>5.7</v>
      </c>
      <c r="L1596" s="6"/>
      <c r="M1596" s="6"/>
      <c r="N1596" s="6"/>
      <c r="O1596" s="6"/>
      <c r="P1596" s="6"/>
      <c r="Q1596" s="6">
        <v>22.2</v>
      </c>
      <c r="R1596" s="6"/>
      <c r="S1596" s="6"/>
      <c r="T1596" s="6"/>
      <c r="U1596" s="6">
        <v>0.31</v>
      </c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6"/>
      <c r="AM1596" s="6"/>
      <c r="AN1596" s="6"/>
      <c r="AO1596" s="6"/>
      <c r="AP1596" s="6"/>
      <c r="AQ1596" s="6"/>
      <c r="AR1596" s="6"/>
      <c r="AS1596" s="6"/>
      <c r="AT1596" s="6"/>
      <c r="AU1596" s="6"/>
      <c r="AV1596" s="6"/>
      <c r="AW1596" s="6"/>
      <c r="AX1596" s="6"/>
      <c r="AY1596" s="6"/>
      <c r="AZ1596" s="6"/>
      <c r="BA1596" s="6"/>
      <c r="BB1596" s="6"/>
      <c r="BC1596" s="6"/>
      <c r="BD1596" s="6"/>
      <c r="BE1596" s="6"/>
      <c r="BF1596" s="6"/>
      <c r="BG1596" s="6"/>
      <c r="BH1596" s="6"/>
      <c r="BI1596" s="6"/>
      <c r="BJ1596" s="6"/>
      <c r="BK1596" s="6"/>
      <c r="BL1596" s="6"/>
      <c r="BM1596" s="6"/>
      <c r="BN1596" s="6"/>
      <c r="BO1596" s="6">
        <v>3.7999999999999999E-2</v>
      </c>
      <c r="BP1596" s="6"/>
      <c r="BQ1596" s="6"/>
      <c r="BR1596" s="6"/>
      <c r="BS1596" s="6"/>
      <c r="BT1596" s="6"/>
      <c r="BU1596" s="6"/>
      <c r="BV1596" s="6"/>
      <c r="BW1596" s="6"/>
      <c r="BX1596" s="6"/>
      <c r="BY1596" s="6"/>
      <c r="BZ1596" s="6"/>
      <c r="CA1596" s="6"/>
      <c r="CB1596" s="6"/>
      <c r="CC1596" s="6"/>
      <c r="CD1596" s="6"/>
      <c r="CE1596" s="6"/>
      <c r="CF1596" s="6"/>
      <c r="CG1596" s="6">
        <v>17.920000000000002</v>
      </c>
      <c r="CH1596" s="6"/>
      <c r="CI1596" s="6">
        <v>8.64</v>
      </c>
      <c r="CJ1596" s="6"/>
      <c r="CK1596" s="6">
        <v>1406</v>
      </c>
      <c r="CL1596" s="6"/>
      <c r="CM1596" s="6"/>
      <c r="CN1596" s="6"/>
      <c r="CO1596" s="6"/>
      <c r="CP1596" s="6"/>
      <c r="CQ1596" s="6"/>
      <c r="CR1596" s="6"/>
      <c r="CS1596" s="6"/>
      <c r="CT1596" s="6"/>
      <c r="CU1596" s="6"/>
      <c r="CV1596" s="6"/>
      <c r="CW1596" s="6"/>
    </row>
    <row r="1597" spans="1:101" s="83" customFormat="1" x14ac:dyDescent="0.2">
      <c r="A1597" s="6" t="s">
        <v>1247</v>
      </c>
      <c r="B1597" s="88">
        <v>40422.135416666664</v>
      </c>
      <c r="C1597" s="88">
        <v>40422.277777777781</v>
      </c>
      <c r="D1597" s="6" t="s">
        <v>1571</v>
      </c>
      <c r="E1597" s="6" t="s">
        <v>1572</v>
      </c>
      <c r="F1597" s="6"/>
      <c r="G1597" s="6">
        <v>50</v>
      </c>
      <c r="H1597" s="6"/>
      <c r="I1597" s="6"/>
      <c r="J1597" s="6"/>
      <c r="K1597" s="6"/>
      <c r="L1597" s="6"/>
      <c r="M1597" s="6">
        <v>2407</v>
      </c>
      <c r="N1597" s="6"/>
      <c r="O1597" s="6">
        <v>10.9</v>
      </c>
      <c r="P1597" s="6"/>
      <c r="Q1597" s="6">
        <v>107</v>
      </c>
      <c r="R1597" s="6"/>
      <c r="S1597" s="6">
        <v>6.8000000000000005E-2</v>
      </c>
      <c r="T1597" s="6"/>
      <c r="U1597" s="6">
        <v>2.19</v>
      </c>
      <c r="V1597" s="6"/>
      <c r="W1597" s="6">
        <v>3.6</v>
      </c>
      <c r="X1597" s="6"/>
      <c r="Y1597" s="6">
        <v>19</v>
      </c>
      <c r="Z1597" s="6"/>
      <c r="AA1597" s="6">
        <v>28.1</v>
      </c>
      <c r="AB1597" s="6"/>
      <c r="AC1597" s="6">
        <v>230</v>
      </c>
      <c r="AD1597" s="6" t="s">
        <v>1784</v>
      </c>
      <c r="AE1597" s="6">
        <v>20</v>
      </c>
      <c r="AF1597" s="6" t="s">
        <v>1784</v>
      </c>
      <c r="AG1597" s="6">
        <v>20</v>
      </c>
      <c r="AH1597" s="6" t="s">
        <v>1784</v>
      </c>
      <c r="AI1597" s="6">
        <v>5</v>
      </c>
      <c r="AJ1597" s="6"/>
      <c r="AK1597" s="6">
        <v>28</v>
      </c>
      <c r="AL1597" s="6"/>
      <c r="AM1597" s="6">
        <v>7.99</v>
      </c>
      <c r="AN1597" s="6"/>
      <c r="AO1597" s="6">
        <v>80.8</v>
      </c>
      <c r="AP1597" s="6"/>
      <c r="AQ1597" s="6">
        <v>0.5</v>
      </c>
      <c r="AR1597" s="6"/>
      <c r="AS1597" s="6"/>
      <c r="AT1597" s="6"/>
      <c r="AU1597" s="6"/>
      <c r="AV1597" s="6"/>
      <c r="AW1597" s="6"/>
      <c r="AX1597" s="6"/>
      <c r="AY1597" s="6"/>
      <c r="AZ1597" s="6"/>
      <c r="BA1597" s="6">
        <v>285</v>
      </c>
      <c r="BB1597" s="6"/>
      <c r="BC1597" s="6"/>
      <c r="BD1597" s="6"/>
      <c r="BE1597" s="6"/>
      <c r="BF1597" s="6"/>
      <c r="BG1597" s="6"/>
      <c r="BH1597" s="6"/>
      <c r="BI1597" s="6"/>
      <c r="BJ1597" s="6"/>
      <c r="BK1597" s="6"/>
      <c r="BL1597" s="6"/>
      <c r="BM1597" s="6"/>
      <c r="BN1597" s="6"/>
      <c r="BO1597" s="6"/>
      <c r="BP1597" s="6"/>
      <c r="BQ1597" s="6"/>
      <c r="BR1597" s="6"/>
      <c r="BS1597" s="6">
        <v>52.7</v>
      </c>
      <c r="BT1597" s="6"/>
      <c r="BU1597" s="6"/>
      <c r="BV1597" s="6"/>
      <c r="BW1597" s="6"/>
      <c r="BX1597" s="6"/>
      <c r="BY1597" s="6"/>
      <c r="BZ1597" s="6"/>
      <c r="CA1597" s="6">
        <v>1</v>
      </c>
      <c r="CB1597" s="6" t="s">
        <v>1784</v>
      </c>
      <c r="CC1597" s="6">
        <v>0.25</v>
      </c>
      <c r="CD1597" s="6" t="s">
        <v>1784</v>
      </c>
      <c r="CE1597" s="6">
        <v>20</v>
      </c>
      <c r="CF1597" s="6"/>
      <c r="CG1597" s="6"/>
      <c r="CH1597" s="6"/>
      <c r="CI1597" s="6"/>
      <c r="CJ1597" s="6"/>
      <c r="CK1597" s="6"/>
      <c r="CL1597" s="6"/>
      <c r="CM1597" s="6"/>
      <c r="CN1597" s="6"/>
      <c r="CO1597" s="6"/>
      <c r="CP1597" s="6"/>
      <c r="CQ1597" s="6"/>
      <c r="CR1597" s="6"/>
      <c r="CS1597" s="6"/>
      <c r="CT1597" s="6"/>
      <c r="CU1597" s="6"/>
      <c r="CV1597" s="6"/>
      <c r="CW1597" s="6"/>
    </row>
    <row r="1598" spans="1:101" s="83" customFormat="1" x14ac:dyDescent="0.2">
      <c r="A1598" s="6" t="s">
        <v>1247</v>
      </c>
      <c r="B1598" s="88">
        <v>40422.59375</v>
      </c>
      <c r="C1598" s="88"/>
      <c r="D1598" s="6" t="s">
        <v>1573</v>
      </c>
      <c r="E1598" s="6" t="s">
        <v>1574</v>
      </c>
      <c r="F1598" s="6"/>
      <c r="G1598" s="6">
        <v>70</v>
      </c>
      <c r="H1598" s="6"/>
      <c r="I1598" s="6"/>
      <c r="J1598" s="6"/>
      <c r="K1598" s="6">
        <v>17</v>
      </c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  <c r="AM1598" s="6"/>
      <c r="AN1598" s="6"/>
      <c r="AO1598" s="6"/>
      <c r="AP1598" s="6"/>
      <c r="AQ1598" s="6"/>
      <c r="AR1598" s="6"/>
      <c r="AS1598" s="6"/>
      <c r="AT1598" s="6"/>
      <c r="AU1598" s="6"/>
      <c r="AV1598" s="6"/>
      <c r="AW1598" s="6"/>
      <c r="AX1598" s="6"/>
      <c r="AY1598" s="6"/>
      <c r="AZ1598" s="6"/>
      <c r="BA1598" s="6"/>
      <c r="BB1598" s="6"/>
      <c r="BC1598" s="6"/>
      <c r="BD1598" s="6"/>
      <c r="BE1598" s="6"/>
      <c r="BF1598" s="6"/>
      <c r="BG1598" s="6"/>
      <c r="BH1598" s="6"/>
      <c r="BI1598" s="6"/>
      <c r="BJ1598" s="6"/>
      <c r="BK1598" s="6"/>
      <c r="BL1598" s="6"/>
      <c r="BM1598" s="6"/>
      <c r="BN1598" s="6"/>
      <c r="BO1598" s="6"/>
      <c r="BP1598" s="6"/>
      <c r="BQ1598" s="6"/>
      <c r="BR1598" s="6"/>
      <c r="BS1598" s="6"/>
      <c r="BT1598" s="6"/>
      <c r="BU1598" s="6"/>
      <c r="BV1598" s="6"/>
      <c r="BW1598" s="6"/>
      <c r="BX1598" s="6"/>
      <c r="BY1598" s="6">
        <v>5.2</v>
      </c>
      <c r="BZ1598" s="6"/>
      <c r="CA1598" s="6"/>
      <c r="CB1598" s="6"/>
      <c r="CC1598" s="6"/>
      <c r="CD1598" s="6"/>
      <c r="CE1598" s="6"/>
      <c r="CF1598" s="6"/>
      <c r="CG1598" s="6"/>
      <c r="CH1598" s="6"/>
      <c r="CI1598" s="6"/>
      <c r="CJ1598" s="6"/>
      <c r="CK1598" s="6"/>
      <c r="CL1598" s="6"/>
      <c r="CM1598" s="6"/>
      <c r="CN1598" s="6"/>
      <c r="CO1598" s="6"/>
      <c r="CP1598" s="6"/>
      <c r="CQ1598" s="6"/>
      <c r="CR1598" s="6"/>
      <c r="CS1598" s="6"/>
      <c r="CT1598" s="6"/>
      <c r="CU1598" s="6"/>
      <c r="CV1598" s="6"/>
      <c r="CW1598" s="6"/>
    </row>
    <row r="1599" spans="1:101" s="83" customFormat="1" x14ac:dyDescent="0.2">
      <c r="A1599" s="6" t="s">
        <v>1247</v>
      </c>
      <c r="B1599" s="88">
        <v>40477.288194444445</v>
      </c>
      <c r="C1599" s="88">
        <v>40477.684027777781</v>
      </c>
      <c r="D1599" s="6" t="s">
        <v>1575</v>
      </c>
      <c r="E1599" s="6" t="s">
        <v>1576</v>
      </c>
      <c r="F1599" s="6"/>
      <c r="G1599" s="6">
        <v>50</v>
      </c>
      <c r="H1599" s="6"/>
      <c r="I1599" s="6"/>
      <c r="J1599" s="6"/>
      <c r="K1599" s="6"/>
      <c r="L1599" s="6"/>
      <c r="M1599" s="6">
        <v>3854</v>
      </c>
      <c r="N1599" s="6"/>
      <c r="O1599" s="6">
        <v>7.9</v>
      </c>
      <c r="P1599" s="6"/>
      <c r="Q1599" s="6">
        <v>60.7</v>
      </c>
      <c r="R1599" s="6"/>
      <c r="S1599" s="6">
        <v>4.5999999999999999E-2</v>
      </c>
      <c r="T1599" s="6"/>
      <c r="U1599" s="6">
        <v>0.91</v>
      </c>
      <c r="V1599" s="6"/>
      <c r="W1599" s="6">
        <v>5.7</v>
      </c>
      <c r="X1599" s="6"/>
      <c r="Y1599" s="6">
        <v>23.6</v>
      </c>
      <c r="Z1599" s="6"/>
      <c r="AA1599" s="6">
        <v>36.6</v>
      </c>
      <c r="AB1599" s="6"/>
      <c r="AC1599" s="6">
        <v>274</v>
      </c>
      <c r="AD1599" s="6" t="s">
        <v>1784</v>
      </c>
      <c r="AE1599" s="6">
        <v>20</v>
      </c>
      <c r="AF1599" s="6" t="s">
        <v>1784</v>
      </c>
      <c r="AG1599" s="6">
        <v>20</v>
      </c>
      <c r="AH1599" s="6" t="s">
        <v>1784</v>
      </c>
      <c r="AI1599" s="6">
        <v>5</v>
      </c>
      <c r="AJ1599" s="6" t="s">
        <v>1784</v>
      </c>
      <c r="AK1599" s="6">
        <v>2.5</v>
      </c>
      <c r="AL1599" s="6"/>
      <c r="AM1599" s="6">
        <v>7.66</v>
      </c>
      <c r="AN1599" s="6"/>
      <c r="AO1599" s="6">
        <v>60</v>
      </c>
      <c r="AP1599" s="6"/>
      <c r="AQ1599" s="6"/>
      <c r="AR1599" s="6"/>
      <c r="AS1599" s="6"/>
      <c r="AT1599" s="6"/>
      <c r="AU1599" s="6"/>
      <c r="AV1599" s="6"/>
      <c r="AW1599" s="6"/>
      <c r="AX1599" s="6"/>
      <c r="AY1599" s="6"/>
      <c r="AZ1599" s="6"/>
      <c r="BA1599" s="6">
        <v>130</v>
      </c>
      <c r="BB1599" s="6"/>
      <c r="BC1599" s="6">
        <v>25.6</v>
      </c>
      <c r="BD1599" s="6"/>
      <c r="BE1599" s="6">
        <v>0.1</v>
      </c>
      <c r="BF1599" s="6"/>
      <c r="BG1599" s="6">
        <v>15</v>
      </c>
      <c r="BH1599" s="6"/>
      <c r="BI1599" s="6">
        <v>9.1999999999999993</v>
      </c>
      <c r="BJ1599" s="6"/>
      <c r="BK1599" s="6">
        <v>11.4</v>
      </c>
      <c r="BL1599" s="6"/>
      <c r="BM1599" s="6">
        <v>69</v>
      </c>
      <c r="BN1599" s="6"/>
      <c r="BO1599" s="6">
        <v>0.28699999999999998</v>
      </c>
      <c r="BP1599" s="6"/>
      <c r="BQ1599" s="6"/>
      <c r="BR1599" s="6"/>
      <c r="BS1599" s="6"/>
      <c r="BT1599" s="6"/>
      <c r="BU1599" s="6">
        <v>102</v>
      </c>
      <c r="BV1599" s="6"/>
      <c r="BW1599" s="6"/>
      <c r="BX1599" s="6"/>
      <c r="BY1599" s="6"/>
      <c r="BZ1599" s="6"/>
      <c r="CA1599" s="6"/>
      <c r="CB1599" s="6"/>
      <c r="CC1599" s="6"/>
      <c r="CD1599" s="6" t="s">
        <v>1784</v>
      </c>
      <c r="CE1599" s="6">
        <v>20</v>
      </c>
      <c r="CF1599" s="6"/>
      <c r="CG1599" s="6"/>
      <c r="CH1599" s="6"/>
      <c r="CI1599" s="6"/>
      <c r="CJ1599" s="6"/>
      <c r="CK1599" s="6"/>
      <c r="CL1599" s="6"/>
      <c r="CM1599" s="6"/>
      <c r="CN1599" s="6"/>
      <c r="CO1599" s="6">
        <v>1.5</v>
      </c>
      <c r="CP1599" s="6"/>
      <c r="CQ1599" s="6">
        <v>9</v>
      </c>
      <c r="CR1599" s="6"/>
      <c r="CS1599" s="6"/>
      <c r="CT1599" s="6"/>
      <c r="CU1599" s="6"/>
      <c r="CV1599" s="6"/>
      <c r="CW1599" s="6">
        <v>7</v>
      </c>
    </row>
    <row r="1600" spans="1:101" s="83" customFormat="1" x14ac:dyDescent="0.2">
      <c r="A1600" s="6" t="s">
        <v>1247</v>
      </c>
      <c r="B1600" s="88">
        <v>40477.708333333336</v>
      </c>
      <c r="C1600" s="88"/>
      <c r="D1600" s="6" t="s">
        <v>1577</v>
      </c>
      <c r="E1600" s="6" t="s">
        <v>1578</v>
      </c>
      <c r="F1600" s="6"/>
      <c r="G1600" s="6">
        <v>70</v>
      </c>
      <c r="H1600" s="6"/>
      <c r="I1600" s="6"/>
      <c r="J1600" s="6"/>
      <c r="K1600" s="6">
        <v>21</v>
      </c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  <c r="AM1600" s="6"/>
      <c r="AN1600" s="6"/>
      <c r="AO1600" s="6"/>
      <c r="AP1600" s="6"/>
      <c r="AQ1600" s="6"/>
      <c r="AR1600" s="6"/>
      <c r="AS1600" s="6"/>
      <c r="AT1600" s="6"/>
      <c r="AU1600" s="6"/>
      <c r="AV1600" s="6"/>
      <c r="AW1600" s="6"/>
      <c r="AX1600" s="6"/>
      <c r="AY1600" s="6"/>
      <c r="AZ1600" s="6"/>
      <c r="BA1600" s="6"/>
      <c r="BB1600" s="6"/>
      <c r="BC1600" s="6"/>
      <c r="BD1600" s="6"/>
      <c r="BE1600" s="6"/>
      <c r="BF1600" s="6"/>
      <c r="BG1600" s="6"/>
      <c r="BH1600" s="6"/>
      <c r="BI1600" s="6"/>
      <c r="BJ1600" s="6"/>
      <c r="BK1600" s="6"/>
      <c r="BL1600" s="6"/>
      <c r="BM1600" s="6"/>
      <c r="BN1600" s="6"/>
      <c r="BO1600" s="6"/>
      <c r="BP1600" s="6"/>
      <c r="BQ1600" s="6"/>
      <c r="BR1600" s="6"/>
      <c r="BS1600" s="6"/>
      <c r="BT1600" s="6"/>
      <c r="BU1600" s="6"/>
      <c r="BV1600" s="6"/>
      <c r="BW1600" s="6"/>
      <c r="BX1600" s="6"/>
      <c r="BY1600" s="6">
        <v>3</v>
      </c>
      <c r="BZ1600" s="6"/>
      <c r="CA1600" s="6"/>
      <c r="CB1600" s="6"/>
      <c r="CC1600" s="6"/>
      <c r="CD1600" s="6"/>
      <c r="CE1600" s="6"/>
      <c r="CF1600" s="6"/>
      <c r="CG1600" s="6"/>
      <c r="CH1600" s="6"/>
      <c r="CI1600" s="6"/>
      <c r="CJ1600" s="6"/>
      <c r="CK1600" s="6"/>
      <c r="CL1600" s="6"/>
      <c r="CM1600" s="6"/>
      <c r="CN1600" s="6"/>
      <c r="CO1600" s="6"/>
      <c r="CP1600" s="6"/>
      <c r="CQ1600" s="6"/>
      <c r="CR1600" s="6"/>
      <c r="CS1600" s="6"/>
      <c r="CT1600" s="6"/>
      <c r="CU1600" s="6"/>
      <c r="CV1600" s="6"/>
      <c r="CW1600" s="6"/>
    </row>
    <row r="1601" spans="1:89" s="83" customFormat="1" x14ac:dyDescent="0.2">
      <c r="A1601" s="83" t="s">
        <v>1247</v>
      </c>
      <c r="B1601" s="86">
        <v>40484.416666666664</v>
      </c>
      <c r="D1601" s="83" t="s">
        <v>1579</v>
      </c>
      <c r="G1601" s="83">
        <v>70</v>
      </c>
      <c r="H1601" s="83" t="s">
        <v>1792</v>
      </c>
      <c r="I1601" s="83">
        <v>2.1</v>
      </c>
      <c r="Q1601" s="83">
        <v>15.8</v>
      </c>
      <c r="U1601" s="83">
        <v>0.26</v>
      </c>
      <c r="BO1601" s="83">
        <v>3.4000000000000002E-2</v>
      </c>
      <c r="CG1601" s="83">
        <v>15.65</v>
      </c>
      <c r="CI1601" s="83">
        <v>7.99</v>
      </c>
      <c r="CK1601" s="83">
        <v>1134</v>
      </c>
    </row>
    <row r="1602" spans="1:89" s="83" customFormat="1" x14ac:dyDescent="0.2">
      <c r="A1602" s="83" t="s">
        <v>1247</v>
      </c>
      <c r="B1602" s="86">
        <v>40523.690972222219</v>
      </c>
      <c r="C1602" s="86">
        <v>40523.704861111109</v>
      </c>
      <c r="D1602" s="83" t="s">
        <v>1580</v>
      </c>
      <c r="E1602" s="83" t="s">
        <v>1581</v>
      </c>
      <c r="G1602" s="83">
        <v>50</v>
      </c>
      <c r="M1602" s="83">
        <v>53</v>
      </c>
      <c r="Q1602" s="83">
        <v>231</v>
      </c>
    </row>
    <row r="1603" spans="1:89" s="83" customFormat="1" x14ac:dyDescent="0.2">
      <c r="A1603" s="83" t="s">
        <v>1247</v>
      </c>
      <c r="B1603" s="86">
        <v>40523.784722222219</v>
      </c>
      <c r="C1603" s="86">
        <v>40523.795138888891</v>
      </c>
      <c r="D1603" s="83" t="s">
        <v>1582</v>
      </c>
      <c r="E1603" s="83" t="s">
        <v>1583</v>
      </c>
      <c r="G1603" s="83">
        <v>50</v>
      </c>
      <c r="M1603" s="83">
        <v>185</v>
      </c>
      <c r="Q1603" s="83">
        <v>344</v>
      </c>
    </row>
    <row r="1604" spans="1:89" s="83" customFormat="1" x14ac:dyDescent="0.2">
      <c r="A1604" s="83" t="s">
        <v>1247</v>
      </c>
      <c r="B1604" s="86">
        <v>40523.805555555555</v>
      </c>
      <c r="C1604" s="86">
        <v>40523.881944444445</v>
      </c>
      <c r="D1604" s="83" t="s">
        <v>1584</v>
      </c>
      <c r="E1604" s="83" t="s">
        <v>1585</v>
      </c>
      <c r="G1604" s="83">
        <v>50</v>
      </c>
      <c r="M1604" s="83">
        <v>1440</v>
      </c>
      <c r="Q1604" s="83">
        <v>139</v>
      </c>
    </row>
    <row r="1605" spans="1:89" s="83" customFormat="1" x14ac:dyDescent="0.2">
      <c r="A1605" s="83" t="s">
        <v>1247</v>
      </c>
      <c r="B1605" s="86">
        <v>40523.895833333336</v>
      </c>
      <c r="C1605" s="86">
        <v>40524.090277777781</v>
      </c>
      <c r="D1605" s="83" t="s">
        <v>1586</v>
      </c>
      <c r="E1605" s="83" t="s">
        <v>1587</v>
      </c>
      <c r="G1605" s="83">
        <v>50</v>
      </c>
      <c r="M1605" s="83">
        <v>2815</v>
      </c>
      <c r="Q1605" s="83">
        <v>106</v>
      </c>
    </row>
    <row r="1606" spans="1:89" s="83" customFormat="1" x14ac:dyDescent="0.2">
      <c r="A1606" s="83" t="s">
        <v>1247</v>
      </c>
      <c r="B1606" s="86">
        <v>40528.645833333336</v>
      </c>
      <c r="D1606" s="83" t="s">
        <v>1588</v>
      </c>
      <c r="G1606" s="83">
        <v>70</v>
      </c>
      <c r="H1606" s="83" t="s">
        <v>1792</v>
      </c>
      <c r="I1606" s="83">
        <v>4.4000000000000004</v>
      </c>
      <c r="Q1606" s="83">
        <v>25.3</v>
      </c>
      <c r="U1606" s="83">
        <v>0.26</v>
      </c>
      <c r="BO1606" s="83">
        <v>3.1E-2</v>
      </c>
      <c r="CG1606" s="83">
        <v>16.52</v>
      </c>
      <c r="CI1606" s="83">
        <v>7.46</v>
      </c>
      <c r="CK1606" s="83">
        <v>1364</v>
      </c>
    </row>
    <row r="1607" spans="1:89" s="83" customFormat="1" x14ac:dyDescent="0.2">
      <c r="A1607" s="83" t="s">
        <v>1247</v>
      </c>
      <c r="B1607" s="86">
        <v>40533.177083333336</v>
      </c>
      <c r="C1607" s="86">
        <v>40533.625</v>
      </c>
      <c r="D1607" s="83" t="s">
        <v>1589</v>
      </c>
      <c r="E1607" s="83" t="s">
        <v>1590</v>
      </c>
      <c r="G1607" s="83">
        <v>50</v>
      </c>
      <c r="M1607" s="83">
        <v>200</v>
      </c>
      <c r="N1607" s="83" t="s">
        <v>1784</v>
      </c>
      <c r="O1607" s="83">
        <v>24</v>
      </c>
      <c r="Q1607" s="83">
        <v>78.599999999999994</v>
      </c>
      <c r="S1607" s="83">
        <v>0.127</v>
      </c>
      <c r="U1607" s="83">
        <v>0.66</v>
      </c>
      <c r="W1607" s="83">
        <v>8.6</v>
      </c>
      <c r="Y1607" s="83">
        <v>2350</v>
      </c>
      <c r="AA1607" s="83">
        <v>3680</v>
      </c>
      <c r="AC1607" s="83">
        <v>11000</v>
      </c>
      <c r="AD1607" s="83" t="s">
        <v>1784</v>
      </c>
      <c r="AE1607" s="83">
        <v>20</v>
      </c>
      <c r="AF1607" s="83" t="s">
        <v>1784</v>
      </c>
      <c r="AG1607" s="83">
        <v>20</v>
      </c>
      <c r="AH1607" s="83" t="s">
        <v>1784</v>
      </c>
      <c r="AI1607" s="83">
        <v>5</v>
      </c>
      <c r="AJ1607" s="83" t="s">
        <v>1784</v>
      </c>
      <c r="AK1607" s="83">
        <v>2.5</v>
      </c>
      <c r="AM1607" s="83">
        <v>7.99</v>
      </c>
      <c r="AO1607" s="83">
        <v>205</v>
      </c>
      <c r="AQ1607" s="83">
        <v>2.5</v>
      </c>
      <c r="BA1607" s="83">
        <v>12</v>
      </c>
      <c r="CA1607" s="83">
        <v>3.6</v>
      </c>
      <c r="CC1607" s="83">
        <v>0.48</v>
      </c>
      <c r="CD1607" s="83" t="s">
        <v>1784</v>
      </c>
      <c r="CE1607" s="83">
        <v>20</v>
      </c>
    </row>
    <row r="1608" spans="1:89" s="83" customFormat="1" x14ac:dyDescent="0.2">
      <c r="A1608" s="83" t="s">
        <v>1247</v>
      </c>
      <c r="B1608" s="86">
        <v>40553.666666666664</v>
      </c>
      <c r="D1608" s="83" t="s">
        <v>1591</v>
      </c>
      <c r="G1608" s="83">
        <v>70</v>
      </c>
      <c r="H1608" s="83" t="s">
        <v>1792</v>
      </c>
      <c r="I1608" s="83">
        <v>5</v>
      </c>
      <c r="Q1608" s="83">
        <v>22.4</v>
      </c>
      <c r="U1608" s="83">
        <v>0.5</v>
      </c>
      <c r="BO1608" s="83">
        <v>0.184</v>
      </c>
      <c r="CG1608" s="83">
        <v>13.41</v>
      </c>
      <c r="CI1608" s="83">
        <v>7.27</v>
      </c>
      <c r="CK1608" s="83">
        <v>2450</v>
      </c>
    </row>
    <row r="1609" spans="1:89" s="83" customFormat="1" x14ac:dyDescent="0.2">
      <c r="A1609" s="83" t="s">
        <v>1247</v>
      </c>
      <c r="B1609" s="86">
        <v>40575.375</v>
      </c>
      <c r="C1609" s="86">
        <v>40576.881944444445</v>
      </c>
      <c r="D1609" s="83" t="s">
        <v>1592</v>
      </c>
      <c r="E1609" s="83" t="s">
        <v>1593</v>
      </c>
      <c r="G1609" s="83">
        <v>50</v>
      </c>
      <c r="M1609" s="83">
        <v>256</v>
      </c>
      <c r="O1609" s="83">
        <v>68.400000000000006</v>
      </c>
      <c r="Q1609" s="83">
        <v>115</v>
      </c>
      <c r="R1609" s="83" t="s">
        <v>1784</v>
      </c>
      <c r="S1609" s="83">
        <v>1.4999999999999999E-2</v>
      </c>
      <c r="U1609" s="83">
        <v>0.5</v>
      </c>
      <c r="W1609" s="83">
        <v>9.6</v>
      </c>
      <c r="Y1609" s="83">
        <v>803</v>
      </c>
      <c r="AA1609" s="83">
        <v>1330</v>
      </c>
      <c r="AC1609" s="83">
        <v>4550</v>
      </c>
      <c r="AD1609" s="83" t="s">
        <v>1784</v>
      </c>
      <c r="AE1609" s="83">
        <v>20</v>
      </c>
      <c r="AF1609" s="83" t="s">
        <v>1784</v>
      </c>
      <c r="AG1609" s="83">
        <v>20</v>
      </c>
      <c r="AH1609" s="83" t="s">
        <v>1784</v>
      </c>
      <c r="AI1609" s="83">
        <v>5</v>
      </c>
      <c r="AJ1609" s="83" t="s">
        <v>1784</v>
      </c>
      <c r="AK1609" s="83">
        <v>2.5</v>
      </c>
      <c r="AM1609" s="83">
        <v>8.15</v>
      </c>
      <c r="AO1609" s="83">
        <v>227</v>
      </c>
      <c r="AQ1609" s="83">
        <v>13</v>
      </c>
      <c r="BA1609" s="83">
        <v>6</v>
      </c>
      <c r="CA1609" s="83">
        <v>11</v>
      </c>
      <c r="CC1609" s="83">
        <v>0.39</v>
      </c>
      <c r="CD1609" s="83" t="s">
        <v>1784</v>
      </c>
      <c r="CE1609" s="83">
        <v>20</v>
      </c>
    </row>
    <row r="1610" spans="1:89" s="83" customFormat="1" x14ac:dyDescent="0.2">
      <c r="A1610" s="83" t="s">
        <v>1247</v>
      </c>
      <c r="B1610" s="86">
        <v>40592.368055555555</v>
      </c>
      <c r="D1610" s="83" t="s">
        <v>1594</v>
      </c>
      <c r="G1610" s="83">
        <v>70</v>
      </c>
      <c r="K1610" s="83">
        <v>41</v>
      </c>
      <c r="BX1610" s="83" t="s">
        <v>1784</v>
      </c>
      <c r="BY1610" s="83">
        <v>1.9</v>
      </c>
    </row>
    <row r="1611" spans="1:89" s="83" customFormat="1" x14ac:dyDescent="0.2">
      <c r="A1611" s="83" t="s">
        <v>1247</v>
      </c>
      <c r="B1611" s="86">
        <v>40594.597222222219</v>
      </c>
      <c r="C1611" s="86">
        <v>40596.559027777781</v>
      </c>
      <c r="D1611" s="83" t="s">
        <v>1595</v>
      </c>
      <c r="E1611" s="83" t="s">
        <v>1596</v>
      </c>
      <c r="G1611" s="83">
        <v>50</v>
      </c>
      <c r="M1611" s="83">
        <v>2702</v>
      </c>
      <c r="N1611" s="83" t="s">
        <v>1934</v>
      </c>
      <c r="O1611" s="83">
        <v>253</v>
      </c>
      <c r="Q1611" s="83">
        <v>690</v>
      </c>
      <c r="R1611" s="83" t="s">
        <v>1784</v>
      </c>
      <c r="S1611" s="83">
        <v>1.4999999999999999E-2</v>
      </c>
      <c r="U1611" s="83">
        <v>1.0900000000000001</v>
      </c>
      <c r="W1611" s="83">
        <v>41.8</v>
      </c>
      <c r="Y1611" s="83">
        <v>1470</v>
      </c>
      <c r="AA1611" s="83">
        <v>2530</v>
      </c>
      <c r="AC1611" s="83">
        <v>7700</v>
      </c>
      <c r="AD1611" s="83" t="s">
        <v>1784</v>
      </c>
      <c r="AE1611" s="83">
        <v>20</v>
      </c>
      <c r="AG1611" s="83">
        <v>150</v>
      </c>
      <c r="AI1611" s="83">
        <v>57</v>
      </c>
      <c r="AJ1611" s="83" t="s">
        <v>1784</v>
      </c>
      <c r="AK1611" s="83">
        <v>2.5</v>
      </c>
      <c r="AM1611" s="83">
        <v>7.62</v>
      </c>
      <c r="AO1611" s="83">
        <v>215</v>
      </c>
      <c r="AQ1611" s="83">
        <v>79</v>
      </c>
      <c r="BA1611" s="83">
        <v>24</v>
      </c>
      <c r="CA1611" s="83">
        <v>53</v>
      </c>
      <c r="CC1611" s="83">
        <v>0.78</v>
      </c>
      <c r="CD1611" s="83" t="s">
        <v>1784</v>
      </c>
      <c r="CE1611" s="83">
        <v>20</v>
      </c>
    </row>
    <row r="1612" spans="1:89" s="83" customFormat="1" x14ac:dyDescent="0.2">
      <c r="A1612" s="83" t="s">
        <v>1247</v>
      </c>
      <c r="B1612" s="86">
        <v>40604.572916666664</v>
      </c>
      <c r="D1612" s="83" t="s">
        <v>1597</v>
      </c>
      <c r="G1612" s="83">
        <v>70</v>
      </c>
      <c r="K1612" s="83">
        <v>10</v>
      </c>
      <c r="Q1612" s="83">
        <v>568</v>
      </c>
      <c r="U1612" s="83">
        <v>0.79</v>
      </c>
      <c r="BO1612" s="83">
        <v>9.1999999999999998E-2</v>
      </c>
      <c r="CG1612" s="83">
        <v>12.42</v>
      </c>
      <c r="CI1612" s="83">
        <v>7.38</v>
      </c>
      <c r="CK1612" s="83">
        <v>5002</v>
      </c>
    </row>
    <row r="1613" spans="1:89" s="83" customFormat="1" x14ac:dyDescent="0.2">
      <c r="A1613" s="83" t="s">
        <v>1247</v>
      </c>
      <c r="B1613" s="86">
        <v>40632.53125</v>
      </c>
      <c r="D1613" s="83" t="s">
        <v>1598</v>
      </c>
      <c r="G1613" s="83">
        <v>70</v>
      </c>
      <c r="K1613" s="83">
        <v>7.7</v>
      </c>
      <c r="Q1613" s="83">
        <v>53.6</v>
      </c>
      <c r="U1613" s="83">
        <v>0.46</v>
      </c>
      <c r="BO1613" s="83">
        <v>3.4000000000000002E-2</v>
      </c>
      <c r="CG1613" s="83">
        <v>13.92</v>
      </c>
      <c r="CI1613" s="83">
        <v>7.31</v>
      </c>
      <c r="CK1613" s="83">
        <v>1947</v>
      </c>
    </row>
    <row r="1614" spans="1:89" s="83" customFormat="1" x14ac:dyDescent="0.2">
      <c r="A1614" s="83" t="s">
        <v>1247</v>
      </c>
      <c r="B1614" s="86">
        <v>40652.795138888891</v>
      </c>
      <c r="C1614" s="86">
        <v>40653.371527777781</v>
      </c>
      <c r="D1614" s="83" t="s">
        <v>1599</v>
      </c>
      <c r="E1614" s="83" t="s">
        <v>1600</v>
      </c>
      <c r="G1614" s="83">
        <v>50</v>
      </c>
      <c r="M1614" s="83">
        <v>7144</v>
      </c>
      <c r="O1614" s="83">
        <v>20.399999999999999</v>
      </c>
      <c r="Q1614" s="83">
        <v>74.8</v>
      </c>
      <c r="S1614" s="83">
        <v>6.0999999999999999E-2</v>
      </c>
      <c r="U1614" s="83">
        <v>1.1499999999999999</v>
      </c>
      <c r="W1614" s="83">
        <v>9.5</v>
      </c>
      <c r="Y1614" s="83">
        <v>121</v>
      </c>
      <c r="AA1614" s="83">
        <v>184</v>
      </c>
      <c r="AC1614" s="83">
        <v>881</v>
      </c>
      <c r="AD1614" s="83" t="s">
        <v>1784</v>
      </c>
      <c r="AE1614" s="83">
        <v>20</v>
      </c>
      <c r="AF1614" s="83" t="s">
        <v>1784</v>
      </c>
      <c r="AG1614" s="83">
        <v>20</v>
      </c>
      <c r="AH1614" s="83" t="s">
        <v>1784</v>
      </c>
      <c r="AI1614" s="83">
        <v>5</v>
      </c>
      <c r="AJ1614" s="83" t="s">
        <v>1784</v>
      </c>
      <c r="AK1614" s="83">
        <v>2.5</v>
      </c>
      <c r="AM1614" s="83">
        <v>7.76</v>
      </c>
      <c r="AO1614" s="83">
        <v>124</v>
      </c>
      <c r="AQ1614" s="83">
        <v>6.6</v>
      </c>
      <c r="BA1614" s="83">
        <v>102</v>
      </c>
      <c r="CA1614" s="83">
        <v>7.2</v>
      </c>
      <c r="CB1614" s="83" t="s">
        <v>1784</v>
      </c>
      <c r="CC1614" s="83">
        <v>0.25</v>
      </c>
      <c r="CD1614" s="83" t="s">
        <v>1784</v>
      </c>
      <c r="CE1614" s="83">
        <v>20</v>
      </c>
    </row>
    <row r="1615" spans="1:89" s="83" customFormat="1" x14ac:dyDescent="0.2">
      <c r="A1615" s="83" t="s">
        <v>1247</v>
      </c>
      <c r="B1615" s="86">
        <v>40653.645833333336</v>
      </c>
      <c r="D1615" s="83" t="s">
        <v>1601</v>
      </c>
      <c r="E1615" s="83" t="s">
        <v>1602</v>
      </c>
      <c r="G1615" s="83">
        <v>70</v>
      </c>
      <c r="K1615" s="83">
        <v>36</v>
      </c>
      <c r="BX1615" s="83" t="s">
        <v>1784</v>
      </c>
      <c r="BY1615" s="83">
        <v>1.9</v>
      </c>
    </row>
    <row r="1616" spans="1:89" s="83" customFormat="1" x14ac:dyDescent="0.2">
      <c r="A1616" s="83" t="s">
        <v>1247</v>
      </c>
      <c r="B1616" s="86">
        <v>40667.504166666666</v>
      </c>
      <c r="D1616" s="83" t="s">
        <v>1603</v>
      </c>
      <c r="G1616" s="83">
        <v>70</v>
      </c>
      <c r="K1616" s="83">
        <v>7.5</v>
      </c>
      <c r="Q1616" s="83">
        <v>13.6</v>
      </c>
      <c r="U1616" s="83">
        <v>0.63</v>
      </c>
      <c r="BO1616" s="83">
        <v>2.7E-2</v>
      </c>
      <c r="CG1616" s="83">
        <v>12.48</v>
      </c>
      <c r="CI1616" s="83">
        <v>7.91</v>
      </c>
      <c r="CK1616" s="83">
        <v>1628</v>
      </c>
    </row>
    <row r="1617" spans="1:97" s="83" customFormat="1" x14ac:dyDescent="0.2">
      <c r="A1617" s="83" t="s">
        <v>1247</v>
      </c>
      <c r="B1617" s="86">
        <v>40695.385416666664</v>
      </c>
      <c r="D1617" s="83" t="s">
        <v>1604</v>
      </c>
      <c r="G1617" s="83">
        <v>70</v>
      </c>
      <c r="K1617" s="83">
        <v>5.7</v>
      </c>
      <c r="Q1617" s="83">
        <v>11.9</v>
      </c>
      <c r="U1617" s="83">
        <v>0.3</v>
      </c>
      <c r="BO1617" s="83">
        <v>3.1E-2</v>
      </c>
      <c r="CG1617" s="83">
        <v>11.13</v>
      </c>
      <c r="CI1617" s="83">
        <v>7.84</v>
      </c>
      <c r="CK1617" s="83">
        <v>1510</v>
      </c>
      <c r="CR1617" s="83" t="s">
        <v>1784</v>
      </c>
      <c r="CS1617" s="83">
        <v>100</v>
      </c>
    </row>
    <row r="1618" spans="1:97" s="83" customFormat="1" x14ac:dyDescent="0.2">
      <c r="A1618" s="83" t="s">
        <v>1247</v>
      </c>
      <c r="B1618" s="86">
        <v>40723.409722222219</v>
      </c>
      <c r="D1618" s="83" t="s">
        <v>1605</v>
      </c>
      <c r="G1618" s="83">
        <v>70</v>
      </c>
      <c r="K1618" s="83">
        <v>4</v>
      </c>
      <c r="Q1618" s="83">
        <v>11.9</v>
      </c>
      <c r="U1618" s="83">
        <v>0.36</v>
      </c>
      <c r="BO1618" s="83">
        <v>2.3E-2</v>
      </c>
      <c r="CG1618" s="83">
        <v>15.91</v>
      </c>
      <c r="CI1618" s="83">
        <v>8.11</v>
      </c>
      <c r="CK1618" s="83">
        <v>1461</v>
      </c>
      <c r="CR1618" s="83" t="s">
        <v>1784</v>
      </c>
      <c r="CS1618" s="83">
        <v>100</v>
      </c>
    </row>
    <row r="1619" spans="1:97" s="83" customFormat="1" x14ac:dyDescent="0.2">
      <c r="A1619" s="83" t="s">
        <v>1247</v>
      </c>
      <c r="B1619" s="86">
        <v>40785.965277777781</v>
      </c>
      <c r="C1619" s="86">
        <v>40786.520833333336</v>
      </c>
      <c r="D1619" s="83" t="s">
        <v>1606</v>
      </c>
      <c r="E1619" s="83" t="s">
        <v>1607</v>
      </c>
      <c r="G1619" s="83">
        <v>50</v>
      </c>
      <c r="M1619" s="83">
        <v>210</v>
      </c>
      <c r="O1619" s="83">
        <v>4.7</v>
      </c>
      <c r="Q1619" s="83">
        <v>29.1</v>
      </c>
      <c r="R1619" s="83" t="s">
        <v>1784</v>
      </c>
      <c r="S1619" s="83">
        <v>1.4999999999999999E-2</v>
      </c>
      <c r="U1619" s="83">
        <v>0.62</v>
      </c>
      <c r="W1619" s="83">
        <v>5.5</v>
      </c>
      <c r="Y1619" s="83">
        <v>93.6</v>
      </c>
      <c r="AA1619" s="83">
        <v>153</v>
      </c>
      <c r="AC1619" s="83">
        <v>1010</v>
      </c>
      <c r="AD1619" s="83" t="s">
        <v>1784</v>
      </c>
      <c r="AE1619" s="83">
        <v>20</v>
      </c>
      <c r="AF1619" s="83" t="s">
        <v>1784</v>
      </c>
      <c r="AG1619" s="83">
        <v>20</v>
      </c>
      <c r="AH1619" s="83" t="s">
        <v>1784</v>
      </c>
      <c r="AI1619" s="83">
        <v>5</v>
      </c>
      <c r="AJ1619" s="83" t="s">
        <v>1784</v>
      </c>
      <c r="AK1619" s="83">
        <v>2.5</v>
      </c>
      <c r="AM1619" s="83">
        <v>8.15</v>
      </c>
      <c r="AO1619" s="83">
        <v>205</v>
      </c>
      <c r="AQ1619" s="83">
        <v>0.93</v>
      </c>
      <c r="BA1619" s="83">
        <v>17</v>
      </c>
      <c r="CA1619" s="83">
        <v>3</v>
      </c>
      <c r="CC1619" s="83">
        <v>1.8</v>
      </c>
      <c r="CD1619" s="83" t="s">
        <v>1784</v>
      </c>
      <c r="CE1619" s="83">
        <v>20</v>
      </c>
    </row>
    <row r="1620" spans="1:97" s="83" customFormat="1" x14ac:dyDescent="0.2">
      <c r="A1620" s="83" t="s">
        <v>1247</v>
      </c>
      <c r="B1620" s="86">
        <v>40786.708333333336</v>
      </c>
      <c r="D1620" s="83" t="s">
        <v>1608</v>
      </c>
      <c r="E1620" s="83" t="s">
        <v>1609</v>
      </c>
      <c r="G1620" s="83">
        <v>70</v>
      </c>
      <c r="K1620" s="83">
        <v>2.7</v>
      </c>
      <c r="BY1620" s="83">
        <v>4.7</v>
      </c>
    </row>
    <row r="1621" spans="1:97" s="83" customFormat="1" x14ac:dyDescent="0.2">
      <c r="A1621" s="83" t="s">
        <v>1247</v>
      </c>
      <c r="B1621" s="86">
        <v>40897.736111111109</v>
      </c>
      <c r="C1621" s="86">
        <v>40898.5625</v>
      </c>
      <c r="D1621" s="83" t="s">
        <v>1610</v>
      </c>
      <c r="E1621" s="83" t="s">
        <v>1611</v>
      </c>
      <c r="G1621" s="83">
        <v>50</v>
      </c>
      <c r="M1621" s="83">
        <v>252</v>
      </c>
      <c r="N1621" s="83" t="s">
        <v>1784</v>
      </c>
      <c r="O1621" s="83">
        <v>6</v>
      </c>
      <c r="Q1621" s="83">
        <v>14.3</v>
      </c>
      <c r="U1621" s="83">
        <v>0.19</v>
      </c>
      <c r="AC1621" s="83">
        <v>1720</v>
      </c>
      <c r="AD1621" s="83" t="s">
        <v>1784</v>
      </c>
      <c r="AE1621" s="83">
        <v>20</v>
      </c>
      <c r="AF1621" s="83" t="s">
        <v>1784</v>
      </c>
      <c r="AG1621" s="83">
        <v>20</v>
      </c>
      <c r="AH1621" s="83" t="s">
        <v>1784</v>
      </c>
      <c r="AI1621" s="83">
        <v>5</v>
      </c>
      <c r="AJ1621" s="83" t="s">
        <v>1784</v>
      </c>
      <c r="AK1621" s="83">
        <v>2.5</v>
      </c>
      <c r="AM1621" s="83">
        <v>8.19</v>
      </c>
      <c r="AO1621" s="83">
        <v>249</v>
      </c>
      <c r="AQ1621" s="83">
        <v>2.8</v>
      </c>
      <c r="BA1621" s="83">
        <v>6</v>
      </c>
      <c r="CA1621" s="83">
        <v>5.4</v>
      </c>
      <c r="CC1621" s="83">
        <v>0.28000000000000003</v>
      </c>
      <c r="CD1621" s="83" t="s">
        <v>1784</v>
      </c>
      <c r="CE1621" s="83">
        <v>20</v>
      </c>
    </row>
    <row r="1622" spans="1:97" s="83" customFormat="1" x14ac:dyDescent="0.2">
      <c r="A1622" s="83" t="s">
        <v>1247</v>
      </c>
      <c r="B1622" s="86">
        <v>40898.590277777781</v>
      </c>
      <c r="D1622" s="83" t="s">
        <v>1612</v>
      </c>
      <c r="E1622" s="83" t="s">
        <v>1613</v>
      </c>
      <c r="G1622" s="83">
        <v>70</v>
      </c>
      <c r="K1622" s="83">
        <v>5</v>
      </c>
      <c r="BX1622" s="83" t="s">
        <v>1784</v>
      </c>
      <c r="BY1622" s="83">
        <v>1.9</v>
      </c>
    </row>
    <row r="1623" spans="1:97" s="83" customFormat="1" x14ac:dyDescent="0.2">
      <c r="A1623" s="83" t="s">
        <v>1247</v>
      </c>
      <c r="B1623" s="86">
        <v>40920.8125</v>
      </c>
      <c r="C1623" s="86">
        <v>40921.572916666664</v>
      </c>
      <c r="D1623" s="83" t="s">
        <v>1614</v>
      </c>
      <c r="E1623" s="83" t="s">
        <v>1615</v>
      </c>
      <c r="G1623" s="83">
        <v>50</v>
      </c>
      <c r="M1623" s="83">
        <v>213</v>
      </c>
      <c r="O1623" s="83">
        <v>48.8</v>
      </c>
      <c r="Q1623" s="83">
        <v>141</v>
      </c>
      <c r="S1623" s="83">
        <v>0.222</v>
      </c>
      <c r="U1623" s="83">
        <v>0.84</v>
      </c>
      <c r="W1623" s="83">
        <v>10.7</v>
      </c>
      <c r="Y1623" s="83">
        <v>1840</v>
      </c>
      <c r="AA1623" s="83">
        <v>3060</v>
      </c>
      <c r="AC1623" s="83">
        <v>9260</v>
      </c>
      <c r="AD1623" s="83" t="s">
        <v>1784</v>
      </c>
      <c r="AE1623" s="83">
        <v>20</v>
      </c>
      <c r="AF1623" s="83" t="s">
        <v>1784</v>
      </c>
      <c r="AG1623" s="83">
        <v>20</v>
      </c>
      <c r="AH1623" s="83" t="s">
        <v>1784</v>
      </c>
      <c r="AI1623" s="83">
        <v>5</v>
      </c>
      <c r="AJ1623" s="83" t="s">
        <v>1784</v>
      </c>
      <c r="AK1623" s="83">
        <v>2.5</v>
      </c>
      <c r="AM1623" s="83">
        <v>7.73</v>
      </c>
      <c r="AO1623" s="83">
        <v>219</v>
      </c>
      <c r="AQ1623" s="83">
        <v>6.9</v>
      </c>
      <c r="BA1623" s="83">
        <v>59</v>
      </c>
      <c r="CA1623" s="83">
        <v>6.5</v>
      </c>
      <c r="CC1623" s="83">
        <v>0.68</v>
      </c>
      <c r="CD1623" s="83" t="s">
        <v>1784</v>
      </c>
      <c r="CE1623" s="83">
        <v>20</v>
      </c>
    </row>
    <row r="1624" spans="1:97" s="83" customFormat="1" x14ac:dyDescent="0.2">
      <c r="A1624" s="83" t="s">
        <v>1247</v>
      </c>
      <c r="B1624" s="86">
        <v>40921.586111111108</v>
      </c>
      <c r="D1624" s="83" t="s">
        <v>1616</v>
      </c>
      <c r="E1624" s="83" t="s">
        <v>1617</v>
      </c>
      <c r="G1624" s="83">
        <v>70</v>
      </c>
      <c r="K1624" s="83">
        <v>4.4000000000000004</v>
      </c>
      <c r="BY1624" s="83">
        <v>3.1</v>
      </c>
    </row>
    <row r="1625" spans="1:97" s="83" customFormat="1" x14ac:dyDescent="0.2">
      <c r="A1625" s="83" t="s">
        <v>1247</v>
      </c>
      <c r="B1625" s="86">
        <v>40925.597222222219</v>
      </c>
      <c r="C1625" s="86">
        <v>40926.583333333336</v>
      </c>
      <c r="D1625" s="83" t="s">
        <v>1618</v>
      </c>
      <c r="E1625" s="83" t="s">
        <v>1619</v>
      </c>
      <c r="G1625" s="83">
        <v>50</v>
      </c>
      <c r="M1625" s="83">
        <v>400</v>
      </c>
      <c r="O1625" s="83">
        <v>169</v>
      </c>
      <c r="Q1625" s="83">
        <v>308</v>
      </c>
      <c r="S1625" s="83">
        <v>0.11600000000000001</v>
      </c>
      <c r="U1625" s="83">
        <v>0.66</v>
      </c>
      <c r="W1625" s="83">
        <v>28</v>
      </c>
      <c r="Y1625" s="83">
        <v>1850</v>
      </c>
      <c r="AA1625" s="83">
        <v>3110</v>
      </c>
      <c r="AC1625" s="83">
        <v>9490</v>
      </c>
      <c r="AD1625" s="83" t="s">
        <v>1784</v>
      </c>
      <c r="AE1625" s="83">
        <v>20</v>
      </c>
      <c r="AG1625" s="83">
        <v>110</v>
      </c>
      <c r="AI1625" s="83">
        <v>50</v>
      </c>
      <c r="AJ1625" s="83" t="s">
        <v>1784</v>
      </c>
      <c r="AK1625" s="83">
        <v>2.5</v>
      </c>
      <c r="AM1625" s="83">
        <v>7.8</v>
      </c>
      <c r="AO1625" s="83">
        <v>210</v>
      </c>
      <c r="AQ1625" s="83">
        <v>28</v>
      </c>
      <c r="BA1625" s="83">
        <v>17</v>
      </c>
      <c r="CA1625" s="83">
        <v>24</v>
      </c>
      <c r="CC1625" s="83">
        <v>0.38</v>
      </c>
      <c r="CD1625" s="83" t="s">
        <v>1784</v>
      </c>
      <c r="CE1625" s="83">
        <v>20</v>
      </c>
    </row>
    <row r="1626" spans="1:97" s="83" customFormat="1" x14ac:dyDescent="0.2">
      <c r="A1626" s="83" t="s">
        <v>1247</v>
      </c>
      <c r="B1626" s="86">
        <v>40931.059027777781</v>
      </c>
      <c r="C1626" s="86">
        <v>40932.545138888891</v>
      </c>
      <c r="D1626" s="83" t="s">
        <v>1620</v>
      </c>
      <c r="E1626" s="83" t="s">
        <v>1621</v>
      </c>
      <c r="G1626" s="83">
        <v>50</v>
      </c>
      <c r="M1626" s="83">
        <v>5114</v>
      </c>
      <c r="O1626" s="83">
        <v>128</v>
      </c>
      <c r="Q1626" s="83">
        <v>255</v>
      </c>
      <c r="S1626" s="83">
        <v>0.13400000000000001</v>
      </c>
      <c r="U1626" s="83">
        <v>1.6600000000000001</v>
      </c>
      <c r="W1626" s="83">
        <v>23.6</v>
      </c>
      <c r="Y1626" s="83">
        <v>1020</v>
      </c>
      <c r="AA1626" s="83">
        <v>1610</v>
      </c>
      <c r="AC1626" s="83">
        <v>5100</v>
      </c>
      <c r="AD1626" s="83" t="s">
        <v>1784</v>
      </c>
      <c r="AE1626" s="83">
        <v>20</v>
      </c>
      <c r="AF1626" s="83" t="s">
        <v>1784</v>
      </c>
      <c r="AG1626" s="83">
        <v>20</v>
      </c>
      <c r="AI1626" s="83">
        <v>52</v>
      </c>
      <c r="AJ1626" s="83" t="s">
        <v>1784</v>
      </c>
      <c r="AK1626" s="83">
        <v>2.5</v>
      </c>
      <c r="AM1626" s="83">
        <v>7.65</v>
      </c>
      <c r="AO1626" s="83">
        <v>138</v>
      </c>
      <c r="AQ1626" s="83">
        <v>32</v>
      </c>
      <c r="BA1626" s="83">
        <v>157</v>
      </c>
      <c r="CA1626" s="83">
        <v>26</v>
      </c>
      <c r="CC1626" s="83">
        <v>0.36</v>
      </c>
      <c r="CD1626" s="83" t="s">
        <v>1784</v>
      </c>
      <c r="CE1626" s="83">
        <v>20</v>
      </c>
    </row>
    <row r="1627" spans="1:97" s="83" customFormat="1" x14ac:dyDescent="0.2">
      <c r="A1627" s="83" t="s">
        <v>1247</v>
      </c>
      <c r="B1627" s="86">
        <v>40970.784722222219</v>
      </c>
      <c r="C1627" s="86">
        <v>40972.538194444445</v>
      </c>
      <c r="D1627" s="83" t="s">
        <v>1622</v>
      </c>
      <c r="E1627" s="83" t="s">
        <v>1623</v>
      </c>
      <c r="G1627" s="83">
        <v>50</v>
      </c>
      <c r="M1627" s="83">
        <v>3343</v>
      </c>
      <c r="O1627" s="83">
        <v>132</v>
      </c>
      <c r="Q1627" s="83">
        <v>217</v>
      </c>
      <c r="S1627" s="83">
        <v>4.3999999999999997E-2</v>
      </c>
      <c r="U1627" s="83">
        <v>0.9</v>
      </c>
      <c r="W1627" s="83">
        <v>27.2</v>
      </c>
      <c r="Y1627" s="83">
        <v>854</v>
      </c>
      <c r="AA1627" s="83">
        <v>1400</v>
      </c>
      <c r="AC1627" s="83">
        <v>4650</v>
      </c>
      <c r="AD1627" s="83" t="s">
        <v>1784</v>
      </c>
      <c r="AE1627" s="83">
        <v>20</v>
      </c>
      <c r="AF1627" s="83" t="s">
        <v>1784</v>
      </c>
      <c r="AG1627" s="83">
        <v>20</v>
      </c>
      <c r="AI1627" s="83">
        <v>33</v>
      </c>
      <c r="AJ1627" s="83" t="s">
        <v>1784</v>
      </c>
      <c r="AK1627" s="83">
        <v>2.5</v>
      </c>
      <c r="AM1627" s="83">
        <v>7.8100000000000005</v>
      </c>
      <c r="AO1627" s="83">
        <v>202</v>
      </c>
      <c r="AQ1627" s="83">
        <v>21</v>
      </c>
      <c r="BA1627" s="83">
        <v>21</v>
      </c>
      <c r="CA1627" s="83">
        <v>19</v>
      </c>
      <c r="CC1627" s="83">
        <v>0.31</v>
      </c>
      <c r="CD1627" s="83" t="s">
        <v>1784</v>
      </c>
      <c r="CE1627" s="83">
        <v>20</v>
      </c>
    </row>
    <row r="1628" spans="1:97" s="83" customFormat="1" x14ac:dyDescent="0.2">
      <c r="A1628" s="83" t="s">
        <v>1247</v>
      </c>
      <c r="B1628" s="86">
        <v>41087.416666666664</v>
      </c>
      <c r="D1628" s="83" t="s">
        <v>3125</v>
      </c>
      <c r="E1628" s="83" t="s">
        <v>3126</v>
      </c>
      <c r="G1628" s="83">
        <v>70</v>
      </c>
      <c r="K1628" s="83">
        <v>2.4</v>
      </c>
      <c r="O1628" s="83">
        <v>3.3</v>
      </c>
      <c r="Q1628" s="83">
        <v>13.6</v>
      </c>
      <c r="U1628" s="83">
        <v>0.56000000000000005</v>
      </c>
      <c r="AC1628" s="83">
        <v>1350</v>
      </c>
      <c r="AD1628" s="83" t="s">
        <v>1784</v>
      </c>
      <c r="AE1628" s="83">
        <v>20</v>
      </c>
      <c r="AF1628" s="83" t="s">
        <v>1784</v>
      </c>
      <c r="AG1628" s="83">
        <v>20</v>
      </c>
      <c r="AM1628" s="83">
        <v>8.3699999999999992</v>
      </c>
      <c r="AO1628" s="83">
        <v>245</v>
      </c>
      <c r="BA1628" s="83">
        <v>3</v>
      </c>
      <c r="BX1628" s="83" t="s">
        <v>1784</v>
      </c>
      <c r="BY1628" s="83">
        <v>1.9</v>
      </c>
      <c r="CD1628" s="83" t="s">
        <v>1784</v>
      </c>
      <c r="CE1628" s="83">
        <v>20</v>
      </c>
    </row>
    <row r="1629" spans="1:97" s="83" customFormat="1" x14ac:dyDescent="0.2">
      <c r="A1629" s="83" t="s">
        <v>1247</v>
      </c>
      <c r="B1629" s="86">
        <v>41108.923611111109</v>
      </c>
      <c r="C1629" s="86">
        <v>41109.5</v>
      </c>
      <c r="D1629" s="83" t="s">
        <v>3127</v>
      </c>
      <c r="E1629" s="83" t="s">
        <v>3128</v>
      </c>
      <c r="G1629" s="83">
        <v>50</v>
      </c>
      <c r="M1629" s="83">
        <v>3094</v>
      </c>
      <c r="O1629" s="83">
        <v>9.6999999999999993</v>
      </c>
      <c r="Q1629" s="83">
        <v>101</v>
      </c>
      <c r="S1629" s="83">
        <v>3.7999999999999999E-2</v>
      </c>
      <c r="U1629" s="83">
        <v>1.77</v>
      </c>
      <c r="W1629" s="83">
        <v>8.6</v>
      </c>
      <c r="Y1629" s="83">
        <v>41.7</v>
      </c>
      <c r="AA1629" s="83">
        <v>62.3</v>
      </c>
      <c r="AC1629" s="83">
        <v>414</v>
      </c>
      <c r="AD1629" s="83" t="s">
        <v>1784</v>
      </c>
      <c r="AE1629" s="83">
        <v>20</v>
      </c>
      <c r="AF1629" s="83" t="s">
        <v>1784</v>
      </c>
      <c r="AG1629" s="83">
        <v>20</v>
      </c>
      <c r="AH1629" s="83" t="s">
        <v>1784</v>
      </c>
      <c r="AI1629" s="83">
        <v>5</v>
      </c>
      <c r="AJ1629" s="83" t="s">
        <v>1784</v>
      </c>
      <c r="AK1629" s="83">
        <v>2.5</v>
      </c>
      <c r="AM1629" s="83">
        <v>7.6899999999999995</v>
      </c>
      <c r="AO1629" s="83">
        <v>82</v>
      </c>
      <c r="AQ1629" s="83">
        <v>1.6</v>
      </c>
      <c r="BA1629" s="83">
        <v>94</v>
      </c>
      <c r="CA1629" s="83">
        <v>3.4</v>
      </c>
      <c r="CC1629" s="83">
        <v>0.65</v>
      </c>
      <c r="CD1629" s="83" t="s">
        <v>1784</v>
      </c>
      <c r="CE1629" s="83">
        <v>20</v>
      </c>
    </row>
    <row r="1630" spans="1:97" s="83" customFormat="1" x14ac:dyDescent="0.2">
      <c r="A1630" s="83" t="s">
        <v>1247</v>
      </c>
      <c r="B1630" s="86">
        <v>41109.552083333336</v>
      </c>
      <c r="D1630" s="83" t="s">
        <v>3129</v>
      </c>
      <c r="E1630" s="83" t="s">
        <v>3130</v>
      </c>
      <c r="G1630" s="83">
        <v>70</v>
      </c>
      <c r="K1630" s="83">
        <v>11</v>
      </c>
      <c r="BX1630" s="83" t="s">
        <v>1784</v>
      </c>
      <c r="BY1630" s="83">
        <v>1.9</v>
      </c>
    </row>
    <row r="1631" spans="1:97" s="110" customFormat="1" x14ac:dyDescent="0.2">
      <c r="A1631" s="110" t="s">
        <v>1247</v>
      </c>
      <c r="B1631" s="109">
        <v>41185.434027777781</v>
      </c>
      <c r="C1631" s="109"/>
      <c r="D1631" s="110" t="s">
        <v>3131</v>
      </c>
      <c r="P1631" s="110" t="s">
        <v>1784</v>
      </c>
      <c r="Q1631" s="110">
        <v>8.5</v>
      </c>
    </row>
    <row r="1632" spans="1:97" s="110" customFormat="1" x14ac:dyDescent="0.2">
      <c r="A1632" s="110" t="s">
        <v>1247</v>
      </c>
      <c r="B1632" s="109">
        <v>41263.770833333336</v>
      </c>
      <c r="C1632" s="109">
        <v>41264.520833333336</v>
      </c>
      <c r="D1632" s="110" t="s">
        <v>3132</v>
      </c>
      <c r="E1632" s="110" t="s">
        <v>3133</v>
      </c>
      <c r="G1632" s="110">
        <v>50</v>
      </c>
      <c r="Q1632" s="110">
        <v>86</v>
      </c>
      <c r="S1632" s="110">
        <v>0.14299999999999999</v>
      </c>
      <c r="U1632" s="110">
        <v>0.86</v>
      </c>
      <c r="W1632" s="110">
        <v>17.600000000000001</v>
      </c>
      <c r="Y1632" s="110">
        <v>462</v>
      </c>
      <c r="AA1632" s="110">
        <v>799</v>
      </c>
      <c r="AC1632" s="110">
        <v>2700</v>
      </c>
      <c r="AD1632" s="110" t="s">
        <v>1784</v>
      </c>
      <c r="AE1632" s="110">
        <v>20</v>
      </c>
      <c r="AG1632" s="110">
        <v>27</v>
      </c>
      <c r="AI1632" s="110">
        <v>18</v>
      </c>
      <c r="AJ1632" s="110" t="s">
        <v>1784</v>
      </c>
      <c r="AK1632" s="110">
        <v>2.5</v>
      </c>
      <c r="AM1632" s="110">
        <v>7.65</v>
      </c>
      <c r="AO1632" s="110">
        <v>126</v>
      </c>
      <c r="AQ1632" s="110">
        <v>18</v>
      </c>
      <c r="BA1632" s="110">
        <v>28</v>
      </c>
      <c r="CC1632" s="110">
        <v>0.38</v>
      </c>
      <c r="CD1632" s="110" t="s">
        <v>1784</v>
      </c>
      <c r="CE1632" s="110">
        <v>20</v>
      </c>
    </row>
    <row r="1633" spans="1:101" s="110" customFormat="1" x14ac:dyDescent="0.2">
      <c r="A1633" s="110" t="s">
        <v>1247</v>
      </c>
      <c r="B1633" s="109">
        <v>41264.802083333336</v>
      </c>
      <c r="C1633" s="109"/>
      <c r="D1633" s="110" t="s">
        <v>3134</v>
      </c>
      <c r="E1633" s="110" t="s">
        <v>3135</v>
      </c>
      <c r="G1633" s="110">
        <v>70</v>
      </c>
      <c r="BX1633" s="110" t="s">
        <v>1784</v>
      </c>
      <c r="BY1633" s="110">
        <v>1.9</v>
      </c>
    </row>
    <row r="1634" spans="1:101" s="110" customFormat="1" x14ac:dyDescent="0.2">
      <c r="A1634" s="110" t="s">
        <v>1247</v>
      </c>
      <c r="B1634" s="109">
        <v>41270.588194444441</v>
      </c>
      <c r="C1634" s="109"/>
      <c r="D1634" s="110" t="s">
        <v>3136</v>
      </c>
      <c r="G1634" s="110">
        <v>50</v>
      </c>
      <c r="O1634" s="110">
        <v>5.5</v>
      </c>
    </row>
    <row r="1635" spans="1:101" s="110" customFormat="1" x14ac:dyDescent="0.2">
      <c r="A1635" s="110" t="s">
        <v>1247</v>
      </c>
      <c r="B1635" s="109">
        <v>41287.552083333336</v>
      </c>
      <c r="C1635" s="109">
        <v>41287.729166666664</v>
      </c>
      <c r="D1635" s="110" t="s">
        <v>3137</v>
      </c>
      <c r="E1635" s="110" t="s">
        <v>3138</v>
      </c>
      <c r="G1635" s="110">
        <v>50</v>
      </c>
      <c r="O1635" s="110">
        <v>18.600000000000001</v>
      </c>
      <c r="Q1635" s="110">
        <v>77.5</v>
      </c>
      <c r="S1635" s="110">
        <v>2.3E-2</v>
      </c>
      <c r="U1635" s="110">
        <v>0.42</v>
      </c>
      <c r="W1635" s="110">
        <v>23.6</v>
      </c>
      <c r="Y1635" s="110">
        <v>2090</v>
      </c>
      <c r="AA1635" s="110">
        <v>3400</v>
      </c>
      <c r="AC1635" s="110">
        <v>10100</v>
      </c>
      <c r="AD1635" s="110" t="s">
        <v>1784</v>
      </c>
      <c r="AE1635" s="110">
        <v>20</v>
      </c>
      <c r="AF1635" s="110" t="s">
        <v>1784</v>
      </c>
      <c r="AG1635" s="110">
        <v>20</v>
      </c>
      <c r="AI1635" s="110">
        <v>19</v>
      </c>
      <c r="AJ1635" s="110" t="s">
        <v>1784</v>
      </c>
      <c r="AK1635" s="110">
        <v>2.5</v>
      </c>
      <c r="AM1635" s="110">
        <v>8.14</v>
      </c>
      <c r="AO1635" s="110">
        <v>232</v>
      </c>
      <c r="AQ1635" s="110">
        <v>9.6999999999999993</v>
      </c>
      <c r="BA1635" s="110">
        <v>8</v>
      </c>
      <c r="CC1635" s="110">
        <v>0.55000000000000004</v>
      </c>
      <c r="CD1635" s="110" t="s">
        <v>1784</v>
      </c>
      <c r="CE1635" s="110">
        <v>20</v>
      </c>
    </row>
    <row r="1636" spans="1:101" s="110" customFormat="1" x14ac:dyDescent="0.2">
      <c r="A1636" s="110" t="s">
        <v>1247</v>
      </c>
      <c r="B1636" s="109">
        <v>41287.760416666664</v>
      </c>
      <c r="C1636" s="109"/>
      <c r="D1636" s="110" t="s">
        <v>3139</v>
      </c>
      <c r="E1636" s="110" t="s">
        <v>3140</v>
      </c>
      <c r="G1636" s="110">
        <v>70</v>
      </c>
      <c r="BY1636" s="110">
        <v>1.9</v>
      </c>
    </row>
    <row r="1637" spans="1:101" s="110" customFormat="1" x14ac:dyDescent="0.2">
      <c r="A1637" s="110" t="s">
        <v>1247</v>
      </c>
      <c r="B1637" s="109">
        <v>41302.145833333336</v>
      </c>
      <c r="C1637" s="109">
        <v>41302.503472222219</v>
      </c>
      <c r="D1637" s="110" t="s">
        <v>3141</v>
      </c>
      <c r="E1637" s="110" t="s">
        <v>3142</v>
      </c>
      <c r="G1637" s="110">
        <v>50</v>
      </c>
      <c r="O1637" s="110">
        <v>185</v>
      </c>
      <c r="Q1637" s="110">
        <v>378</v>
      </c>
      <c r="S1637" s="110">
        <v>0.76800000000000002</v>
      </c>
      <c r="U1637" s="110">
        <v>2.09</v>
      </c>
      <c r="W1637" s="110">
        <v>44.5</v>
      </c>
      <c r="Y1637" s="110">
        <v>2720</v>
      </c>
      <c r="AA1637" s="110">
        <v>4390</v>
      </c>
      <c r="AC1637" s="110">
        <v>12500</v>
      </c>
      <c r="AD1637" s="110" t="s">
        <v>1784</v>
      </c>
      <c r="AE1637" s="110">
        <v>20</v>
      </c>
      <c r="AG1637" s="110">
        <v>62</v>
      </c>
      <c r="AH1637" s="110" t="s">
        <v>1784</v>
      </c>
      <c r="AI1637" s="110">
        <v>5</v>
      </c>
      <c r="AK1637" s="110">
        <v>66</v>
      </c>
      <c r="AM1637" s="110">
        <v>7.03</v>
      </c>
      <c r="AO1637" s="110">
        <v>147</v>
      </c>
      <c r="AQ1637" s="110">
        <v>11</v>
      </c>
      <c r="BA1637" s="110">
        <v>44</v>
      </c>
      <c r="CA1637" s="110">
        <v>8.3000000000000007</v>
      </c>
      <c r="CC1637" s="110">
        <v>0.83</v>
      </c>
      <c r="CD1637" s="110" t="s">
        <v>1784</v>
      </c>
      <c r="CE1637" s="110">
        <v>20</v>
      </c>
    </row>
    <row r="1638" spans="1:101" s="110" customFormat="1" x14ac:dyDescent="0.2">
      <c r="A1638" s="110" t="s">
        <v>1247</v>
      </c>
      <c r="B1638" s="109">
        <v>41312.777777777781</v>
      </c>
      <c r="C1638" s="109">
        <v>41313.701388888891</v>
      </c>
      <c r="D1638" s="110" t="s">
        <v>3143</v>
      </c>
      <c r="E1638" s="110" t="s">
        <v>3144</v>
      </c>
      <c r="G1638" s="110">
        <v>50</v>
      </c>
      <c r="Q1638" s="110">
        <v>492</v>
      </c>
      <c r="S1638" s="110">
        <v>0.06</v>
      </c>
      <c r="U1638" s="110">
        <v>0.84</v>
      </c>
      <c r="W1638" s="110">
        <v>22.1</v>
      </c>
      <c r="Y1638" s="110">
        <v>3610</v>
      </c>
      <c r="AA1638" s="110">
        <v>5520</v>
      </c>
      <c r="AC1638" s="110">
        <v>15300</v>
      </c>
      <c r="AD1638" s="110" t="s">
        <v>1784</v>
      </c>
      <c r="AE1638" s="110">
        <v>20</v>
      </c>
      <c r="AG1638" s="110">
        <v>200</v>
      </c>
      <c r="AI1638" s="110">
        <v>14</v>
      </c>
      <c r="AJ1638" s="110" t="s">
        <v>1784</v>
      </c>
      <c r="AK1638" s="110">
        <v>2.5</v>
      </c>
      <c r="AM1638" s="110">
        <v>7.37</v>
      </c>
      <c r="AO1638" s="110">
        <v>203</v>
      </c>
      <c r="AQ1638" s="110">
        <v>4</v>
      </c>
      <c r="BA1638" s="110">
        <v>16</v>
      </c>
      <c r="CA1638" s="110">
        <v>4.4000000000000004</v>
      </c>
      <c r="CC1638" s="110">
        <v>0.98</v>
      </c>
      <c r="CD1638" s="110" t="s">
        <v>1784</v>
      </c>
      <c r="CE1638" s="110">
        <v>20</v>
      </c>
    </row>
    <row r="1639" spans="1:101" s="110" customFormat="1" x14ac:dyDescent="0.2">
      <c r="A1639" s="110" t="s">
        <v>1247</v>
      </c>
      <c r="B1639" s="109">
        <v>41342.777777777781</v>
      </c>
      <c r="C1639" s="109">
        <v>41344.5625</v>
      </c>
      <c r="D1639" s="110" t="s">
        <v>3145</v>
      </c>
      <c r="E1639" s="110" t="s">
        <v>3146</v>
      </c>
      <c r="G1639" s="110">
        <v>50</v>
      </c>
      <c r="Q1639" s="110">
        <v>104</v>
      </c>
      <c r="S1639" s="110">
        <v>0.19</v>
      </c>
      <c r="U1639" s="110">
        <v>1.8199999999999998</v>
      </c>
      <c r="W1639" s="110">
        <v>19.100000000000001</v>
      </c>
      <c r="Y1639" s="110">
        <v>252</v>
      </c>
      <c r="AA1639" s="110">
        <v>385</v>
      </c>
      <c r="AC1639" s="110">
        <v>1430</v>
      </c>
      <c r="AD1639" s="110" t="s">
        <v>1784</v>
      </c>
      <c r="AE1639" s="110">
        <v>20</v>
      </c>
      <c r="AF1639" s="110" t="s">
        <v>1784</v>
      </c>
      <c r="AG1639" s="110">
        <v>20</v>
      </c>
      <c r="AI1639" s="110">
        <v>22</v>
      </c>
      <c r="AJ1639" s="110" t="s">
        <v>1784</v>
      </c>
      <c r="AK1639" s="110">
        <v>2.5</v>
      </c>
      <c r="AM1639" s="110">
        <v>7.13</v>
      </c>
      <c r="AO1639" s="110">
        <v>83.4</v>
      </c>
      <c r="AQ1639" s="110">
        <v>3</v>
      </c>
      <c r="BA1639" s="110">
        <v>90</v>
      </c>
      <c r="CA1639" s="110">
        <v>2.2999999999999998</v>
      </c>
      <c r="CB1639" s="110" t="s">
        <v>1784</v>
      </c>
      <c r="CC1639" s="110">
        <v>0.25</v>
      </c>
      <c r="CD1639" s="110" t="s">
        <v>1784</v>
      </c>
      <c r="CE1639" s="110">
        <v>20</v>
      </c>
    </row>
    <row r="1640" spans="1:101" s="110" customFormat="1" x14ac:dyDescent="0.2">
      <c r="A1640" s="110" t="s">
        <v>1247</v>
      </c>
      <c r="B1640" s="109">
        <v>41378.621527777781</v>
      </c>
      <c r="C1640" s="109">
        <v>41378.725694444445</v>
      </c>
      <c r="D1640" s="110" t="s">
        <v>3147</v>
      </c>
      <c r="E1640" s="110" t="s">
        <v>3148</v>
      </c>
      <c r="G1640" s="110">
        <v>50</v>
      </c>
      <c r="O1640" s="110">
        <v>55.5</v>
      </c>
      <c r="Q1640" s="110">
        <v>117</v>
      </c>
      <c r="R1640" s="110" t="s">
        <v>1784</v>
      </c>
      <c r="S1640" s="110">
        <v>1.4999999999999999E-2</v>
      </c>
      <c r="U1640" s="110">
        <v>0.92</v>
      </c>
      <c r="W1640" s="110">
        <v>12.9</v>
      </c>
      <c r="Y1640" s="110">
        <v>259</v>
      </c>
      <c r="AA1640" s="110">
        <v>428</v>
      </c>
      <c r="AC1640" s="110">
        <v>1910</v>
      </c>
      <c r="AD1640" s="110" t="s">
        <v>1784</v>
      </c>
      <c r="AE1640" s="110">
        <v>20</v>
      </c>
      <c r="AG1640" s="110">
        <v>27</v>
      </c>
      <c r="AH1640" s="110" t="s">
        <v>1784</v>
      </c>
      <c r="AI1640" s="110">
        <v>5</v>
      </c>
      <c r="AJ1640" s="110" t="s">
        <v>1784</v>
      </c>
      <c r="AK1640" s="110">
        <v>2.5</v>
      </c>
      <c r="AM1640" s="110">
        <v>8.0500000000000007</v>
      </c>
      <c r="AO1640" s="110">
        <v>270</v>
      </c>
      <c r="AQ1640" s="110">
        <v>4.0999999999999996</v>
      </c>
      <c r="BA1640" s="110">
        <v>20</v>
      </c>
      <c r="CA1640" s="110">
        <v>4.0999999999999996</v>
      </c>
      <c r="CC1640" s="110">
        <v>0.56000000000000005</v>
      </c>
      <c r="CD1640" s="110" t="s">
        <v>1784</v>
      </c>
      <c r="CE1640" s="110">
        <v>20</v>
      </c>
    </row>
    <row r="1641" spans="1:101" s="110" customFormat="1" x14ac:dyDescent="0.2">
      <c r="A1641" s="110" t="s">
        <v>1247</v>
      </c>
      <c r="B1641" s="109">
        <v>41378.625</v>
      </c>
      <c r="C1641" s="109"/>
      <c r="D1641" s="110" t="s">
        <v>3149</v>
      </c>
      <c r="E1641" s="110" t="s">
        <v>3150</v>
      </c>
      <c r="G1641" s="110">
        <v>70</v>
      </c>
      <c r="BY1641" s="110">
        <v>2.9</v>
      </c>
    </row>
    <row r="1642" spans="1:101" s="110" customFormat="1" x14ac:dyDescent="0.2">
      <c r="A1642" s="110" t="s">
        <v>1247</v>
      </c>
      <c r="B1642" s="109">
        <v>41498.128472222219</v>
      </c>
      <c r="C1642" s="109">
        <v>41498.666666666664</v>
      </c>
      <c r="D1642" s="110" t="s">
        <v>3529</v>
      </c>
      <c r="E1642" s="110" t="s">
        <v>3530</v>
      </c>
      <c r="G1642" s="110">
        <v>50</v>
      </c>
    </row>
    <row r="1643" spans="1:101" s="110" customFormat="1" x14ac:dyDescent="0.2">
      <c r="A1643" s="110" t="s">
        <v>1247</v>
      </c>
      <c r="B1643" s="109">
        <v>41498.645833333336</v>
      </c>
      <c r="C1643" s="109"/>
      <c r="D1643" s="110" t="s">
        <v>3531</v>
      </c>
      <c r="E1643" s="110" t="s">
        <v>3532</v>
      </c>
      <c r="G1643" s="110">
        <v>70</v>
      </c>
    </row>
    <row r="1644" spans="1:101" s="83" customFormat="1" x14ac:dyDescent="0.2">
      <c r="A1644" s="6" t="s">
        <v>1624</v>
      </c>
      <c r="B1644" s="88">
        <v>36149.996527777781</v>
      </c>
      <c r="C1644" s="88"/>
      <c r="D1644" s="6" t="s">
        <v>1625</v>
      </c>
      <c r="E1644" s="6" t="s">
        <v>1626</v>
      </c>
      <c r="F1644" s="6"/>
      <c r="G1644" s="6">
        <v>50</v>
      </c>
      <c r="H1644" s="6"/>
      <c r="I1644" s="6"/>
      <c r="J1644" s="6"/>
      <c r="K1644" s="6"/>
      <c r="L1644" s="6"/>
      <c r="M1644" s="6"/>
      <c r="N1644" s="6" t="s">
        <v>1784</v>
      </c>
      <c r="O1644" s="6">
        <v>200</v>
      </c>
      <c r="P1644" s="6"/>
      <c r="Q1644" s="6">
        <v>48</v>
      </c>
      <c r="R1644" s="6"/>
      <c r="S1644" s="6">
        <v>1.3</v>
      </c>
      <c r="T1644" s="6"/>
      <c r="U1644" s="6">
        <v>2.75</v>
      </c>
      <c r="V1644" s="6"/>
      <c r="W1644" s="6"/>
      <c r="X1644" s="6"/>
      <c r="Y1644" s="6"/>
      <c r="Z1644" s="6"/>
      <c r="AA1644" s="6"/>
      <c r="AB1644" s="6"/>
      <c r="AC1644" s="6"/>
      <c r="AD1644" s="6" t="s">
        <v>1784</v>
      </c>
      <c r="AE1644" s="6">
        <v>18</v>
      </c>
      <c r="AF1644" s="6" t="s">
        <v>1784</v>
      </c>
      <c r="AG1644" s="6">
        <v>18</v>
      </c>
      <c r="AH1644" s="6"/>
      <c r="AI1644" s="6"/>
      <c r="AJ1644" s="6"/>
      <c r="AK1644" s="6"/>
      <c r="AL1644" s="6"/>
      <c r="AM1644" s="6">
        <v>8.0500000000000007</v>
      </c>
      <c r="AN1644" s="6"/>
      <c r="AO1644" s="6"/>
      <c r="AP1644" s="6"/>
      <c r="AQ1644" s="6"/>
      <c r="AR1644" s="6"/>
      <c r="AS1644" s="6"/>
      <c r="AT1644" s="6"/>
      <c r="AU1644" s="6"/>
      <c r="AV1644" s="6"/>
      <c r="AW1644" s="6"/>
      <c r="AX1644" s="6"/>
      <c r="AY1644" s="6"/>
      <c r="AZ1644" s="6"/>
      <c r="BA1644" s="6">
        <v>7</v>
      </c>
      <c r="BB1644" s="6"/>
      <c r="BC1644" s="6">
        <v>110</v>
      </c>
      <c r="BD1644" s="6" t="s">
        <v>1784</v>
      </c>
      <c r="BE1644" s="6">
        <v>0.04</v>
      </c>
      <c r="BF1644" s="6" t="s">
        <v>1784</v>
      </c>
      <c r="BG1644" s="6">
        <v>1</v>
      </c>
      <c r="BH1644" s="6"/>
      <c r="BI1644" s="6">
        <v>64</v>
      </c>
      <c r="BJ1644" s="6"/>
      <c r="BK1644" s="6">
        <v>1.3</v>
      </c>
      <c r="BL1644" s="6" t="s">
        <v>1784</v>
      </c>
      <c r="BM1644" s="6">
        <v>19</v>
      </c>
      <c r="BN1644" s="6"/>
      <c r="BO1644" s="6">
        <v>0.04</v>
      </c>
      <c r="BP1644" s="6"/>
      <c r="BQ1644" s="6"/>
      <c r="BR1644" s="6"/>
      <c r="BS1644" s="6"/>
      <c r="BT1644" s="6"/>
      <c r="BU1644" s="6">
        <v>530</v>
      </c>
      <c r="BV1644" s="6"/>
      <c r="BW1644" s="6">
        <v>1.9</v>
      </c>
      <c r="BX1644" s="6"/>
      <c r="BY1644" s="6"/>
      <c r="BZ1644" s="6"/>
      <c r="CA1644" s="6"/>
      <c r="CB1644" s="6"/>
      <c r="CC1644" s="6"/>
      <c r="CD1644" s="6"/>
      <c r="CE1644" s="6"/>
      <c r="CF1644" s="6"/>
      <c r="CG1644" s="6"/>
      <c r="CH1644" s="6"/>
      <c r="CI1644" s="6"/>
      <c r="CJ1644" s="6"/>
      <c r="CK1644" s="6"/>
      <c r="CL1644" s="6"/>
      <c r="CM1644" s="6"/>
      <c r="CN1644" s="6"/>
      <c r="CO1644" s="6"/>
      <c r="CP1644" s="6"/>
      <c r="CQ1644" s="6"/>
      <c r="CR1644" s="6"/>
      <c r="CS1644" s="6"/>
      <c r="CT1644" s="6"/>
      <c r="CU1644" s="6"/>
      <c r="CV1644" s="6"/>
      <c r="CW1644" s="6"/>
    </row>
    <row r="1645" spans="1:101" s="83" customFormat="1" x14ac:dyDescent="0.2">
      <c r="A1645" s="6" t="s">
        <v>1624</v>
      </c>
      <c r="B1645" s="88">
        <v>36177.677777777775</v>
      </c>
      <c r="C1645" s="88"/>
      <c r="D1645" s="6" t="s">
        <v>1627</v>
      </c>
      <c r="E1645" s="6" t="s">
        <v>1678</v>
      </c>
      <c r="F1645" s="6"/>
      <c r="G1645" s="6">
        <v>70</v>
      </c>
      <c r="H1645" s="6"/>
      <c r="I1645" s="6"/>
      <c r="J1645" s="6"/>
      <c r="K1645" s="6"/>
      <c r="L1645" s="6"/>
      <c r="M1645" s="6"/>
      <c r="N1645" s="6"/>
      <c r="O1645" s="6">
        <v>47.2</v>
      </c>
      <c r="P1645" s="6"/>
      <c r="Q1645" s="6">
        <v>220</v>
      </c>
      <c r="R1645" s="6"/>
      <c r="S1645" s="6">
        <v>4.71</v>
      </c>
      <c r="T1645" s="6"/>
      <c r="U1645" s="6">
        <v>13.6</v>
      </c>
      <c r="V1645" s="6"/>
      <c r="W1645" s="6"/>
      <c r="X1645" s="6"/>
      <c r="Y1645" s="6"/>
      <c r="Z1645" s="6"/>
      <c r="AA1645" s="6"/>
      <c r="AB1645" s="6"/>
      <c r="AC1645" s="6"/>
      <c r="AD1645" s="6" t="s">
        <v>1784</v>
      </c>
      <c r="AE1645" s="6">
        <v>18</v>
      </c>
      <c r="AF1645" s="6"/>
      <c r="AG1645" s="6">
        <v>24</v>
      </c>
      <c r="AH1645" s="6"/>
      <c r="AI1645" s="6"/>
      <c r="AJ1645" s="6"/>
      <c r="AK1645" s="6"/>
      <c r="AL1645" s="6"/>
      <c r="AM1645" s="6">
        <v>7.3</v>
      </c>
      <c r="AN1645" s="6"/>
      <c r="AO1645" s="6"/>
      <c r="AP1645" s="6"/>
      <c r="AQ1645" s="6"/>
      <c r="AR1645" s="6"/>
      <c r="AS1645" s="6"/>
      <c r="AT1645" s="6"/>
      <c r="AU1645" s="6"/>
      <c r="AV1645" s="6"/>
      <c r="AW1645" s="6"/>
      <c r="AX1645" s="6"/>
      <c r="AY1645" s="6"/>
      <c r="AZ1645" s="6"/>
      <c r="BA1645" s="6">
        <v>11</v>
      </c>
      <c r="BB1645" s="6"/>
      <c r="BC1645" s="6">
        <v>280</v>
      </c>
      <c r="BD1645" s="6"/>
      <c r="BE1645" s="6">
        <v>0.42</v>
      </c>
      <c r="BF1645" s="6"/>
      <c r="BG1645" s="6">
        <v>3</v>
      </c>
      <c r="BH1645" s="6"/>
      <c r="BI1645" s="6">
        <v>64</v>
      </c>
      <c r="BJ1645" s="6"/>
      <c r="BK1645" s="6">
        <v>1.6</v>
      </c>
      <c r="BL1645" s="6"/>
      <c r="BM1645" s="6">
        <v>120</v>
      </c>
      <c r="BN1645" s="6"/>
      <c r="BO1645" s="6">
        <v>5.6000000000000001E-2</v>
      </c>
      <c r="BP1645" s="6"/>
      <c r="BQ1645" s="6"/>
      <c r="BR1645" s="6"/>
      <c r="BS1645" s="6"/>
      <c r="BT1645" s="6"/>
      <c r="BU1645" s="6">
        <v>970</v>
      </c>
      <c r="BV1645" s="6"/>
      <c r="BW1645" s="6">
        <v>4.4000000000000004</v>
      </c>
      <c r="BX1645" s="6"/>
      <c r="BY1645" s="6"/>
      <c r="BZ1645" s="6"/>
      <c r="CA1645" s="6"/>
      <c r="CB1645" s="6"/>
      <c r="CC1645" s="6"/>
      <c r="CD1645" s="6"/>
      <c r="CE1645" s="6"/>
      <c r="CF1645" s="6"/>
      <c r="CG1645" s="6"/>
      <c r="CH1645" s="6"/>
      <c r="CI1645" s="6"/>
      <c r="CJ1645" s="6"/>
      <c r="CK1645" s="6"/>
      <c r="CL1645" s="6"/>
      <c r="CM1645" s="6"/>
      <c r="CN1645" s="6"/>
      <c r="CO1645" s="6"/>
      <c r="CP1645" s="6"/>
      <c r="CQ1645" s="6"/>
      <c r="CR1645" s="6"/>
      <c r="CS1645" s="6"/>
      <c r="CT1645" s="6"/>
      <c r="CU1645" s="6"/>
      <c r="CV1645" s="6"/>
      <c r="CW1645" s="6"/>
    </row>
    <row r="1646" spans="1:101" s="83" customFormat="1" x14ac:dyDescent="0.2">
      <c r="A1646" s="6" t="s">
        <v>1624</v>
      </c>
      <c r="B1646" s="88">
        <v>36430.308333333334</v>
      </c>
      <c r="C1646" s="88"/>
      <c r="D1646" s="6" t="s">
        <v>1628</v>
      </c>
      <c r="E1646" s="6" t="s">
        <v>1679</v>
      </c>
      <c r="F1646" s="6"/>
      <c r="G1646" s="6">
        <v>50</v>
      </c>
      <c r="H1646" s="6"/>
      <c r="I1646" s="6"/>
      <c r="J1646" s="6"/>
      <c r="K1646" s="6"/>
      <c r="L1646" s="6"/>
      <c r="M1646" s="6"/>
      <c r="N1646" s="6"/>
      <c r="O1646" s="6">
        <v>10.199999999999999</v>
      </c>
      <c r="P1646" s="6"/>
      <c r="Q1646" s="6">
        <v>57</v>
      </c>
      <c r="R1646" s="6"/>
      <c r="S1646" s="6">
        <v>0.29199999999999998</v>
      </c>
      <c r="T1646" s="6"/>
      <c r="U1646" s="6">
        <v>2.12</v>
      </c>
      <c r="V1646" s="6"/>
      <c r="W1646" s="6"/>
      <c r="X1646" s="6"/>
      <c r="Y1646" s="6"/>
      <c r="Z1646" s="6"/>
      <c r="AA1646" s="6"/>
      <c r="AB1646" s="6"/>
      <c r="AC1646" s="6"/>
      <c r="AD1646" s="6" t="s">
        <v>1784</v>
      </c>
      <c r="AE1646" s="6">
        <v>18</v>
      </c>
      <c r="AF1646" s="6" t="s">
        <v>1784</v>
      </c>
      <c r="AG1646" s="6">
        <v>18</v>
      </c>
      <c r="AH1646" s="6"/>
      <c r="AI1646" s="6"/>
      <c r="AJ1646" s="6"/>
      <c r="AK1646" s="6"/>
      <c r="AL1646" s="6"/>
      <c r="AM1646" s="6">
        <v>7.64</v>
      </c>
      <c r="AN1646" s="6"/>
      <c r="AO1646" s="6"/>
      <c r="AP1646" s="6"/>
      <c r="AQ1646" s="6"/>
      <c r="AR1646" s="6"/>
      <c r="AS1646" s="6"/>
      <c r="AT1646" s="6"/>
      <c r="AU1646" s="6"/>
      <c r="AV1646" s="6"/>
      <c r="AW1646" s="6"/>
      <c r="AX1646" s="6"/>
      <c r="AY1646" s="6"/>
      <c r="AZ1646" s="6"/>
      <c r="BA1646" s="6">
        <v>178</v>
      </c>
      <c r="BB1646" s="6"/>
      <c r="BC1646" s="6">
        <v>64</v>
      </c>
      <c r="BD1646" s="6"/>
      <c r="BE1646" s="6">
        <v>0.5</v>
      </c>
      <c r="BF1646" s="6"/>
      <c r="BG1646" s="6">
        <v>12</v>
      </c>
      <c r="BH1646" s="6"/>
      <c r="BI1646" s="6">
        <v>35</v>
      </c>
      <c r="BJ1646" s="6"/>
      <c r="BK1646" s="6">
        <v>9.5</v>
      </c>
      <c r="BL1646" s="6"/>
      <c r="BM1646" s="6">
        <v>82</v>
      </c>
      <c r="BN1646" s="6"/>
      <c r="BO1646" s="6">
        <v>0.34799999999999998</v>
      </c>
      <c r="BP1646" s="6"/>
      <c r="BQ1646" s="6"/>
      <c r="BR1646" s="6"/>
      <c r="BS1646" s="6"/>
      <c r="BT1646" s="6"/>
      <c r="BU1646" s="6">
        <v>300</v>
      </c>
      <c r="BV1646" s="6" t="s">
        <v>1784</v>
      </c>
      <c r="BW1646" s="6">
        <v>5.0999999999999996</v>
      </c>
      <c r="BX1646" s="6"/>
      <c r="BY1646" s="6"/>
      <c r="BZ1646" s="6"/>
      <c r="CA1646" s="6"/>
      <c r="CB1646" s="6"/>
      <c r="CC1646" s="6"/>
      <c r="CD1646" s="6"/>
      <c r="CE1646" s="6"/>
      <c r="CF1646" s="6"/>
      <c r="CG1646" s="6"/>
      <c r="CH1646" s="6"/>
      <c r="CI1646" s="6"/>
      <c r="CJ1646" s="6"/>
      <c r="CK1646" s="6"/>
      <c r="CL1646" s="6"/>
      <c r="CM1646" s="6"/>
      <c r="CN1646" s="6"/>
      <c r="CO1646" s="6"/>
      <c r="CP1646" s="6"/>
      <c r="CQ1646" s="6"/>
      <c r="CR1646" s="6"/>
      <c r="CS1646" s="6"/>
      <c r="CT1646" s="6"/>
      <c r="CU1646" s="6"/>
      <c r="CV1646" s="6"/>
      <c r="CW1646" s="6"/>
    </row>
    <row r="1647" spans="1:101" s="83" customFormat="1" x14ac:dyDescent="0.2">
      <c r="A1647" s="6" t="s">
        <v>1624</v>
      </c>
      <c r="B1647" s="88">
        <v>36528.902777777781</v>
      </c>
      <c r="C1647" s="88"/>
      <c r="D1647" s="6" t="s">
        <v>1629</v>
      </c>
      <c r="E1647" s="6" t="s">
        <v>1680</v>
      </c>
      <c r="F1647" s="6"/>
      <c r="G1647" s="6">
        <v>70</v>
      </c>
      <c r="H1647" s="6"/>
      <c r="I1647" s="6"/>
      <c r="J1647" s="6"/>
      <c r="K1647" s="6"/>
      <c r="L1647" s="6"/>
      <c r="M1647" s="6"/>
      <c r="N1647" s="6" t="s">
        <v>1784</v>
      </c>
      <c r="O1647" s="6">
        <v>120</v>
      </c>
      <c r="P1647" s="6"/>
      <c r="Q1647" s="6">
        <v>130</v>
      </c>
      <c r="R1647" s="6"/>
      <c r="S1647" s="6">
        <v>1.6640000000000001</v>
      </c>
      <c r="T1647" s="6"/>
      <c r="U1647" s="6">
        <v>3.87</v>
      </c>
      <c r="V1647" s="6"/>
      <c r="W1647" s="6"/>
      <c r="X1647" s="6"/>
      <c r="Y1647" s="6"/>
      <c r="Z1647" s="6"/>
      <c r="AA1647" s="6"/>
      <c r="AB1647" s="6"/>
      <c r="AC1647" s="6"/>
      <c r="AD1647" s="6"/>
      <c r="AE1647" s="6">
        <v>30</v>
      </c>
      <c r="AF1647" s="6"/>
      <c r="AG1647" s="6">
        <v>48</v>
      </c>
      <c r="AH1647" s="6"/>
      <c r="AI1647" s="6"/>
      <c r="AJ1647" s="6"/>
      <c r="AK1647" s="6"/>
      <c r="AL1647" s="6"/>
      <c r="AM1647" s="6">
        <v>7.63</v>
      </c>
      <c r="AN1647" s="6"/>
      <c r="AO1647" s="6"/>
      <c r="AP1647" s="6"/>
      <c r="AQ1647" s="6"/>
      <c r="AR1647" s="6"/>
      <c r="AS1647" s="6"/>
      <c r="AT1647" s="6"/>
      <c r="AU1647" s="6"/>
      <c r="AV1647" s="6"/>
      <c r="AW1647" s="6"/>
      <c r="AX1647" s="6"/>
      <c r="AY1647" s="6"/>
      <c r="AZ1647" s="6"/>
      <c r="BA1647" s="6">
        <v>18</v>
      </c>
      <c r="BB1647" s="6"/>
      <c r="BC1647" s="6">
        <v>87</v>
      </c>
      <c r="BD1647" s="6"/>
      <c r="BE1647" s="6">
        <v>0.49</v>
      </c>
      <c r="BF1647" s="6"/>
      <c r="BG1647" s="6">
        <v>3</v>
      </c>
      <c r="BH1647" s="6"/>
      <c r="BI1647" s="6">
        <v>44</v>
      </c>
      <c r="BJ1647" s="6"/>
      <c r="BK1647" s="6">
        <v>1.6</v>
      </c>
      <c r="BL1647" s="6"/>
      <c r="BM1647" s="6">
        <v>83</v>
      </c>
      <c r="BN1647" s="6"/>
      <c r="BO1647" s="6">
        <v>9.8000000000000004E-2</v>
      </c>
      <c r="BP1647" s="6"/>
      <c r="BQ1647" s="6"/>
      <c r="BR1647" s="6"/>
      <c r="BS1647" s="6"/>
      <c r="BT1647" s="6"/>
      <c r="BU1647" s="6">
        <v>400</v>
      </c>
      <c r="BV1647" s="6" t="s">
        <v>1784</v>
      </c>
      <c r="BW1647" s="6">
        <v>1.4</v>
      </c>
      <c r="BX1647" s="6"/>
      <c r="BY1647" s="6"/>
      <c r="BZ1647" s="6"/>
      <c r="CA1647" s="6"/>
      <c r="CB1647" s="6"/>
      <c r="CC1647" s="6"/>
      <c r="CD1647" s="6"/>
      <c r="CE1647" s="6"/>
      <c r="CF1647" s="6"/>
      <c r="CG1647" s="6"/>
      <c r="CH1647" s="6"/>
      <c r="CI1647" s="6"/>
      <c r="CJ1647" s="6"/>
      <c r="CK1647" s="6"/>
      <c r="CL1647" s="6"/>
      <c r="CM1647" s="6"/>
      <c r="CN1647" s="6"/>
      <c r="CO1647" s="6"/>
      <c r="CP1647" s="6"/>
      <c r="CQ1647" s="6"/>
      <c r="CR1647" s="6"/>
      <c r="CS1647" s="6"/>
      <c r="CT1647" s="6"/>
      <c r="CU1647" s="6"/>
      <c r="CV1647" s="6"/>
      <c r="CW1647" s="6"/>
    </row>
    <row r="1648" spans="1:101" s="83" customFormat="1" x14ac:dyDescent="0.2">
      <c r="A1648" s="6" t="s">
        <v>1624</v>
      </c>
      <c r="B1648" s="88">
        <v>36544.84375</v>
      </c>
      <c r="C1648" s="88"/>
      <c r="D1648" s="6" t="s">
        <v>1630</v>
      </c>
      <c r="E1648" s="6" t="s">
        <v>1681</v>
      </c>
      <c r="F1648" s="6"/>
      <c r="G1648" s="6">
        <v>10</v>
      </c>
      <c r="H1648" s="6"/>
      <c r="I1648" s="6"/>
      <c r="J1648" s="6"/>
      <c r="K1648" s="6"/>
      <c r="L1648" s="6"/>
      <c r="M1648" s="6"/>
      <c r="N1648" s="6" t="s">
        <v>1784</v>
      </c>
      <c r="O1648" s="6">
        <v>200</v>
      </c>
      <c r="P1648" s="6"/>
      <c r="Q1648" s="6">
        <v>110</v>
      </c>
      <c r="R1648" s="6"/>
      <c r="S1648" s="6">
        <v>1.97</v>
      </c>
      <c r="T1648" s="6"/>
      <c r="U1648" s="6">
        <v>3.84</v>
      </c>
      <c r="V1648" s="6"/>
      <c r="W1648" s="6"/>
      <c r="X1648" s="6"/>
      <c r="Y1648" s="6"/>
      <c r="Z1648" s="6"/>
      <c r="AA1648" s="6"/>
      <c r="AB1648" s="6"/>
      <c r="AC1648" s="6"/>
      <c r="AD1648" s="6" t="s">
        <v>1784</v>
      </c>
      <c r="AE1648" s="6">
        <v>18</v>
      </c>
      <c r="AF1648" s="6" t="s">
        <v>1784</v>
      </c>
      <c r="AG1648" s="6">
        <v>18</v>
      </c>
      <c r="AH1648" s="6"/>
      <c r="AI1648" s="6"/>
      <c r="AJ1648" s="6"/>
      <c r="AK1648" s="6"/>
      <c r="AL1648" s="6"/>
      <c r="AM1648" s="6">
        <v>7.33</v>
      </c>
      <c r="AN1648" s="6"/>
      <c r="AO1648" s="6"/>
      <c r="AP1648" s="6"/>
      <c r="AQ1648" s="6"/>
      <c r="AR1648" s="6"/>
      <c r="AS1648" s="6"/>
      <c r="AT1648" s="6"/>
      <c r="AU1648" s="6"/>
      <c r="AV1648" s="6"/>
      <c r="AW1648" s="6"/>
      <c r="AX1648" s="6"/>
      <c r="AY1648" s="6"/>
      <c r="AZ1648" s="6"/>
      <c r="BA1648" s="6">
        <v>23</v>
      </c>
      <c r="BB1648" s="6"/>
      <c r="BC1648" s="6">
        <v>140</v>
      </c>
      <c r="BD1648" s="6"/>
      <c r="BE1648" s="6"/>
      <c r="BF1648" s="6"/>
      <c r="BG1648" s="6">
        <v>1</v>
      </c>
      <c r="BH1648" s="6"/>
      <c r="BI1648" s="6">
        <v>66</v>
      </c>
      <c r="BJ1648" s="6" t="s">
        <v>1784</v>
      </c>
      <c r="BK1648" s="6">
        <v>0.8</v>
      </c>
      <c r="BL1648" s="6"/>
      <c r="BM1648" s="6">
        <v>42</v>
      </c>
      <c r="BN1648" s="6"/>
      <c r="BO1648" s="6">
        <v>0.17799999999999999</v>
      </c>
      <c r="BP1648" s="6"/>
      <c r="BQ1648" s="6"/>
      <c r="BR1648" s="6"/>
      <c r="BS1648" s="6"/>
      <c r="BT1648" s="6"/>
      <c r="BU1648" s="6">
        <v>610</v>
      </c>
      <c r="BV1648" s="6"/>
      <c r="BW1648" s="6">
        <v>2.5</v>
      </c>
      <c r="BX1648" s="6"/>
      <c r="BY1648" s="6"/>
      <c r="BZ1648" s="6"/>
      <c r="CA1648" s="6"/>
      <c r="CB1648" s="6"/>
      <c r="CC1648" s="6"/>
      <c r="CD1648" s="6"/>
      <c r="CE1648" s="6"/>
      <c r="CF1648" s="6"/>
      <c r="CG1648" s="6"/>
      <c r="CH1648" s="6"/>
      <c r="CI1648" s="6"/>
      <c r="CJ1648" s="6"/>
      <c r="CK1648" s="6"/>
      <c r="CL1648" s="6"/>
      <c r="CM1648" s="6"/>
      <c r="CN1648" s="6"/>
      <c r="CO1648" s="6"/>
      <c r="CP1648" s="6"/>
      <c r="CQ1648" s="6"/>
      <c r="CR1648" s="6"/>
      <c r="CS1648" s="6"/>
      <c r="CT1648" s="6"/>
      <c r="CU1648" s="6"/>
      <c r="CV1648" s="6"/>
      <c r="CW1648" s="6"/>
    </row>
    <row r="1649" spans="1:101" s="83" customFormat="1" x14ac:dyDescent="0.2">
      <c r="A1649" s="6" t="s">
        <v>1624</v>
      </c>
      <c r="B1649" s="88">
        <v>36579.6875</v>
      </c>
      <c r="C1649" s="88"/>
      <c r="D1649" s="6" t="s">
        <v>1631</v>
      </c>
      <c r="E1649" s="6" t="s">
        <v>1682</v>
      </c>
      <c r="F1649" s="6"/>
      <c r="G1649" s="6">
        <v>10</v>
      </c>
      <c r="H1649" s="6"/>
      <c r="I1649" s="6"/>
      <c r="J1649" s="6"/>
      <c r="K1649" s="6"/>
      <c r="L1649" s="6"/>
      <c r="M1649" s="6"/>
      <c r="N1649" s="6" t="s">
        <v>1934</v>
      </c>
      <c r="O1649" s="6">
        <v>43</v>
      </c>
      <c r="P1649" s="6"/>
      <c r="Q1649" s="6">
        <v>150</v>
      </c>
      <c r="R1649" s="6"/>
      <c r="S1649" s="6">
        <v>0.30499999999999999</v>
      </c>
      <c r="T1649" s="6"/>
      <c r="U1649" s="6">
        <v>1.55</v>
      </c>
      <c r="V1649" s="6"/>
      <c r="W1649" s="6"/>
      <c r="X1649" s="6"/>
      <c r="Y1649" s="6"/>
      <c r="Z1649" s="6"/>
      <c r="AA1649" s="6"/>
      <c r="AB1649" s="6"/>
      <c r="AC1649" s="6"/>
      <c r="AD1649" s="6" t="s">
        <v>1784</v>
      </c>
      <c r="AE1649" s="6">
        <v>18</v>
      </c>
      <c r="AF1649" s="6"/>
      <c r="AG1649" s="6">
        <v>77</v>
      </c>
      <c r="AH1649" s="6"/>
      <c r="AI1649" s="6"/>
      <c r="AJ1649" s="6"/>
      <c r="AK1649" s="6"/>
      <c r="AL1649" s="6"/>
      <c r="AM1649" s="6">
        <v>7.67</v>
      </c>
      <c r="AN1649" s="6"/>
      <c r="AO1649" s="6"/>
      <c r="AP1649" s="6"/>
      <c r="AQ1649" s="6"/>
      <c r="AR1649" s="6"/>
      <c r="AS1649" s="6"/>
      <c r="AT1649" s="6"/>
      <c r="AU1649" s="6"/>
      <c r="AV1649" s="6"/>
      <c r="AW1649" s="6"/>
      <c r="AX1649" s="6"/>
      <c r="AY1649" s="6"/>
      <c r="AZ1649" s="6"/>
      <c r="BA1649" s="6">
        <v>24</v>
      </c>
      <c r="BB1649" s="6"/>
      <c r="BC1649" s="6">
        <v>53</v>
      </c>
      <c r="BD1649" s="6"/>
      <c r="BE1649" s="6"/>
      <c r="BF1649" s="6"/>
      <c r="BG1649" s="6">
        <v>6</v>
      </c>
      <c r="BH1649" s="6"/>
      <c r="BI1649" s="6">
        <v>19</v>
      </c>
      <c r="BJ1649" s="6"/>
      <c r="BK1649" s="6">
        <v>2.6</v>
      </c>
      <c r="BL1649" s="6"/>
      <c r="BM1649" s="6">
        <v>51</v>
      </c>
      <c r="BN1649" s="6"/>
      <c r="BO1649" s="6">
        <v>0.14399999999999999</v>
      </c>
      <c r="BP1649" s="6"/>
      <c r="BQ1649" s="6"/>
      <c r="BR1649" s="6"/>
      <c r="BS1649" s="6"/>
      <c r="BT1649" s="6"/>
      <c r="BU1649" s="6">
        <v>210</v>
      </c>
      <c r="BV1649" s="6"/>
      <c r="BW1649" s="6">
        <v>3.55</v>
      </c>
      <c r="BX1649" s="6"/>
      <c r="BY1649" s="6"/>
      <c r="BZ1649" s="6"/>
      <c r="CA1649" s="6"/>
      <c r="CB1649" s="6"/>
      <c r="CC1649" s="6"/>
      <c r="CD1649" s="6"/>
      <c r="CE1649" s="6"/>
      <c r="CF1649" s="6"/>
      <c r="CG1649" s="6"/>
      <c r="CH1649" s="6"/>
      <c r="CI1649" s="6"/>
      <c r="CJ1649" s="6"/>
      <c r="CK1649" s="6"/>
      <c r="CL1649" s="6"/>
      <c r="CM1649" s="6"/>
      <c r="CN1649" s="6"/>
      <c r="CO1649" s="6"/>
      <c r="CP1649" s="6"/>
      <c r="CQ1649" s="6"/>
      <c r="CR1649" s="6"/>
      <c r="CS1649" s="6"/>
      <c r="CT1649" s="6"/>
      <c r="CU1649" s="6"/>
      <c r="CV1649" s="6"/>
      <c r="CW1649" s="6"/>
    </row>
    <row r="1650" spans="1:101" s="83" customFormat="1" x14ac:dyDescent="0.2">
      <c r="A1650" s="6" t="s">
        <v>1624</v>
      </c>
      <c r="B1650" s="88">
        <v>39097.327777777777</v>
      </c>
      <c r="C1650" s="88"/>
      <c r="D1650" s="6" t="s">
        <v>1632</v>
      </c>
      <c r="E1650" s="6" t="s">
        <v>1633</v>
      </c>
      <c r="F1650" s="6"/>
      <c r="G1650" s="6">
        <v>70</v>
      </c>
      <c r="H1650" s="6"/>
      <c r="I1650" s="6"/>
      <c r="J1650" s="6"/>
      <c r="K1650" s="6"/>
      <c r="L1650" s="6"/>
      <c r="M1650" s="6"/>
      <c r="N1650" s="6" t="s">
        <v>1784</v>
      </c>
      <c r="O1650" s="6">
        <v>3</v>
      </c>
      <c r="P1650" s="6" t="s">
        <v>1784</v>
      </c>
      <c r="Q1650" s="6">
        <v>9</v>
      </c>
      <c r="R1650" s="6"/>
      <c r="S1650" s="6"/>
      <c r="T1650" s="6"/>
      <c r="U1650" s="6">
        <v>1.44</v>
      </c>
      <c r="V1650" s="6"/>
      <c r="W1650" s="6"/>
      <c r="X1650" s="6"/>
      <c r="Y1650" s="6"/>
      <c r="Z1650" s="6"/>
      <c r="AA1650" s="6"/>
      <c r="AB1650" s="6"/>
      <c r="AC1650" s="6">
        <v>1770</v>
      </c>
      <c r="AD1650" s="6" t="s">
        <v>1784</v>
      </c>
      <c r="AE1650" s="6">
        <v>18</v>
      </c>
      <c r="AF1650" s="6"/>
      <c r="AG1650" s="6">
        <v>95</v>
      </c>
      <c r="AH1650" s="6"/>
      <c r="AI1650" s="6"/>
      <c r="AJ1650" s="6"/>
      <c r="AK1650" s="6"/>
      <c r="AL1650" s="6"/>
      <c r="AM1650" s="6">
        <v>7.6899999999999995</v>
      </c>
      <c r="AN1650" s="6"/>
      <c r="AO1650" s="6">
        <v>377</v>
      </c>
      <c r="AP1650" s="6"/>
      <c r="AQ1650" s="6"/>
      <c r="AR1650" s="6"/>
      <c r="AS1650" s="6"/>
      <c r="AT1650" s="6"/>
      <c r="AU1650" s="6"/>
      <c r="AV1650" s="6"/>
      <c r="AW1650" s="6"/>
      <c r="AX1650" s="6"/>
      <c r="AY1650" s="6"/>
      <c r="AZ1650" s="6"/>
      <c r="BA1650" s="6">
        <v>4</v>
      </c>
      <c r="BB1650" s="6"/>
      <c r="BC1650" s="6"/>
      <c r="BD1650" s="6"/>
      <c r="BE1650" s="6"/>
      <c r="BF1650" s="6"/>
      <c r="BG1650" s="6"/>
      <c r="BH1650" s="6"/>
      <c r="BI1650" s="6"/>
      <c r="BJ1650" s="6"/>
      <c r="BK1650" s="6"/>
      <c r="BL1650" s="6"/>
      <c r="BM1650" s="6"/>
      <c r="BN1650" s="6"/>
      <c r="BO1650" s="6"/>
      <c r="BP1650" s="6"/>
      <c r="BQ1650" s="6"/>
      <c r="BR1650" s="6"/>
      <c r="BS1650" s="6"/>
      <c r="BT1650" s="6"/>
      <c r="BU1650" s="6"/>
      <c r="BV1650" s="6"/>
      <c r="BW1650" s="6"/>
      <c r="BX1650" s="6"/>
      <c r="BY1650" s="6">
        <v>2.2999999999999998</v>
      </c>
      <c r="BZ1650" s="6"/>
      <c r="CA1650" s="6"/>
      <c r="CB1650" s="6"/>
      <c r="CC1650" s="6"/>
      <c r="CD1650" s="6"/>
      <c r="CE1650" s="6"/>
      <c r="CF1650" s="6"/>
      <c r="CG1650" s="6"/>
      <c r="CH1650" s="6"/>
      <c r="CI1650" s="6"/>
      <c r="CJ1650" s="6"/>
      <c r="CK1650" s="6"/>
      <c r="CL1650" s="6"/>
      <c r="CM1650" s="6"/>
      <c r="CN1650" s="6"/>
      <c r="CO1650" s="6"/>
      <c r="CP1650" s="6"/>
      <c r="CQ1650" s="6"/>
      <c r="CR1650" s="6"/>
      <c r="CS1650" s="6"/>
      <c r="CT1650" s="6"/>
      <c r="CU1650" s="6"/>
      <c r="CV1650" s="6"/>
      <c r="CW1650" s="6"/>
    </row>
    <row r="1651" spans="1:101" s="83" customFormat="1" x14ac:dyDescent="0.2">
      <c r="A1651" s="6" t="s">
        <v>1624</v>
      </c>
      <c r="B1651" s="88">
        <v>39184.604166666664</v>
      </c>
      <c r="C1651" s="88"/>
      <c r="D1651" s="6" t="s">
        <v>1634</v>
      </c>
      <c r="E1651" s="6" t="s">
        <v>1635</v>
      </c>
      <c r="F1651" s="6"/>
      <c r="G1651" s="6">
        <v>70</v>
      </c>
      <c r="H1651" s="6"/>
      <c r="I1651" s="6"/>
      <c r="J1651" s="6"/>
      <c r="K1651" s="6"/>
      <c r="L1651" s="6"/>
      <c r="M1651" s="6"/>
      <c r="N1651" s="6"/>
      <c r="O1651" s="6">
        <v>84.6</v>
      </c>
      <c r="P1651" s="6"/>
      <c r="Q1651" s="6">
        <v>98</v>
      </c>
      <c r="R1651" s="6"/>
      <c r="S1651" s="6"/>
      <c r="T1651" s="6"/>
      <c r="U1651" s="6">
        <v>0.78</v>
      </c>
      <c r="V1651" s="6"/>
      <c r="W1651" s="6"/>
      <c r="X1651" s="6"/>
      <c r="Y1651" s="6"/>
      <c r="Z1651" s="6"/>
      <c r="AA1651" s="6"/>
      <c r="AB1651" s="6"/>
      <c r="AC1651" s="6">
        <v>1580</v>
      </c>
      <c r="AD1651" s="6" t="s">
        <v>1784</v>
      </c>
      <c r="AE1651" s="6">
        <v>18</v>
      </c>
      <c r="AF1651" s="6" t="s">
        <v>1784</v>
      </c>
      <c r="AG1651" s="6">
        <v>18</v>
      </c>
      <c r="AH1651" s="6"/>
      <c r="AI1651" s="6"/>
      <c r="AJ1651" s="6"/>
      <c r="AK1651" s="6"/>
      <c r="AL1651" s="6"/>
      <c r="AM1651" s="6">
        <v>7.72</v>
      </c>
      <c r="AN1651" s="6"/>
      <c r="AO1651" s="6">
        <v>202</v>
      </c>
      <c r="AP1651" s="6"/>
      <c r="AQ1651" s="6"/>
      <c r="AR1651" s="6"/>
      <c r="AS1651" s="6"/>
      <c r="AT1651" s="6"/>
      <c r="AU1651" s="6"/>
      <c r="AV1651" s="6"/>
      <c r="AW1651" s="6"/>
      <c r="AX1651" s="6"/>
      <c r="AY1651" s="6"/>
      <c r="AZ1651" s="6"/>
      <c r="BA1651" s="6">
        <v>7</v>
      </c>
      <c r="BB1651" s="6"/>
      <c r="BC1651" s="6"/>
      <c r="BD1651" s="6"/>
      <c r="BE1651" s="6"/>
      <c r="BF1651" s="6"/>
      <c r="BG1651" s="6"/>
      <c r="BH1651" s="6"/>
      <c r="BI1651" s="6"/>
      <c r="BJ1651" s="6"/>
      <c r="BK1651" s="6"/>
      <c r="BL1651" s="6"/>
      <c r="BM1651" s="6"/>
      <c r="BN1651" s="6"/>
      <c r="BO1651" s="6"/>
      <c r="BP1651" s="6"/>
      <c r="BQ1651" s="6"/>
      <c r="BR1651" s="6"/>
      <c r="BS1651" s="6"/>
      <c r="BT1651" s="6"/>
      <c r="BU1651" s="6"/>
      <c r="BV1651" s="6"/>
      <c r="BW1651" s="6"/>
      <c r="BX1651" s="6"/>
      <c r="BY1651" s="6">
        <v>1.1100000000000001</v>
      </c>
      <c r="BZ1651" s="6"/>
      <c r="CA1651" s="6"/>
      <c r="CB1651" s="6"/>
      <c r="CC1651" s="6"/>
      <c r="CD1651" s="6"/>
      <c r="CE1651" s="6"/>
      <c r="CF1651" s="6"/>
      <c r="CG1651" s="6"/>
      <c r="CH1651" s="6"/>
      <c r="CI1651" s="6"/>
      <c r="CJ1651" s="6"/>
      <c r="CK1651" s="6"/>
      <c r="CL1651" s="6"/>
      <c r="CM1651" s="6"/>
      <c r="CN1651" s="6"/>
      <c r="CO1651" s="6"/>
      <c r="CP1651" s="6"/>
      <c r="CQ1651" s="6"/>
      <c r="CR1651" s="6"/>
      <c r="CS1651" s="6"/>
      <c r="CT1651" s="6"/>
      <c r="CU1651" s="6"/>
      <c r="CV1651" s="6"/>
      <c r="CW1651" s="6"/>
    </row>
    <row r="1652" spans="1:101" s="83" customFormat="1" x14ac:dyDescent="0.2">
      <c r="A1652" s="6" t="s">
        <v>1624</v>
      </c>
      <c r="B1652" s="88">
        <v>39351.458333333336</v>
      </c>
      <c r="C1652" s="88"/>
      <c r="D1652" s="6" t="s">
        <v>1636</v>
      </c>
      <c r="E1652" s="6" t="s">
        <v>1637</v>
      </c>
      <c r="F1652" s="6"/>
      <c r="G1652" s="6">
        <v>70</v>
      </c>
      <c r="H1652" s="6"/>
      <c r="I1652" s="6"/>
      <c r="J1652" s="6"/>
      <c r="K1652" s="6"/>
      <c r="L1652" s="6"/>
      <c r="M1652" s="6"/>
      <c r="N1652" s="6"/>
      <c r="O1652" s="6">
        <v>4.0999999999999996</v>
      </c>
      <c r="P1652" s="6"/>
      <c r="Q1652" s="6">
        <v>40</v>
      </c>
      <c r="R1652" s="6"/>
      <c r="S1652" s="6">
        <v>0.14699999999999999</v>
      </c>
      <c r="T1652" s="6"/>
      <c r="U1652" s="6">
        <v>0.65</v>
      </c>
      <c r="V1652" s="6"/>
      <c r="W1652" s="6">
        <v>11.2</v>
      </c>
      <c r="X1652" s="6"/>
      <c r="Y1652" s="6">
        <v>145</v>
      </c>
      <c r="Z1652" s="6"/>
      <c r="AA1652" s="6">
        <v>216</v>
      </c>
      <c r="AB1652" s="6"/>
      <c r="AC1652" s="6">
        <v>1030</v>
      </c>
      <c r="AD1652" s="6" t="s">
        <v>1784</v>
      </c>
      <c r="AE1652" s="6">
        <v>18</v>
      </c>
      <c r="AF1652" s="6" t="s">
        <v>1784</v>
      </c>
      <c r="AG1652" s="6">
        <v>18</v>
      </c>
      <c r="AH1652" s="6" t="s">
        <v>1784</v>
      </c>
      <c r="AI1652" s="6">
        <v>5</v>
      </c>
      <c r="AJ1652" s="6" t="s">
        <v>1784</v>
      </c>
      <c r="AK1652" s="6">
        <v>2.5</v>
      </c>
      <c r="AL1652" s="6"/>
      <c r="AM1652" s="6">
        <v>8.0299999999999994</v>
      </c>
      <c r="AN1652" s="6"/>
      <c r="AO1652" s="6">
        <v>137</v>
      </c>
      <c r="AP1652" s="6"/>
      <c r="AQ1652" s="6"/>
      <c r="AR1652" s="6"/>
      <c r="AS1652" s="6"/>
      <c r="AT1652" s="6"/>
      <c r="AU1652" s="6"/>
      <c r="AV1652" s="6"/>
      <c r="AW1652" s="6"/>
      <c r="AX1652" s="6"/>
      <c r="AY1652" s="6"/>
      <c r="AZ1652" s="6"/>
      <c r="BA1652" s="6">
        <v>4</v>
      </c>
      <c r="BB1652" s="6"/>
      <c r="BC1652" s="6"/>
      <c r="BD1652" s="6"/>
      <c r="BE1652" s="6"/>
      <c r="BF1652" s="6"/>
      <c r="BG1652" s="6"/>
      <c r="BH1652" s="6"/>
      <c r="BI1652" s="6"/>
      <c r="BJ1652" s="6"/>
      <c r="BK1652" s="6"/>
      <c r="BL1652" s="6"/>
      <c r="BM1652" s="6"/>
      <c r="BN1652" s="6"/>
      <c r="BO1652" s="6"/>
      <c r="BP1652" s="6"/>
      <c r="BQ1652" s="6"/>
      <c r="BR1652" s="6"/>
      <c r="BS1652" s="6"/>
      <c r="BT1652" s="6"/>
      <c r="BU1652" s="6"/>
      <c r="BV1652" s="6"/>
      <c r="BW1652" s="6"/>
      <c r="BX1652" s="6"/>
      <c r="BY1652" s="6">
        <v>3.8</v>
      </c>
      <c r="BZ1652" s="6"/>
      <c r="CA1652" s="6"/>
      <c r="CB1652" s="6"/>
      <c r="CC1652" s="6"/>
      <c r="CD1652" s="6"/>
      <c r="CE1652" s="6"/>
      <c r="CF1652" s="6"/>
      <c r="CG1652" s="6"/>
      <c r="CH1652" s="6"/>
      <c r="CI1652" s="6"/>
      <c r="CJ1652" s="6"/>
      <c r="CK1652" s="6"/>
      <c r="CL1652" s="6"/>
      <c r="CM1652" s="6"/>
      <c r="CN1652" s="6"/>
      <c r="CO1652" s="6"/>
      <c r="CP1652" s="6"/>
      <c r="CQ1652" s="6"/>
      <c r="CR1652" s="6"/>
      <c r="CS1652" s="6"/>
      <c r="CT1652" s="6"/>
      <c r="CU1652" s="6"/>
      <c r="CV1652" s="6"/>
      <c r="CW1652" s="6"/>
    </row>
    <row r="1653" spans="1:101" s="83" customFormat="1" x14ac:dyDescent="0.2">
      <c r="A1653" s="6" t="s">
        <v>1624</v>
      </c>
      <c r="B1653" s="88">
        <v>39418.854166666664</v>
      </c>
      <c r="C1653" s="88"/>
      <c r="D1653" s="6" t="s">
        <v>1638</v>
      </c>
      <c r="E1653" s="6" t="s">
        <v>1639</v>
      </c>
      <c r="F1653" s="6"/>
      <c r="G1653" s="6">
        <v>70</v>
      </c>
      <c r="H1653" s="6"/>
      <c r="I1653" s="6"/>
      <c r="J1653" s="6"/>
      <c r="K1653" s="6"/>
      <c r="L1653" s="6"/>
      <c r="M1653" s="6"/>
      <c r="N1653" s="6"/>
      <c r="O1653" s="6">
        <v>64.3</v>
      </c>
      <c r="P1653" s="6"/>
      <c r="Q1653" s="6">
        <v>95.6</v>
      </c>
      <c r="R1653" s="6"/>
      <c r="S1653" s="6">
        <v>0.37</v>
      </c>
      <c r="T1653" s="6"/>
      <c r="U1653" s="6">
        <v>1.03</v>
      </c>
      <c r="V1653" s="6"/>
      <c r="W1653" s="6">
        <v>31.6</v>
      </c>
      <c r="X1653" s="6"/>
      <c r="Y1653" s="6">
        <v>496</v>
      </c>
      <c r="Z1653" s="6"/>
      <c r="AA1653" s="6">
        <v>765</v>
      </c>
      <c r="AB1653" s="6"/>
      <c r="AC1653" s="6">
        <v>2640</v>
      </c>
      <c r="AD1653" s="6" t="s">
        <v>1784</v>
      </c>
      <c r="AE1653" s="6">
        <v>18</v>
      </c>
      <c r="AF1653" s="6" t="s">
        <v>1784</v>
      </c>
      <c r="AG1653" s="6">
        <v>18</v>
      </c>
      <c r="AH1653" s="6"/>
      <c r="AI1653" s="6">
        <v>48</v>
      </c>
      <c r="AJ1653" s="6"/>
      <c r="AK1653" s="6">
        <v>11</v>
      </c>
      <c r="AL1653" s="6"/>
      <c r="AM1653" s="6">
        <v>7.47</v>
      </c>
      <c r="AN1653" s="6"/>
      <c r="AO1653" s="6">
        <v>113</v>
      </c>
      <c r="AP1653" s="6"/>
      <c r="AQ1653" s="6"/>
      <c r="AR1653" s="6"/>
      <c r="AS1653" s="6"/>
      <c r="AT1653" s="6"/>
      <c r="AU1653" s="6"/>
      <c r="AV1653" s="6"/>
      <c r="AW1653" s="6"/>
      <c r="AX1653" s="6"/>
      <c r="AY1653" s="6"/>
      <c r="AZ1653" s="6"/>
      <c r="BA1653" s="6">
        <v>18</v>
      </c>
      <c r="BB1653" s="6"/>
      <c r="BC1653" s="6"/>
      <c r="BD1653" s="6"/>
      <c r="BE1653" s="6"/>
      <c r="BF1653" s="6"/>
      <c r="BG1653" s="6"/>
      <c r="BH1653" s="6"/>
      <c r="BI1653" s="6"/>
      <c r="BJ1653" s="6"/>
      <c r="BK1653" s="6"/>
      <c r="BL1653" s="6"/>
      <c r="BM1653" s="6"/>
      <c r="BN1653" s="6"/>
      <c r="BO1653" s="6"/>
      <c r="BP1653" s="6"/>
      <c r="BQ1653" s="6"/>
      <c r="BR1653" s="6"/>
      <c r="BS1653" s="6"/>
      <c r="BT1653" s="6"/>
      <c r="BU1653" s="6"/>
      <c r="BV1653" s="6"/>
      <c r="BW1653" s="6"/>
      <c r="BX1653" s="6"/>
      <c r="BY1653" s="6">
        <v>2.9</v>
      </c>
      <c r="BZ1653" s="6"/>
      <c r="CA1653" s="6"/>
      <c r="CB1653" s="6"/>
      <c r="CC1653" s="6"/>
      <c r="CD1653" s="6"/>
      <c r="CE1653" s="6"/>
      <c r="CF1653" s="6"/>
      <c r="CG1653" s="6"/>
      <c r="CH1653" s="6"/>
      <c r="CI1653" s="6"/>
      <c r="CJ1653" s="6"/>
      <c r="CK1653" s="6"/>
      <c r="CL1653" s="6"/>
      <c r="CM1653" s="6"/>
      <c r="CN1653" s="6"/>
      <c r="CO1653" s="6"/>
      <c r="CP1653" s="6"/>
      <c r="CQ1653" s="6"/>
      <c r="CR1653" s="6"/>
      <c r="CS1653" s="6"/>
      <c r="CT1653" s="6"/>
      <c r="CU1653" s="6"/>
      <c r="CV1653" s="6"/>
      <c r="CW1653" s="6"/>
    </row>
    <row r="1654" spans="1:101" s="83" customFormat="1" x14ac:dyDescent="0.2">
      <c r="A1654" s="6" t="s">
        <v>1624</v>
      </c>
      <c r="B1654" s="88">
        <v>39454.604166666664</v>
      </c>
      <c r="C1654" s="88"/>
      <c r="D1654" s="6" t="s">
        <v>1640</v>
      </c>
      <c r="E1654" s="6" t="s">
        <v>1641</v>
      </c>
      <c r="F1654" s="6"/>
      <c r="G1654" s="6">
        <v>70</v>
      </c>
      <c r="H1654" s="6"/>
      <c r="I1654" s="6"/>
      <c r="J1654" s="6"/>
      <c r="K1654" s="6"/>
      <c r="L1654" s="6"/>
      <c r="M1654" s="6"/>
      <c r="N1654" s="6"/>
      <c r="O1654" s="6">
        <v>14.6</v>
      </c>
      <c r="P1654" s="6"/>
      <c r="Q1654" s="6">
        <v>63.4</v>
      </c>
      <c r="R1654" s="6"/>
      <c r="S1654" s="6"/>
      <c r="T1654" s="6"/>
      <c r="U1654" s="6">
        <v>0.72</v>
      </c>
      <c r="V1654" s="6"/>
      <c r="W1654" s="6"/>
      <c r="X1654" s="6"/>
      <c r="Y1654" s="6"/>
      <c r="Z1654" s="6"/>
      <c r="AA1654" s="6"/>
      <c r="AB1654" s="6"/>
      <c r="AC1654" s="6">
        <v>1550</v>
      </c>
      <c r="AD1654" s="6" t="s">
        <v>1784</v>
      </c>
      <c r="AE1654" s="6">
        <v>18</v>
      </c>
      <c r="AF1654" s="6" t="s">
        <v>1784</v>
      </c>
      <c r="AG1654" s="6">
        <v>18</v>
      </c>
      <c r="AH1654" s="6"/>
      <c r="AI1654" s="6">
        <v>9.6</v>
      </c>
      <c r="AJ1654" s="6"/>
      <c r="AK1654" s="6">
        <v>3.2</v>
      </c>
      <c r="AL1654" s="6"/>
      <c r="AM1654" s="6">
        <v>7.7</v>
      </c>
      <c r="AN1654" s="6"/>
      <c r="AO1654" s="6">
        <v>165</v>
      </c>
      <c r="AP1654" s="6"/>
      <c r="AQ1654" s="6"/>
      <c r="AR1654" s="6"/>
      <c r="AS1654" s="6"/>
      <c r="AT1654" s="6"/>
      <c r="AU1654" s="6"/>
      <c r="AV1654" s="6"/>
      <c r="AW1654" s="6"/>
      <c r="AX1654" s="6"/>
      <c r="AY1654" s="6"/>
      <c r="AZ1654" s="6"/>
      <c r="BA1654" s="6">
        <v>22</v>
      </c>
      <c r="BB1654" s="6"/>
      <c r="BC1654" s="6"/>
      <c r="BD1654" s="6"/>
      <c r="BE1654" s="6"/>
      <c r="BF1654" s="6"/>
      <c r="BG1654" s="6"/>
      <c r="BH1654" s="6"/>
      <c r="BI1654" s="6"/>
      <c r="BJ1654" s="6"/>
      <c r="BK1654" s="6"/>
      <c r="BL1654" s="6"/>
      <c r="BM1654" s="6"/>
      <c r="BN1654" s="6"/>
      <c r="BO1654" s="6"/>
      <c r="BP1654" s="6"/>
      <c r="BQ1654" s="6"/>
      <c r="BR1654" s="6"/>
      <c r="BS1654" s="6"/>
      <c r="BT1654" s="6"/>
      <c r="BU1654" s="6"/>
      <c r="BV1654" s="6"/>
      <c r="BW1654" s="6"/>
      <c r="BX1654" s="6" t="s">
        <v>1784</v>
      </c>
      <c r="BY1654" s="6">
        <v>1.9</v>
      </c>
      <c r="BZ1654" s="6"/>
      <c r="CA1654" s="6"/>
      <c r="CB1654" s="6"/>
      <c r="CC1654" s="6"/>
      <c r="CD1654" s="6"/>
      <c r="CE1654" s="6"/>
      <c r="CF1654" s="6"/>
      <c r="CG1654" s="6"/>
      <c r="CH1654" s="6"/>
      <c r="CI1654" s="6"/>
      <c r="CJ1654" s="6"/>
      <c r="CK1654" s="6"/>
      <c r="CL1654" s="6"/>
      <c r="CM1654" s="6"/>
      <c r="CN1654" s="6"/>
      <c r="CO1654" s="6"/>
      <c r="CP1654" s="6"/>
      <c r="CQ1654" s="6"/>
      <c r="CR1654" s="6"/>
      <c r="CS1654" s="6"/>
      <c r="CT1654" s="6"/>
      <c r="CU1654" s="6"/>
      <c r="CV1654" s="6"/>
      <c r="CW1654" s="6"/>
    </row>
    <row r="1655" spans="1:101" s="83" customFormat="1" x14ac:dyDescent="0.2">
      <c r="A1655" s="6" t="s">
        <v>1624</v>
      </c>
      <c r="B1655" s="88">
        <v>39581.677083333336</v>
      </c>
      <c r="C1655" s="88"/>
      <c r="D1655" s="6" t="s">
        <v>1642</v>
      </c>
      <c r="E1655" s="6" t="s">
        <v>1643</v>
      </c>
      <c r="F1655" s="6"/>
      <c r="G1655" s="6">
        <v>70</v>
      </c>
      <c r="H1655" s="6"/>
      <c r="I1655" s="6"/>
      <c r="J1655" s="6"/>
      <c r="K1655" s="6"/>
      <c r="L1655" s="6"/>
      <c r="M1655" s="6"/>
      <c r="N1655" s="6"/>
      <c r="O1655" s="6">
        <v>4.9000000000000004</v>
      </c>
      <c r="P1655" s="6"/>
      <c r="Q1655" s="6">
        <v>27.1</v>
      </c>
      <c r="R1655" s="6"/>
      <c r="S1655" s="6">
        <v>0.41799999999999998</v>
      </c>
      <c r="T1655" s="6"/>
      <c r="U1655" s="6"/>
      <c r="V1655" s="6"/>
      <c r="W1655" s="6"/>
      <c r="X1655" s="6"/>
      <c r="Y1655" s="6"/>
      <c r="Z1655" s="6"/>
      <c r="AA1655" s="6"/>
      <c r="AB1655" s="6"/>
      <c r="AC1655" s="6">
        <v>1720</v>
      </c>
      <c r="AD1655" s="6" t="s">
        <v>1784</v>
      </c>
      <c r="AE1655" s="6">
        <v>18</v>
      </c>
      <c r="AF1655" s="6" t="s">
        <v>1784</v>
      </c>
      <c r="AG1655" s="6">
        <v>18</v>
      </c>
      <c r="AH1655" s="6" t="s">
        <v>1784</v>
      </c>
      <c r="AI1655" s="6">
        <v>5</v>
      </c>
      <c r="AJ1655" s="6" t="s">
        <v>1784</v>
      </c>
      <c r="AK1655" s="6">
        <v>2.5</v>
      </c>
      <c r="AL1655" s="6"/>
      <c r="AM1655" s="6">
        <v>7.85</v>
      </c>
      <c r="AN1655" s="6"/>
      <c r="AO1655" s="6">
        <v>294</v>
      </c>
      <c r="AP1655" s="6"/>
      <c r="AQ1655" s="6"/>
      <c r="AR1655" s="6"/>
      <c r="AS1655" s="6"/>
      <c r="AT1655" s="6"/>
      <c r="AU1655" s="6"/>
      <c r="AV1655" s="6"/>
      <c r="AW1655" s="6"/>
      <c r="AX1655" s="6"/>
      <c r="AY1655" s="6"/>
      <c r="AZ1655" s="6"/>
      <c r="BA1655" s="6">
        <v>7</v>
      </c>
      <c r="BB1655" s="6"/>
      <c r="BC1655" s="6"/>
      <c r="BD1655" s="6"/>
      <c r="BE1655" s="6"/>
      <c r="BF1655" s="6"/>
      <c r="BG1655" s="6"/>
      <c r="BH1655" s="6"/>
      <c r="BI1655" s="6"/>
      <c r="BJ1655" s="6"/>
      <c r="BK1655" s="6"/>
      <c r="BL1655" s="6"/>
      <c r="BM1655" s="6"/>
      <c r="BN1655" s="6"/>
      <c r="BO1655" s="6"/>
      <c r="BP1655" s="6"/>
      <c r="BQ1655" s="6"/>
      <c r="BR1655" s="6"/>
      <c r="BS1655" s="6"/>
      <c r="BT1655" s="6"/>
      <c r="BU1655" s="6"/>
      <c r="BV1655" s="6"/>
      <c r="BW1655" s="6"/>
      <c r="BX1655" s="6" t="s">
        <v>1784</v>
      </c>
      <c r="BY1655" s="6">
        <v>1.9</v>
      </c>
      <c r="BZ1655" s="6"/>
      <c r="CA1655" s="6"/>
      <c r="CB1655" s="6"/>
      <c r="CC1655" s="6"/>
      <c r="CD1655" s="6"/>
      <c r="CE1655" s="6"/>
      <c r="CF1655" s="6"/>
      <c r="CG1655" s="6"/>
      <c r="CH1655" s="6"/>
      <c r="CI1655" s="6"/>
      <c r="CJ1655" s="6"/>
      <c r="CK1655" s="6"/>
      <c r="CL1655" s="6"/>
      <c r="CM1655" s="6"/>
      <c r="CN1655" s="6"/>
      <c r="CO1655" s="6"/>
      <c r="CP1655" s="6"/>
      <c r="CQ1655" s="6"/>
      <c r="CR1655" s="6"/>
      <c r="CS1655" s="6"/>
      <c r="CT1655" s="6"/>
      <c r="CU1655" s="6"/>
      <c r="CV1655" s="6"/>
      <c r="CW1655" s="6"/>
    </row>
    <row r="1656" spans="1:101" s="83" customFormat="1" x14ac:dyDescent="0.2">
      <c r="A1656" s="6" t="s">
        <v>1624</v>
      </c>
      <c r="B1656" s="88">
        <v>39715.770833333336</v>
      </c>
      <c r="C1656" s="88"/>
      <c r="D1656" s="6" t="s">
        <v>1644</v>
      </c>
      <c r="E1656" s="6" t="s">
        <v>1645</v>
      </c>
      <c r="F1656" s="6"/>
      <c r="G1656" s="6">
        <v>70</v>
      </c>
      <c r="H1656" s="6"/>
      <c r="I1656" s="6"/>
      <c r="J1656" s="6"/>
      <c r="K1656" s="6"/>
      <c r="L1656" s="6"/>
      <c r="M1656" s="6"/>
      <c r="N1656" s="6"/>
      <c r="O1656" s="6">
        <v>6.5</v>
      </c>
      <c r="P1656" s="6"/>
      <c r="Q1656" s="6">
        <v>37.6</v>
      </c>
      <c r="R1656" s="6"/>
      <c r="S1656" s="6"/>
      <c r="T1656" s="6"/>
      <c r="U1656" s="6">
        <v>1.74</v>
      </c>
      <c r="V1656" s="6"/>
      <c r="W1656" s="6">
        <v>21.6</v>
      </c>
      <c r="X1656" s="6"/>
      <c r="Y1656" s="6">
        <v>152</v>
      </c>
      <c r="Z1656" s="6"/>
      <c r="AA1656" s="6">
        <v>269</v>
      </c>
      <c r="AB1656" s="6"/>
      <c r="AC1656" s="6">
        <v>1600</v>
      </c>
      <c r="AD1656" s="6"/>
      <c r="AE1656" s="6">
        <v>54</v>
      </c>
      <c r="AF1656" s="6"/>
      <c r="AG1656" s="6">
        <v>21</v>
      </c>
      <c r="AH1656" s="6" t="s">
        <v>1784</v>
      </c>
      <c r="AI1656" s="6">
        <v>5</v>
      </c>
      <c r="AJ1656" s="6" t="s">
        <v>1784</v>
      </c>
      <c r="AK1656" s="6">
        <v>2.5</v>
      </c>
      <c r="AL1656" s="6"/>
      <c r="AM1656" s="6">
        <v>7.83</v>
      </c>
      <c r="AN1656" s="6"/>
      <c r="AO1656" s="6">
        <v>369</v>
      </c>
      <c r="AP1656" s="6"/>
      <c r="AQ1656" s="6"/>
      <c r="AR1656" s="6"/>
      <c r="AS1656" s="6"/>
      <c r="AT1656" s="6"/>
      <c r="AU1656" s="6"/>
      <c r="AV1656" s="6"/>
      <c r="AW1656" s="6"/>
      <c r="AX1656" s="6"/>
      <c r="AY1656" s="6"/>
      <c r="AZ1656" s="6"/>
      <c r="BA1656" s="6">
        <v>6</v>
      </c>
      <c r="BB1656" s="6"/>
      <c r="BC1656" s="6"/>
      <c r="BD1656" s="6"/>
      <c r="BE1656" s="6"/>
      <c r="BF1656" s="6"/>
      <c r="BG1656" s="6"/>
      <c r="BH1656" s="6"/>
      <c r="BI1656" s="6"/>
      <c r="BJ1656" s="6"/>
      <c r="BK1656" s="6"/>
      <c r="BL1656" s="6"/>
      <c r="BM1656" s="6"/>
      <c r="BN1656" s="6"/>
      <c r="BO1656" s="6"/>
      <c r="BP1656" s="6"/>
      <c r="BQ1656" s="6"/>
      <c r="BR1656" s="6"/>
      <c r="BS1656" s="6"/>
      <c r="BT1656" s="6"/>
      <c r="BU1656" s="6"/>
      <c r="BV1656" s="6"/>
      <c r="BW1656" s="6"/>
      <c r="BX1656" s="6"/>
      <c r="BY1656" s="6">
        <v>5.0999999999999996</v>
      </c>
      <c r="BZ1656" s="6"/>
      <c r="CA1656" s="6"/>
      <c r="CB1656" s="6"/>
      <c r="CC1656" s="6"/>
      <c r="CD1656" s="6"/>
      <c r="CE1656" s="6"/>
      <c r="CF1656" s="6"/>
      <c r="CG1656" s="6"/>
      <c r="CH1656" s="6"/>
      <c r="CI1656" s="6"/>
      <c r="CJ1656" s="6"/>
      <c r="CK1656" s="6"/>
      <c r="CL1656" s="6"/>
      <c r="CM1656" s="6"/>
      <c r="CN1656" s="6"/>
      <c r="CO1656" s="6"/>
      <c r="CP1656" s="6"/>
      <c r="CQ1656" s="6"/>
      <c r="CR1656" s="6"/>
      <c r="CS1656" s="6"/>
      <c r="CT1656" s="6"/>
      <c r="CU1656" s="6"/>
      <c r="CV1656" s="6"/>
      <c r="CW1656" s="6"/>
    </row>
    <row r="1657" spans="1:101" s="83" customFormat="1" x14ac:dyDescent="0.2">
      <c r="A1657" s="6" t="s">
        <v>1624</v>
      </c>
      <c r="B1657" s="88">
        <v>39783.645833333336</v>
      </c>
      <c r="C1657" s="88"/>
      <c r="D1657" s="6" t="s">
        <v>1646</v>
      </c>
      <c r="E1657" s="6" t="s">
        <v>1647</v>
      </c>
      <c r="F1657" s="6"/>
      <c r="G1657" s="6">
        <v>70</v>
      </c>
      <c r="H1657" s="6"/>
      <c r="I1657" s="6"/>
      <c r="J1657" s="6"/>
      <c r="K1657" s="6"/>
      <c r="L1657" s="6"/>
      <c r="M1657" s="6"/>
      <c r="N1657" s="6" t="s">
        <v>1934</v>
      </c>
      <c r="O1657" s="6">
        <v>23.6</v>
      </c>
      <c r="P1657" s="6"/>
      <c r="Q1657" s="6">
        <v>127</v>
      </c>
      <c r="R1657" s="6"/>
      <c r="S1657" s="6"/>
      <c r="T1657" s="6"/>
      <c r="U1657" s="6">
        <v>0.82</v>
      </c>
      <c r="V1657" s="6"/>
      <c r="W1657" s="6"/>
      <c r="X1657" s="6"/>
      <c r="Y1657" s="6"/>
      <c r="Z1657" s="6"/>
      <c r="AA1657" s="6">
        <v>842</v>
      </c>
      <c r="AB1657" s="6"/>
      <c r="AC1657" s="6">
        <v>3060</v>
      </c>
      <c r="AD1657" s="6" t="s">
        <v>1784</v>
      </c>
      <c r="AE1657" s="6">
        <v>18</v>
      </c>
      <c r="AF1657" s="6"/>
      <c r="AG1657" s="6">
        <v>26</v>
      </c>
      <c r="AH1657" s="6"/>
      <c r="AI1657" s="6">
        <v>28</v>
      </c>
      <c r="AJ1657" s="6"/>
      <c r="AK1657" s="6">
        <v>3.9</v>
      </c>
      <c r="AL1657" s="6"/>
      <c r="AM1657" s="6">
        <v>7.74</v>
      </c>
      <c r="AN1657" s="6"/>
      <c r="AO1657" s="6">
        <v>198</v>
      </c>
      <c r="AP1657" s="6"/>
      <c r="AQ1657" s="6"/>
      <c r="AR1657" s="6"/>
      <c r="AS1657" s="6"/>
      <c r="AT1657" s="6"/>
      <c r="AU1657" s="6"/>
      <c r="AV1657" s="6"/>
      <c r="AW1657" s="6"/>
      <c r="AX1657" s="6"/>
      <c r="AY1657" s="6"/>
      <c r="AZ1657" s="6"/>
      <c r="BA1657" s="6">
        <v>6</v>
      </c>
      <c r="BB1657" s="6"/>
      <c r="BC1657" s="6"/>
      <c r="BD1657" s="6"/>
      <c r="BE1657" s="6"/>
      <c r="BF1657" s="6"/>
      <c r="BG1657" s="6"/>
      <c r="BH1657" s="6"/>
      <c r="BI1657" s="6"/>
      <c r="BJ1657" s="6"/>
      <c r="BK1657" s="6"/>
      <c r="BL1657" s="6"/>
      <c r="BM1657" s="6"/>
      <c r="BN1657" s="6"/>
      <c r="BO1657" s="6"/>
      <c r="BP1657" s="6"/>
      <c r="BQ1657" s="6"/>
      <c r="BR1657" s="6"/>
      <c r="BS1657" s="6"/>
      <c r="BT1657" s="6"/>
      <c r="BU1657" s="6"/>
      <c r="BV1657" s="6"/>
      <c r="BW1657" s="6"/>
      <c r="BX1657" s="6"/>
      <c r="BY1657" s="6">
        <v>3.7</v>
      </c>
      <c r="BZ1657" s="6"/>
      <c r="CA1657" s="6"/>
      <c r="CB1657" s="6"/>
      <c r="CC1657" s="6"/>
      <c r="CD1657" s="6"/>
      <c r="CE1657" s="6"/>
      <c r="CF1657" s="6"/>
      <c r="CG1657" s="6"/>
      <c r="CH1657" s="6"/>
      <c r="CI1657" s="6"/>
      <c r="CJ1657" s="6"/>
      <c r="CK1657" s="6"/>
      <c r="CL1657" s="6"/>
      <c r="CM1657" s="6"/>
      <c r="CN1657" s="6"/>
      <c r="CO1657" s="6"/>
      <c r="CP1657" s="6"/>
      <c r="CQ1657" s="6"/>
      <c r="CR1657" s="6"/>
      <c r="CS1657" s="6"/>
      <c r="CT1657" s="6"/>
      <c r="CU1657" s="6"/>
      <c r="CV1657" s="6"/>
      <c r="CW1657" s="6"/>
    </row>
    <row r="1658" spans="1:101" s="83" customFormat="1" x14ac:dyDescent="0.2">
      <c r="A1658" s="6" t="s">
        <v>1624</v>
      </c>
      <c r="B1658" s="88">
        <v>39823.614583333336</v>
      </c>
      <c r="C1658" s="88"/>
      <c r="D1658" s="6" t="s">
        <v>1648</v>
      </c>
      <c r="E1658" s="6" t="s">
        <v>1649</v>
      </c>
      <c r="F1658" s="6"/>
      <c r="G1658" s="6">
        <v>70</v>
      </c>
      <c r="H1658" s="6"/>
      <c r="I1658" s="6"/>
      <c r="J1658" s="6"/>
      <c r="K1658" s="6"/>
      <c r="L1658" s="6"/>
      <c r="M1658" s="6"/>
      <c r="N1658" s="6" t="s">
        <v>1784</v>
      </c>
      <c r="O1658" s="6">
        <v>6</v>
      </c>
      <c r="P1658" s="6"/>
      <c r="Q1658" s="6">
        <v>83</v>
      </c>
      <c r="R1658" s="6"/>
      <c r="S1658" s="6"/>
      <c r="T1658" s="6"/>
      <c r="U1658" s="6">
        <v>1.3900000000000001</v>
      </c>
      <c r="V1658" s="6"/>
      <c r="W1658" s="6"/>
      <c r="X1658" s="6"/>
      <c r="Y1658" s="6"/>
      <c r="Z1658" s="6"/>
      <c r="AA1658" s="6"/>
      <c r="AB1658" s="6"/>
      <c r="AC1658" s="6">
        <v>6670</v>
      </c>
      <c r="AD1658" s="6" t="s">
        <v>1784</v>
      </c>
      <c r="AE1658" s="6">
        <v>20</v>
      </c>
      <c r="AF1658" s="6" t="s">
        <v>1784</v>
      </c>
      <c r="AG1658" s="6">
        <v>20</v>
      </c>
      <c r="AH1658" s="6" t="s">
        <v>1784</v>
      </c>
      <c r="AI1658" s="6">
        <v>5</v>
      </c>
      <c r="AJ1658" s="6" t="s">
        <v>1784</v>
      </c>
      <c r="AK1658" s="6">
        <v>2.5</v>
      </c>
      <c r="AL1658" s="6"/>
      <c r="AM1658" s="6">
        <v>7.43</v>
      </c>
      <c r="AN1658" s="6"/>
      <c r="AO1658" s="6">
        <v>370</v>
      </c>
      <c r="AP1658" s="6"/>
      <c r="AQ1658" s="6"/>
      <c r="AR1658" s="6"/>
      <c r="AS1658" s="6"/>
      <c r="AT1658" s="6"/>
      <c r="AU1658" s="6"/>
      <c r="AV1658" s="6"/>
      <c r="AW1658" s="6"/>
      <c r="AX1658" s="6"/>
      <c r="AY1658" s="6"/>
      <c r="AZ1658" s="6"/>
      <c r="BA1658" s="6">
        <v>11</v>
      </c>
      <c r="BB1658" s="6"/>
      <c r="BC1658" s="6"/>
      <c r="BD1658" s="6"/>
      <c r="BE1658" s="6"/>
      <c r="BF1658" s="6"/>
      <c r="BG1658" s="6"/>
      <c r="BH1658" s="6"/>
      <c r="BI1658" s="6"/>
      <c r="BJ1658" s="6"/>
      <c r="BK1658" s="6"/>
      <c r="BL1658" s="6"/>
      <c r="BM1658" s="6"/>
      <c r="BN1658" s="6"/>
      <c r="BO1658" s="6"/>
      <c r="BP1658" s="6"/>
      <c r="BQ1658" s="6"/>
      <c r="BR1658" s="6"/>
      <c r="BS1658" s="6"/>
      <c r="BT1658" s="6"/>
      <c r="BU1658" s="6"/>
      <c r="BV1658" s="6"/>
      <c r="BW1658" s="6"/>
      <c r="BX1658" s="6"/>
      <c r="BY1658" s="6">
        <v>2.4</v>
      </c>
      <c r="BZ1658" s="6"/>
      <c r="CA1658" s="6"/>
      <c r="CB1658" s="6"/>
      <c r="CC1658" s="6"/>
      <c r="CD1658" s="6" t="s">
        <v>1784</v>
      </c>
      <c r="CE1658" s="6">
        <v>20</v>
      </c>
      <c r="CF1658" s="6"/>
      <c r="CG1658" s="6"/>
      <c r="CH1658" s="6"/>
      <c r="CI1658" s="6"/>
      <c r="CJ1658" s="6"/>
      <c r="CK1658" s="6"/>
      <c r="CL1658" s="6"/>
      <c r="CM1658" s="6"/>
      <c r="CN1658" s="6"/>
      <c r="CO1658" s="6"/>
      <c r="CP1658" s="6"/>
      <c r="CQ1658" s="6"/>
      <c r="CR1658" s="6"/>
      <c r="CS1658" s="6"/>
      <c r="CT1658" s="6"/>
      <c r="CU1658" s="6"/>
      <c r="CV1658" s="6"/>
      <c r="CW1658" s="6"/>
    </row>
    <row r="1659" spans="1:101" s="83" customFormat="1" x14ac:dyDescent="0.2">
      <c r="A1659" s="6" t="s">
        <v>1624</v>
      </c>
      <c r="B1659" s="88">
        <v>39925.520833333336</v>
      </c>
      <c r="C1659" s="88"/>
      <c r="D1659" s="6" t="s">
        <v>1650</v>
      </c>
      <c r="E1659" s="6" t="s">
        <v>1651</v>
      </c>
      <c r="F1659" s="6"/>
      <c r="G1659" s="6">
        <v>70</v>
      </c>
      <c r="H1659" s="6"/>
      <c r="I1659" s="6"/>
      <c r="J1659" s="6"/>
      <c r="K1659" s="6"/>
      <c r="L1659" s="6"/>
      <c r="M1659" s="6"/>
      <c r="N1659" s="6" t="s">
        <v>1784</v>
      </c>
      <c r="O1659" s="6">
        <v>2</v>
      </c>
      <c r="P1659" s="6"/>
      <c r="Q1659" s="6">
        <v>16.899999999999999</v>
      </c>
      <c r="R1659" s="6"/>
      <c r="S1659" s="6">
        <v>0.186</v>
      </c>
      <c r="T1659" s="6"/>
      <c r="U1659" s="6">
        <v>0.76</v>
      </c>
      <c r="V1659" s="6"/>
      <c r="W1659" s="6">
        <v>14.5</v>
      </c>
      <c r="X1659" s="6"/>
      <c r="Y1659" s="6">
        <v>198</v>
      </c>
      <c r="Z1659" s="6"/>
      <c r="AA1659" s="6"/>
      <c r="AB1659" s="6"/>
      <c r="AC1659" s="6">
        <v>1570</v>
      </c>
      <c r="AD1659" s="6" t="s">
        <v>1784</v>
      </c>
      <c r="AE1659" s="6">
        <v>20</v>
      </c>
      <c r="AF1659" s="6" t="s">
        <v>1784</v>
      </c>
      <c r="AG1659" s="6">
        <v>20</v>
      </c>
      <c r="AH1659" s="6" t="s">
        <v>1784</v>
      </c>
      <c r="AI1659" s="6">
        <v>5</v>
      </c>
      <c r="AJ1659" s="6" t="s">
        <v>1784</v>
      </c>
      <c r="AK1659" s="6">
        <v>2.5</v>
      </c>
      <c r="AL1659" s="6"/>
      <c r="AM1659" s="6">
        <v>7.9399999999999995</v>
      </c>
      <c r="AN1659" s="6"/>
      <c r="AO1659" s="6">
        <v>265</v>
      </c>
      <c r="AP1659" s="6"/>
      <c r="AQ1659" s="6">
        <v>0.76</v>
      </c>
      <c r="AR1659" s="6"/>
      <c r="AS1659" s="6"/>
      <c r="AT1659" s="6"/>
      <c r="AU1659" s="6"/>
      <c r="AV1659" s="6"/>
      <c r="AW1659" s="6"/>
      <c r="AX1659" s="6"/>
      <c r="AY1659" s="6"/>
      <c r="AZ1659" s="6"/>
      <c r="BA1659" s="6">
        <v>3</v>
      </c>
      <c r="BB1659" s="6"/>
      <c r="BC1659" s="6"/>
      <c r="BD1659" s="6"/>
      <c r="BE1659" s="6"/>
      <c r="BF1659" s="6"/>
      <c r="BG1659" s="6"/>
      <c r="BH1659" s="6"/>
      <c r="BI1659" s="6"/>
      <c r="BJ1659" s="6"/>
      <c r="BK1659" s="6"/>
      <c r="BL1659" s="6"/>
      <c r="BM1659" s="6"/>
      <c r="BN1659" s="6"/>
      <c r="BO1659" s="6"/>
      <c r="BP1659" s="6"/>
      <c r="BQ1659" s="6"/>
      <c r="BR1659" s="6"/>
      <c r="BS1659" s="6"/>
      <c r="BT1659" s="6"/>
      <c r="BU1659" s="6"/>
      <c r="BV1659" s="6"/>
      <c r="BW1659" s="6"/>
      <c r="BX1659" s="6"/>
      <c r="BY1659" s="6">
        <v>4</v>
      </c>
      <c r="BZ1659" s="6"/>
      <c r="CA1659" s="6">
        <v>1.6</v>
      </c>
      <c r="CB1659" s="6" t="s">
        <v>1784</v>
      </c>
      <c r="CC1659" s="6">
        <v>0.25</v>
      </c>
      <c r="CD1659" s="6" t="s">
        <v>1784</v>
      </c>
      <c r="CE1659" s="6">
        <v>20</v>
      </c>
      <c r="CF1659" s="6"/>
      <c r="CG1659" s="6"/>
      <c r="CH1659" s="6"/>
      <c r="CI1659" s="6"/>
      <c r="CJ1659" s="6"/>
      <c r="CK1659" s="6"/>
      <c r="CL1659" s="6"/>
      <c r="CM1659" s="6"/>
      <c r="CN1659" s="6"/>
      <c r="CO1659" s="6"/>
      <c r="CP1659" s="6"/>
      <c r="CQ1659" s="6"/>
      <c r="CR1659" s="6"/>
      <c r="CS1659" s="6"/>
      <c r="CT1659" s="6"/>
      <c r="CU1659" s="6"/>
      <c r="CV1659" s="6"/>
      <c r="CW1659" s="6"/>
    </row>
    <row r="1660" spans="1:101" s="83" customFormat="1" x14ac:dyDescent="0.2">
      <c r="A1660" s="6" t="s">
        <v>1624</v>
      </c>
      <c r="B1660" s="88">
        <v>40009.541666666664</v>
      </c>
      <c r="C1660" s="88"/>
      <c r="D1660" s="6" t="s">
        <v>1652</v>
      </c>
      <c r="E1660" s="6" t="s">
        <v>1653</v>
      </c>
      <c r="F1660" s="6"/>
      <c r="G1660" s="6">
        <v>70</v>
      </c>
      <c r="H1660" s="6"/>
      <c r="I1660" s="6"/>
      <c r="J1660" s="6"/>
      <c r="K1660" s="6"/>
      <c r="L1660" s="6"/>
      <c r="M1660" s="6"/>
      <c r="N1660" s="6"/>
      <c r="O1660" s="6">
        <v>4.5</v>
      </c>
      <c r="P1660" s="6"/>
      <c r="Q1660" s="6">
        <v>32.799999999999997</v>
      </c>
      <c r="R1660" s="6"/>
      <c r="S1660" s="6"/>
      <c r="T1660" s="6"/>
      <c r="U1660" s="6">
        <v>0.82</v>
      </c>
      <c r="V1660" s="6"/>
      <c r="W1660" s="6"/>
      <c r="X1660" s="6"/>
      <c r="Y1660" s="6"/>
      <c r="Z1660" s="6"/>
      <c r="AA1660" s="6"/>
      <c r="AB1660" s="6"/>
      <c r="AC1660" s="6">
        <v>788</v>
      </c>
      <c r="AD1660" s="6" t="s">
        <v>1784</v>
      </c>
      <c r="AE1660" s="6">
        <v>20</v>
      </c>
      <c r="AF1660" s="6" t="s">
        <v>1784</v>
      </c>
      <c r="AG1660" s="6">
        <v>20</v>
      </c>
      <c r="AH1660" s="6"/>
      <c r="AI1660" s="6"/>
      <c r="AJ1660" s="6"/>
      <c r="AK1660" s="6"/>
      <c r="AL1660" s="6"/>
      <c r="AM1660" s="6">
        <v>7.59</v>
      </c>
      <c r="AN1660" s="6"/>
      <c r="AO1660" s="6">
        <v>78.3</v>
      </c>
      <c r="AP1660" s="6"/>
      <c r="AQ1660" s="6"/>
      <c r="AR1660" s="6"/>
      <c r="AS1660" s="6"/>
      <c r="AT1660" s="6"/>
      <c r="AU1660" s="6"/>
      <c r="AV1660" s="6"/>
      <c r="AW1660" s="6"/>
      <c r="AX1660" s="6"/>
      <c r="AY1660" s="6"/>
      <c r="AZ1660" s="6"/>
      <c r="BA1660" s="6">
        <v>11</v>
      </c>
      <c r="BB1660" s="6"/>
      <c r="BC1660" s="6"/>
      <c r="BD1660" s="6"/>
      <c r="BE1660" s="6"/>
      <c r="BF1660" s="6"/>
      <c r="BG1660" s="6"/>
      <c r="BH1660" s="6"/>
      <c r="BI1660" s="6"/>
      <c r="BJ1660" s="6"/>
      <c r="BK1660" s="6"/>
      <c r="BL1660" s="6"/>
      <c r="BM1660" s="6"/>
      <c r="BN1660" s="6"/>
      <c r="BO1660" s="6"/>
      <c r="BP1660" s="6"/>
      <c r="BQ1660" s="6"/>
      <c r="BR1660" s="6"/>
      <c r="BS1660" s="6"/>
      <c r="BT1660" s="6"/>
      <c r="BU1660" s="6"/>
      <c r="BV1660" s="6"/>
      <c r="BW1660" s="6"/>
      <c r="BX1660" s="6"/>
      <c r="BY1660" s="6">
        <v>2.1</v>
      </c>
      <c r="BZ1660" s="6"/>
      <c r="CA1660" s="6"/>
      <c r="CB1660" s="6"/>
      <c r="CC1660" s="6"/>
      <c r="CD1660" s="6" t="s">
        <v>1784</v>
      </c>
      <c r="CE1660" s="6">
        <v>20</v>
      </c>
      <c r="CF1660" s="6"/>
      <c r="CG1660" s="6"/>
      <c r="CH1660" s="6"/>
      <c r="CI1660" s="6"/>
      <c r="CJ1660" s="6"/>
      <c r="CK1660" s="6"/>
      <c r="CL1660" s="6"/>
      <c r="CM1660" s="6"/>
      <c r="CN1660" s="6"/>
      <c r="CO1660" s="6"/>
      <c r="CP1660" s="6"/>
      <c r="CQ1660" s="6"/>
      <c r="CR1660" s="6"/>
      <c r="CS1660" s="6"/>
      <c r="CT1660" s="6"/>
      <c r="CU1660" s="6"/>
      <c r="CV1660" s="6"/>
      <c r="CW1660" s="6"/>
    </row>
    <row r="1661" spans="1:101" s="83" customFormat="1" x14ac:dyDescent="0.2">
      <c r="A1661" s="6" t="s">
        <v>1624</v>
      </c>
      <c r="B1661" s="88">
        <v>40157.645833333336</v>
      </c>
      <c r="C1661" s="88"/>
      <c r="D1661" s="6" t="s">
        <v>1654</v>
      </c>
      <c r="E1661" s="6" t="s">
        <v>1655</v>
      </c>
      <c r="F1661" s="6"/>
      <c r="G1661" s="6">
        <v>70</v>
      </c>
      <c r="H1661" s="6"/>
      <c r="I1661" s="6"/>
      <c r="J1661" s="6"/>
      <c r="K1661" s="6"/>
      <c r="L1661" s="6"/>
      <c r="M1661" s="6"/>
      <c r="N1661" s="6"/>
      <c r="O1661" s="6">
        <v>72.5</v>
      </c>
      <c r="P1661" s="6"/>
      <c r="Q1661" s="6">
        <v>124</v>
      </c>
      <c r="R1661" s="6"/>
      <c r="S1661" s="6">
        <v>0.44400000000000001</v>
      </c>
      <c r="T1661" s="6"/>
      <c r="U1661" s="6">
        <v>1.18</v>
      </c>
      <c r="V1661" s="6"/>
      <c r="W1661" s="6">
        <v>25.3</v>
      </c>
      <c r="X1661" s="6"/>
      <c r="Y1661" s="6">
        <v>185</v>
      </c>
      <c r="Z1661" s="6"/>
      <c r="AA1661" s="6">
        <v>319</v>
      </c>
      <c r="AB1661" s="6"/>
      <c r="AC1661" s="6">
        <v>1600</v>
      </c>
      <c r="AD1661" s="6" t="s">
        <v>1784</v>
      </c>
      <c r="AE1661" s="6">
        <v>20</v>
      </c>
      <c r="AF1661" s="6" t="s">
        <v>1784</v>
      </c>
      <c r="AG1661" s="6">
        <v>20</v>
      </c>
      <c r="AH1661" s="6"/>
      <c r="AI1661" s="6">
        <v>41</v>
      </c>
      <c r="AJ1661" s="6" t="s">
        <v>1784</v>
      </c>
      <c r="AK1661" s="6">
        <v>2.5</v>
      </c>
      <c r="AL1661" s="6"/>
      <c r="AM1661" s="6">
        <v>7.9399999999999995</v>
      </c>
      <c r="AN1661" s="6"/>
      <c r="AO1661" s="6">
        <v>284</v>
      </c>
      <c r="AP1661" s="6"/>
      <c r="AQ1661" s="6"/>
      <c r="AR1661" s="6"/>
      <c r="AS1661" s="6"/>
      <c r="AT1661" s="6"/>
      <c r="AU1661" s="6"/>
      <c r="AV1661" s="6"/>
      <c r="AW1661" s="6"/>
      <c r="AX1661" s="6"/>
      <c r="AY1661" s="6"/>
      <c r="AZ1661" s="6"/>
      <c r="BA1661" s="6">
        <v>8</v>
      </c>
      <c r="BB1661" s="6"/>
      <c r="BC1661" s="6"/>
      <c r="BD1661" s="6"/>
      <c r="BE1661" s="6"/>
      <c r="BF1661" s="6"/>
      <c r="BG1661" s="6"/>
      <c r="BH1661" s="6"/>
      <c r="BI1661" s="6"/>
      <c r="BJ1661" s="6"/>
      <c r="BK1661" s="6"/>
      <c r="BL1661" s="6"/>
      <c r="BM1661" s="6"/>
      <c r="BN1661" s="6"/>
      <c r="BO1661" s="6"/>
      <c r="BP1661" s="6"/>
      <c r="BQ1661" s="6"/>
      <c r="BR1661" s="6"/>
      <c r="BS1661" s="6"/>
      <c r="BT1661" s="6"/>
      <c r="BU1661" s="6"/>
      <c r="BV1661" s="6"/>
      <c r="BW1661" s="6"/>
      <c r="BX1661" s="6"/>
      <c r="BY1661" s="6">
        <v>4.0999999999999996</v>
      </c>
      <c r="BZ1661" s="6"/>
      <c r="CA1661" s="6"/>
      <c r="CB1661" s="6"/>
      <c r="CC1661" s="6"/>
      <c r="CD1661" s="6" t="s">
        <v>1784</v>
      </c>
      <c r="CE1661" s="6">
        <v>20</v>
      </c>
      <c r="CF1661" s="6"/>
      <c r="CG1661" s="6"/>
      <c r="CH1661" s="6"/>
      <c r="CI1661" s="6"/>
      <c r="CJ1661" s="6"/>
      <c r="CK1661" s="6"/>
      <c r="CL1661" s="6"/>
      <c r="CM1661" s="6"/>
      <c r="CN1661" s="6"/>
      <c r="CO1661" s="6"/>
      <c r="CP1661" s="6"/>
      <c r="CQ1661" s="6"/>
      <c r="CR1661" s="6"/>
      <c r="CS1661" s="6"/>
      <c r="CT1661" s="6"/>
      <c r="CU1661" s="6"/>
      <c r="CV1661" s="6"/>
      <c r="CW1661" s="6"/>
    </row>
    <row r="1662" spans="1:101" s="83" customFormat="1" x14ac:dyDescent="0.2">
      <c r="A1662" s="6" t="s">
        <v>1624</v>
      </c>
      <c r="B1662" s="88">
        <v>40203.416666666664</v>
      </c>
      <c r="C1662" s="88"/>
      <c r="D1662" s="6" t="s">
        <v>1656</v>
      </c>
      <c r="E1662" s="6" t="s">
        <v>1657</v>
      </c>
      <c r="F1662" s="6"/>
      <c r="G1662" s="6">
        <v>70</v>
      </c>
      <c r="H1662" s="6"/>
      <c r="I1662" s="6"/>
      <c r="J1662" s="6"/>
      <c r="K1662" s="6"/>
      <c r="L1662" s="6"/>
      <c r="M1662" s="6"/>
      <c r="N1662" s="6"/>
      <c r="O1662" s="6">
        <v>134</v>
      </c>
      <c r="P1662" s="6"/>
      <c r="Q1662" s="6">
        <v>220</v>
      </c>
      <c r="R1662" s="6"/>
      <c r="S1662" s="6">
        <v>0.14599999999999999</v>
      </c>
      <c r="T1662" s="6"/>
      <c r="U1662" s="6">
        <v>0.78</v>
      </c>
      <c r="V1662" s="6"/>
      <c r="W1662" s="6">
        <v>36.6</v>
      </c>
      <c r="X1662" s="6"/>
      <c r="Y1662" s="6">
        <v>313</v>
      </c>
      <c r="Z1662" s="6"/>
      <c r="AA1662" s="6">
        <v>561</v>
      </c>
      <c r="AB1662" s="6"/>
      <c r="AC1662" s="6">
        <v>2260</v>
      </c>
      <c r="AD1662" s="6" t="s">
        <v>1784</v>
      </c>
      <c r="AE1662" s="6">
        <v>20</v>
      </c>
      <c r="AF1662" s="6"/>
      <c r="AG1662" s="6">
        <v>43</v>
      </c>
      <c r="AH1662" s="6"/>
      <c r="AI1662" s="6">
        <v>46</v>
      </c>
      <c r="AJ1662" s="6" t="s">
        <v>1784</v>
      </c>
      <c r="AK1662" s="6">
        <v>2.5</v>
      </c>
      <c r="AL1662" s="6"/>
      <c r="AM1662" s="6">
        <v>7.72</v>
      </c>
      <c r="AN1662" s="6"/>
      <c r="AO1662" s="6">
        <v>242</v>
      </c>
      <c r="AP1662" s="6"/>
      <c r="AQ1662" s="6">
        <v>37</v>
      </c>
      <c r="AR1662" s="6"/>
      <c r="AS1662" s="6"/>
      <c r="AT1662" s="6"/>
      <c r="AU1662" s="6"/>
      <c r="AV1662" s="6"/>
      <c r="AW1662" s="6"/>
      <c r="AX1662" s="6"/>
      <c r="AY1662" s="6"/>
      <c r="AZ1662" s="6"/>
      <c r="BA1662" s="6">
        <v>7</v>
      </c>
      <c r="BB1662" s="6"/>
      <c r="BC1662" s="6"/>
      <c r="BD1662" s="6"/>
      <c r="BE1662" s="6"/>
      <c r="BF1662" s="6"/>
      <c r="BG1662" s="6"/>
      <c r="BH1662" s="6"/>
      <c r="BI1662" s="6"/>
      <c r="BJ1662" s="6"/>
      <c r="BK1662" s="6"/>
      <c r="BL1662" s="6"/>
      <c r="BM1662" s="6"/>
      <c r="BN1662" s="6"/>
      <c r="BO1662" s="6"/>
      <c r="BP1662" s="6"/>
      <c r="BQ1662" s="6"/>
      <c r="BR1662" s="6"/>
      <c r="BS1662" s="6"/>
      <c r="BT1662" s="6"/>
      <c r="BU1662" s="6"/>
      <c r="BV1662" s="6"/>
      <c r="BW1662" s="6"/>
      <c r="BX1662" s="6"/>
      <c r="BY1662" s="6">
        <v>5.0999999999999996</v>
      </c>
      <c r="BZ1662" s="6"/>
      <c r="CA1662" s="6">
        <v>35</v>
      </c>
      <c r="CB1662" s="6" t="s">
        <v>1784</v>
      </c>
      <c r="CC1662" s="6">
        <v>0.25</v>
      </c>
      <c r="CD1662" s="6" t="s">
        <v>1784</v>
      </c>
      <c r="CE1662" s="6">
        <v>20</v>
      </c>
      <c r="CF1662" s="6"/>
      <c r="CG1662" s="6"/>
      <c r="CH1662" s="6"/>
      <c r="CI1662" s="6"/>
      <c r="CJ1662" s="6"/>
      <c r="CK1662" s="6"/>
      <c r="CL1662" s="6"/>
      <c r="CM1662" s="6"/>
      <c r="CN1662" s="6"/>
      <c r="CO1662" s="6"/>
      <c r="CP1662" s="6"/>
      <c r="CQ1662" s="6"/>
      <c r="CR1662" s="6"/>
      <c r="CS1662" s="6"/>
      <c r="CT1662" s="6"/>
      <c r="CU1662" s="6"/>
      <c r="CV1662" s="6"/>
      <c r="CW1662" s="6"/>
    </row>
    <row r="1663" spans="1:101" s="83" customFormat="1" x14ac:dyDescent="0.2">
      <c r="A1663" s="6" t="s">
        <v>1624</v>
      </c>
      <c r="B1663" s="88">
        <v>40276.458333333336</v>
      </c>
      <c r="C1663" s="88"/>
      <c r="D1663" s="6" t="s">
        <v>1658</v>
      </c>
      <c r="E1663" s="6" t="s">
        <v>1659</v>
      </c>
      <c r="F1663" s="6"/>
      <c r="G1663" s="6">
        <v>70</v>
      </c>
      <c r="H1663" s="6"/>
      <c r="I1663" s="6"/>
      <c r="J1663" s="6"/>
      <c r="K1663" s="6"/>
      <c r="L1663" s="6"/>
      <c r="M1663" s="6"/>
      <c r="N1663" s="6"/>
      <c r="O1663" s="6">
        <v>29.1</v>
      </c>
      <c r="P1663" s="6"/>
      <c r="Q1663" s="6">
        <v>62.9</v>
      </c>
      <c r="R1663" s="6"/>
      <c r="S1663" s="6">
        <v>5.8000000000000003E-2</v>
      </c>
      <c r="T1663" s="6"/>
      <c r="U1663" s="6">
        <v>0.84</v>
      </c>
      <c r="V1663" s="6"/>
      <c r="W1663" s="6">
        <v>23.1</v>
      </c>
      <c r="X1663" s="6"/>
      <c r="Y1663" s="6">
        <v>155</v>
      </c>
      <c r="Z1663" s="6"/>
      <c r="AA1663" s="6">
        <v>263</v>
      </c>
      <c r="AB1663" s="6"/>
      <c r="AC1663" s="6">
        <v>1330</v>
      </c>
      <c r="AD1663" s="6" t="s">
        <v>1784</v>
      </c>
      <c r="AE1663" s="6">
        <v>20</v>
      </c>
      <c r="AF1663" s="6" t="s">
        <v>1784</v>
      </c>
      <c r="AG1663" s="6">
        <v>20</v>
      </c>
      <c r="AH1663" s="6" t="s">
        <v>1784</v>
      </c>
      <c r="AI1663" s="6">
        <v>5</v>
      </c>
      <c r="AJ1663" s="6" t="s">
        <v>1784</v>
      </c>
      <c r="AK1663" s="6">
        <v>2.5</v>
      </c>
      <c r="AL1663" s="6"/>
      <c r="AM1663" s="6">
        <v>8.08</v>
      </c>
      <c r="AN1663" s="6"/>
      <c r="AO1663" s="6">
        <v>226</v>
      </c>
      <c r="AP1663" s="6"/>
      <c r="AQ1663" s="6">
        <v>9.6</v>
      </c>
      <c r="AR1663" s="6"/>
      <c r="AS1663" s="6"/>
      <c r="AT1663" s="6"/>
      <c r="AU1663" s="6"/>
      <c r="AV1663" s="6"/>
      <c r="AW1663" s="6"/>
      <c r="AX1663" s="6"/>
      <c r="AY1663" s="6"/>
      <c r="AZ1663" s="6"/>
      <c r="BA1663" s="6">
        <v>4</v>
      </c>
      <c r="BB1663" s="6"/>
      <c r="BC1663" s="6"/>
      <c r="BD1663" s="6"/>
      <c r="BE1663" s="6"/>
      <c r="BF1663" s="6"/>
      <c r="BG1663" s="6"/>
      <c r="BH1663" s="6"/>
      <c r="BI1663" s="6"/>
      <c r="BJ1663" s="6"/>
      <c r="BK1663" s="6"/>
      <c r="BL1663" s="6"/>
      <c r="BM1663" s="6"/>
      <c r="BN1663" s="6"/>
      <c r="BO1663" s="6"/>
      <c r="BP1663" s="6"/>
      <c r="BQ1663" s="6"/>
      <c r="BR1663" s="6"/>
      <c r="BS1663" s="6"/>
      <c r="BT1663" s="6"/>
      <c r="BU1663" s="6"/>
      <c r="BV1663" s="6"/>
      <c r="BW1663" s="6"/>
      <c r="BX1663" s="6" t="s">
        <v>1784</v>
      </c>
      <c r="BY1663" s="6">
        <v>1.9</v>
      </c>
      <c r="BZ1663" s="6"/>
      <c r="CA1663" s="6">
        <v>13</v>
      </c>
      <c r="CB1663" s="6"/>
      <c r="CC1663" s="6">
        <v>0.42</v>
      </c>
      <c r="CD1663" s="6" t="s">
        <v>1784</v>
      </c>
      <c r="CE1663" s="6">
        <v>20</v>
      </c>
      <c r="CF1663" s="6"/>
      <c r="CG1663" s="6"/>
      <c r="CH1663" s="6"/>
      <c r="CI1663" s="6"/>
      <c r="CJ1663" s="6"/>
      <c r="CK1663" s="6"/>
      <c r="CL1663" s="6"/>
      <c r="CM1663" s="6"/>
      <c r="CN1663" s="6"/>
      <c r="CO1663" s="6"/>
      <c r="CP1663" s="6"/>
      <c r="CQ1663" s="6"/>
      <c r="CR1663" s="6"/>
      <c r="CS1663" s="6"/>
      <c r="CT1663" s="6"/>
      <c r="CU1663" s="6"/>
      <c r="CV1663" s="6"/>
      <c r="CW1663" s="6"/>
    </row>
    <row r="1664" spans="1:101" s="83" customFormat="1" x14ac:dyDescent="0.2">
      <c r="A1664" s="6" t="s">
        <v>1624</v>
      </c>
      <c r="B1664" s="88">
        <v>40422.447916666664</v>
      </c>
      <c r="C1664" s="88"/>
      <c r="D1664" s="6" t="s">
        <v>1660</v>
      </c>
      <c r="E1664" s="6" t="s">
        <v>1661</v>
      </c>
      <c r="F1664" s="6"/>
      <c r="G1664" s="6">
        <v>70</v>
      </c>
      <c r="H1664" s="6"/>
      <c r="I1664" s="6"/>
      <c r="J1664" s="6"/>
      <c r="K1664" s="6"/>
      <c r="L1664" s="6"/>
      <c r="M1664" s="6"/>
      <c r="N1664" s="6"/>
      <c r="O1664" s="6">
        <v>3.9</v>
      </c>
      <c r="P1664" s="6"/>
      <c r="Q1664" s="6">
        <v>39.9</v>
      </c>
      <c r="R1664" s="6"/>
      <c r="S1664" s="6">
        <v>3.6999999999999998E-2</v>
      </c>
      <c r="T1664" s="6"/>
      <c r="U1664" s="6">
        <v>0.69</v>
      </c>
      <c r="V1664" s="6"/>
      <c r="W1664" s="6">
        <v>7.4</v>
      </c>
      <c r="X1664" s="6"/>
      <c r="Y1664" s="6">
        <v>40.6</v>
      </c>
      <c r="Z1664" s="6"/>
      <c r="AA1664" s="6">
        <v>70.599999999999994</v>
      </c>
      <c r="AB1664" s="6"/>
      <c r="AC1664" s="6">
        <v>403</v>
      </c>
      <c r="AD1664" s="6" t="s">
        <v>1784</v>
      </c>
      <c r="AE1664" s="6">
        <v>20</v>
      </c>
      <c r="AF1664" s="6" t="s">
        <v>1784</v>
      </c>
      <c r="AG1664" s="6">
        <v>20</v>
      </c>
      <c r="AH1664" s="6" t="s">
        <v>1784</v>
      </c>
      <c r="AI1664" s="6">
        <v>5</v>
      </c>
      <c r="AJ1664" s="6" t="s">
        <v>1784</v>
      </c>
      <c r="AK1664" s="6">
        <v>2.5</v>
      </c>
      <c r="AL1664" s="6"/>
      <c r="AM1664" s="6">
        <v>7.57</v>
      </c>
      <c r="AN1664" s="6"/>
      <c r="AO1664" s="6">
        <v>67.2</v>
      </c>
      <c r="AP1664" s="6"/>
      <c r="AQ1664" s="6">
        <v>0.45</v>
      </c>
      <c r="AR1664" s="6"/>
      <c r="AS1664" s="6"/>
      <c r="AT1664" s="6"/>
      <c r="AU1664" s="6"/>
      <c r="AV1664" s="6"/>
      <c r="AW1664" s="6"/>
      <c r="AX1664" s="6"/>
      <c r="AY1664" s="6"/>
      <c r="AZ1664" s="6"/>
      <c r="BA1664" s="6">
        <v>12</v>
      </c>
      <c r="BB1664" s="6"/>
      <c r="BC1664" s="6"/>
      <c r="BD1664" s="6"/>
      <c r="BE1664" s="6"/>
      <c r="BF1664" s="6"/>
      <c r="BG1664" s="6"/>
      <c r="BH1664" s="6"/>
      <c r="BI1664" s="6"/>
      <c r="BJ1664" s="6"/>
      <c r="BK1664" s="6"/>
      <c r="BL1664" s="6"/>
      <c r="BM1664" s="6"/>
      <c r="BN1664" s="6"/>
      <c r="BO1664" s="6"/>
      <c r="BP1664" s="6"/>
      <c r="BQ1664" s="6"/>
      <c r="BR1664" s="6"/>
      <c r="BS1664" s="6"/>
      <c r="BT1664" s="6"/>
      <c r="BU1664" s="6"/>
      <c r="BV1664" s="6"/>
      <c r="BW1664" s="6"/>
      <c r="BX1664" s="6"/>
      <c r="BY1664" s="6">
        <v>5.0999999999999996</v>
      </c>
      <c r="BZ1664" s="6"/>
      <c r="CA1664" s="6">
        <v>2.1</v>
      </c>
      <c r="CB1664" s="6" t="s">
        <v>1784</v>
      </c>
      <c r="CC1664" s="6">
        <v>0.25</v>
      </c>
      <c r="CD1664" s="6" t="s">
        <v>1784</v>
      </c>
      <c r="CE1664" s="6">
        <v>20</v>
      </c>
      <c r="CF1664" s="6"/>
      <c r="CG1664" s="6"/>
      <c r="CH1664" s="6"/>
      <c r="CI1664" s="6"/>
      <c r="CJ1664" s="6"/>
      <c r="CK1664" s="6"/>
      <c r="CL1664" s="6"/>
      <c r="CM1664" s="6"/>
      <c r="CN1664" s="6"/>
      <c r="CO1664" s="6"/>
      <c r="CP1664" s="6"/>
      <c r="CQ1664" s="6"/>
      <c r="CR1664" s="6"/>
      <c r="CS1664" s="6"/>
      <c r="CT1664" s="6"/>
      <c r="CU1664" s="6"/>
      <c r="CV1664" s="6"/>
      <c r="CW1664" s="6"/>
    </row>
    <row r="1665" spans="1:101" s="83" customFormat="1" x14ac:dyDescent="0.2">
      <c r="A1665" s="6" t="s">
        <v>1624</v>
      </c>
      <c r="B1665" s="88">
        <v>40477.635416666664</v>
      </c>
      <c r="C1665" s="88"/>
      <c r="D1665" s="6" t="s">
        <v>1662</v>
      </c>
      <c r="E1665" s="6" t="s">
        <v>1663</v>
      </c>
      <c r="F1665" s="6"/>
      <c r="G1665" s="6">
        <v>70</v>
      </c>
      <c r="H1665" s="6"/>
      <c r="I1665" s="6"/>
      <c r="J1665" s="6"/>
      <c r="K1665" s="6"/>
      <c r="L1665" s="6"/>
      <c r="M1665" s="6"/>
      <c r="N1665" s="6" t="s">
        <v>1784</v>
      </c>
      <c r="O1665" s="6">
        <v>3</v>
      </c>
      <c r="P1665" s="6"/>
      <c r="Q1665" s="6">
        <v>28</v>
      </c>
      <c r="R1665" s="6"/>
      <c r="S1665" s="6">
        <v>6.0999999999999999E-2</v>
      </c>
      <c r="T1665" s="6"/>
      <c r="U1665" s="6">
        <v>0.61</v>
      </c>
      <c r="V1665" s="6"/>
      <c r="W1665" s="6">
        <v>8.8000000000000007</v>
      </c>
      <c r="X1665" s="6"/>
      <c r="Y1665" s="6">
        <v>54.2</v>
      </c>
      <c r="Z1665" s="6"/>
      <c r="AA1665" s="6">
        <v>89.3</v>
      </c>
      <c r="AB1665" s="6"/>
      <c r="AC1665" s="6">
        <v>499</v>
      </c>
      <c r="AD1665" s="6" t="s">
        <v>1784</v>
      </c>
      <c r="AE1665" s="6">
        <v>20</v>
      </c>
      <c r="AF1665" s="6" t="s">
        <v>1784</v>
      </c>
      <c r="AG1665" s="6">
        <v>20</v>
      </c>
      <c r="AH1665" s="6" t="s">
        <v>1784</v>
      </c>
      <c r="AI1665" s="6">
        <v>5</v>
      </c>
      <c r="AJ1665" s="6" t="s">
        <v>1784</v>
      </c>
      <c r="AK1665" s="6">
        <v>2.5</v>
      </c>
      <c r="AL1665" s="6"/>
      <c r="AM1665" s="6">
        <v>7.74</v>
      </c>
      <c r="AN1665" s="6"/>
      <c r="AO1665" s="6">
        <v>83.4</v>
      </c>
      <c r="AP1665" s="6"/>
      <c r="AQ1665" s="6"/>
      <c r="AR1665" s="6"/>
      <c r="AS1665" s="6"/>
      <c r="AT1665" s="6"/>
      <c r="AU1665" s="6"/>
      <c r="AV1665" s="6"/>
      <c r="AW1665" s="6"/>
      <c r="AX1665" s="6"/>
      <c r="AY1665" s="6"/>
      <c r="AZ1665" s="6"/>
      <c r="BA1665" s="6">
        <v>19</v>
      </c>
      <c r="BB1665" s="6"/>
      <c r="BC1665" s="6">
        <v>26.8</v>
      </c>
      <c r="BD1665" s="6" t="s">
        <v>1784</v>
      </c>
      <c r="BE1665" s="6">
        <v>0.05</v>
      </c>
      <c r="BF1665" s="6"/>
      <c r="BG1665" s="6">
        <v>7</v>
      </c>
      <c r="BH1665" s="6"/>
      <c r="BI1665" s="6">
        <v>11.2</v>
      </c>
      <c r="BJ1665" s="6"/>
      <c r="BK1665" s="6">
        <v>1.1000000000000001</v>
      </c>
      <c r="BL1665" s="6"/>
      <c r="BM1665" s="6">
        <v>27</v>
      </c>
      <c r="BN1665" s="6"/>
      <c r="BO1665" s="6">
        <v>0.124</v>
      </c>
      <c r="BP1665" s="6"/>
      <c r="BQ1665" s="6"/>
      <c r="BR1665" s="6"/>
      <c r="BS1665" s="6"/>
      <c r="BT1665" s="6"/>
      <c r="BU1665" s="6">
        <v>113</v>
      </c>
      <c r="BV1665" s="6"/>
      <c r="BW1665" s="6"/>
      <c r="BX1665" s="6"/>
      <c r="BY1665" s="6">
        <v>2.4</v>
      </c>
      <c r="BZ1665" s="6"/>
      <c r="CA1665" s="6"/>
      <c r="CB1665" s="6"/>
      <c r="CC1665" s="6"/>
      <c r="CD1665" s="6" t="s">
        <v>1784</v>
      </c>
      <c r="CE1665" s="6">
        <v>20</v>
      </c>
      <c r="CF1665" s="6"/>
      <c r="CG1665" s="6"/>
      <c r="CH1665" s="6"/>
      <c r="CI1665" s="6"/>
      <c r="CJ1665" s="6"/>
      <c r="CK1665" s="6"/>
      <c r="CL1665" s="6"/>
      <c r="CM1665" s="6"/>
      <c r="CN1665" s="6"/>
      <c r="CO1665" s="6">
        <v>1.2</v>
      </c>
      <c r="CP1665" s="6"/>
      <c r="CQ1665" s="6">
        <v>2</v>
      </c>
      <c r="CR1665" s="6"/>
      <c r="CS1665" s="6"/>
      <c r="CT1665" s="6"/>
      <c r="CU1665" s="6"/>
      <c r="CV1665" s="6"/>
      <c r="CW1665" s="6">
        <v>3</v>
      </c>
    </row>
    <row r="1666" spans="1:101" s="83" customFormat="1" x14ac:dyDescent="0.2">
      <c r="A1666" s="83" t="s">
        <v>1624</v>
      </c>
      <c r="B1666" s="86">
        <v>40592.447916666664</v>
      </c>
      <c r="D1666" s="83" t="s">
        <v>1664</v>
      </c>
      <c r="G1666" s="83">
        <v>70</v>
      </c>
      <c r="O1666" s="83">
        <v>104</v>
      </c>
      <c r="Q1666" s="83">
        <v>180</v>
      </c>
      <c r="U1666" s="83">
        <v>0.77</v>
      </c>
      <c r="AC1666" s="83">
        <v>2260</v>
      </c>
      <c r="AD1666" s="83" t="s">
        <v>1784</v>
      </c>
      <c r="AE1666" s="83">
        <v>20</v>
      </c>
      <c r="AG1666" s="83">
        <v>60</v>
      </c>
      <c r="AM1666" s="83">
        <v>7.52</v>
      </c>
      <c r="AO1666" s="83">
        <v>164</v>
      </c>
      <c r="BA1666" s="83">
        <v>16</v>
      </c>
      <c r="BY1666" s="83">
        <v>4.3</v>
      </c>
      <c r="CD1666" s="83" t="s">
        <v>1784</v>
      </c>
      <c r="CE1666" s="83">
        <v>20</v>
      </c>
    </row>
    <row r="1667" spans="1:101" s="83" customFormat="1" x14ac:dyDescent="0.2">
      <c r="A1667" s="83" t="s">
        <v>1624</v>
      </c>
      <c r="B1667" s="86">
        <v>40653.614583333336</v>
      </c>
      <c r="D1667" s="83" t="s">
        <v>1665</v>
      </c>
      <c r="E1667" s="83" t="s">
        <v>1666</v>
      </c>
      <c r="G1667" s="83">
        <v>70</v>
      </c>
      <c r="O1667" s="83">
        <v>34.1</v>
      </c>
      <c r="Q1667" s="83">
        <v>76.3</v>
      </c>
      <c r="S1667" s="83">
        <v>0.106</v>
      </c>
      <c r="U1667" s="83">
        <v>0.67</v>
      </c>
      <c r="W1667" s="83">
        <v>19.600000000000001</v>
      </c>
      <c r="Y1667" s="83">
        <v>145</v>
      </c>
      <c r="AA1667" s="83">
        <v>228</v>
      </c>
      <c r="AC1667" s="83">
        <v>1200</v>
      </c>
      <c r="AD1667" s="83" t="s">
        <v>1784</v>
      </c>
      <c r="AE1667" s="83">
        <v>20</v>
      </c>
      <c r="AF1667" s="83" t="s">
        <v>1784</v>
      </c>
      <c r="AG1667" s="83">
        <v>20</v>
      </c>
      <c r="AH1667" s="83" t="s">
        <v>1784</v>
      </c>
      <c r="AI1667" s="83">
        <v>5</v>
      </c>
      <c r="AJ1667" s="83" t="s">
        <v>1784</v>
      </c>
      <c r="AK1667" s="83">
        <v>2.5</v>
      </c>
      <c r="AM1667" s="83">
        <v>7.75</v>
      </c>
      <c r="AO1667" s="83">
        <v>203</v>
      </c>
      <c r="BA1667" s="83">
        <v>31</v>
      </c>
      <c r="BX1667" s="83" t="s">
        <v>1784</v>
      </c>
      <c r="BY1667" s="83">
        <v>1.9</v>
      </c>
      <c r="CD1667" s="83" t="s">
        <v>1784</v>
      </c>
      <c r="CE1667" s="83">
        <v>20</v>
      </c>
    </row>
    <row r="1668" spans="1:101" s="83" customFormat="1" x14ac:dyDescent="0.2">
      <c r="A1668" s="83" t="s">
        <v>1624</v>
      </c>
      <c r="B1668" s="86">
        <v>40786.65625</v>
      </c>
      <c r="D1668" s="83" t="s">
        <v>1667</v>
      </c>
      <c r="E1668" s="83" t="s">
        <v>1668</v>
      </c>
      <c r="G1668" s="83">
        <v>70</v>
      </c>
      <c r="O1668" s="83">
        <v>2.2999999999999998</v>
      </c>
      <c r="Q1668" s="83">
        <v>33.5</v>
      </c>
      <c r="S1668" s="83">
        <v>2.37</v>
      </c>
      <c r="U1668" s="83">
        <v>3.17</v>
      </c>
      <c r="W1668" s="83">
        <v>31</v>
      </c>
      <c r="Y1668" s="83">
        <v>118</v>
      </c>
      <c r="AA1668" s="83">
        <v>208</v>
      </c>
      <c r="AC1668" s="83">
        <v>1470</v>
      </c>
      <c r="AD1668" s="83" t="s">
        <v>1784</v>
      </c>
      <c r="AE1668" s="83">
        <v>20</v>
      </c>
      <c r="AF1668" s="83" t="s">
        <v>1784</v>
      </c>
      <c r="AG1668" s="83">
        <v>20</v>
      </c>
      <c r="AH1668" s="83" t="s">
        <v>1784</v>
      </c>
      <c r="AI1668" s="83">
        <v>5</v>
      </c>
      <c r="AJ1668" s="83" t="s">
        <v>1784</v>
      </c>
      <c r="AK1668" s="83">
        <v>2.5</v>
      </c>
      <c r="AM1668" s="83">
        <v>7.9</v>
      </c>
      <c r="AO1668" s="83">
        <v>381</v>
      </c>
      <c r="BA1668" s="83">
        <v>3</v>
      </c>
      <c r="BY1668" s="83">
        <v>5.2</v>
      </c>
      <c r="CD1668" s="83" t="s">
        <v>1784</v>
      </c>
      <c r="CE1668" s="83">
        <v>20</v>
      </c>
    </row>
    <row r="1669" spans="1:101" s="83" customFormat="1" x14ac:dyDescent="0.2">
      <c r="A1669" s="83" t="s">
        <v>1624</v>
      </c>
      <c r="B1669" s="86">
        <v>40898.53125</v>
      </c>
      <c r="D1669" s="83" t="s">
        <v>1669</v>
      </c>
      <c r="E1669" s="83" t="s">
        <v>1670</v>
      </c>
      <c r="G1669" s="83">
        <v>70</v>
      </c>
      <c r="N1669" s="83" t="s">
        <v>1784</v>
      </c>
      <c r="O1669" s="83">
        <v>3</v>
      </c>
      <c r="Q1669" s="83">
        <v>16.5</v>
      </c>
      <c r="U1669" s="83">
        <v>0.89</v>
      </c>
      <c r="AC1669" s="83">
        <v>1900</v>
      </c>
      <c r="AD1669" s="83" t="s">
        <v>1784</v>
      </c>
      <c r="AE1669" s="83">
        <v>20</v>
      </c>
      <c r="AF1669" s="83" t="s">
        <v>1784</v>
      </c>
      <c r="AG1669" s="83">
        <v>20</v>
      </c>
      <c r="AH1669" s="83" t="s">
        <v>1784</v>
      </c>
      <c r="AI1669" s="83">
        <v>5</v>
      </c>
      <c r="AJ1669" s="83" t="s">
        <v>1784</v>
      </c>
      <c r="AK1669" s="83">
        <v>2.5</v>
      </c>
      <c r="AM1669" s="83">
        <v>8.06</v>
      </c>
      <c r="AO1669" s="83">
        <v>347</v>
      </c>
      <c r="AP1669" s="83" t="s">
        <v>1784</v>
      </c>
      <c r="AQ1669" s="83">
        <v>0.25</v>
      </c>
      <c r="BA1669" s="83">
        <v>5</v>
      </c>
      <c r="BY1669" s="83">
        <v>1.9</v>
      </c>
      <c r="CA1669" s="83">
        <v>15</v>
      </c>
      <c r="CB1669" s="83" t="s">
        <v>1784</v>
      </c>
      <c r="CC1669" s="83">
        <v>0.25</v>
      </c>
      <c r="CD1669" s="83" t="s">
        <v>1784</v>
      </c>
      <c r="CE1669" s="83">
        <v>20</v>
      </c>
    </row>
    <row r="1670" spans="1:101" s="83" customFormat="1" x14ac:dyDescent="0.2">
      <c r="A1670" s="83" t="s">
        <v>1624</v>
      </c>
      <c r="B1670" s="86">
        <v>40921.541666666664</v>
      </c>
      <c r="D1670" s="83" t="s">
        <v>1671</v>
      </c>
      <c r="E1670" s="83" t="s">
        <v>1672</v>
      </c>
      <c r="G1670" s="83">
        <v>70</v>
      </c>
      <c r="O1670" s="83">
        <v>9.4</v>
      </c>
      <c r="Q1670" s="83">
        <v>32.6</v>
      </c>
      <c r="S1670" s="83">
        <v>0.49299999999999999</v>
      </c>
      <c r="U1670" s="83">
        <v>0.88</v>
      </c>
      <c r="W1670" s="83">
        <v>24.4</v>
      </c>
      <c r="Y1670" s="83">
        <v>308</v>
      </c>
      <c r="AA1670" s="83">
        <v>536</v>
      </c>
      <c r="AC1670" s="83">
        <v>2420</v>
      </c>
      <c r="AD1670" s="83" t="s">
        <v>1784</v>
      </c>
      <c r="AE1670" s="83">
        <v>20</v>
      </c>
      <c r="AF1670" s="83" t="s">
        <v>1784</v>
      </c>
      <c r="AG1670" s="83">
        <v>20</v>
      </c>
      <c r="AH1670" s="83" t="s">
        <v>1784</v>
      </c>
      <c r="AI1670" s="83">
        <v>5</v>
      </c>
      <c r="AJ1670" s="83" t="s">
        <v>1784</v>
      </c>
      <c r="AK1670" s="83">
        <v>2.5</v>
      </c>
      <c r="AM1670" s="83">
        <v>7.83</v>
      </c>
      <c r="AO1670" s="83">
        <v>386</v>
      </c>
      <c r="AQ1670" s="83">
        <v>7.6</v>
      </c>
      <c r="BA1670" s="83">
        <v>7</v>
      </c>
      <c r="BY1670" s="83">
        <v>2</v>
      </c>
      <c r="CA1670" s="83">
        <v>13</v>
      </c>
      <c r="CB1670" s="83" t="s">
        <v>1784</v>
      </c>
      <c r="CC1670" s="83">
        <v>0.25</v>
      </c>
      <c r="CD1670" s="83" t="s">
        <v>1784</v>
      </c>
      <c r="CE1670" s="83">
        <v>20</v>
      </c>
    </row>
    <row r="1671" spans="1:101" s="83" customFormat="1" x14ac:dyDescent="0.2">
      <c r="A1671" s="83" t="s">
        <v>1624</v>
      </c>
      <c r="B1671" s="86">
        <v>40972.541666666664</v>
      </c>
      <c r="D1671" s="83" t="s">
        <v>1673</v>
      </c>
      <c r="E1671" s="83" t="s">
        <v>1674</v>
      </c>
      <c r="G1671" s="83">
        <v>70</v>
      </c>
      <c r="Q1671" s="83">
        <v>616</v>
      </c>
    </row>
    <row r="1672" spans="1:101" s="83" customFormat="1" x14ac:dyDescent="0.2">
      <c r="A1672" s="83" t="s">
        <v>1624</v>
      </c>
      <c r="B1672" s="86">
        <v>41004.583333333336</v>
      </c>
      <c r="D1672" s="83" t="s">
        <v>3151</v>
      </c>
      <c r="G1672" s="83">
        <v>70</v>
      </c>
      <c r="N1672" s="83" t="s">
        <v>1784</v>
      </c>
      <c r="O1672" s="83">
        <v>200</v>
      </c>
      <c r="Q1672" s="83">
        <v>232</v>
      </c>
      <c r="S1672" s="83">
        <v>0.86499999999999999</v>
      </c>
      <c r="U1672" s="83">
        <v>1.6400000000000001</v>
      </c>
      <c r="W1672" s="83">
        <v>29.4</v>
      </c>
      <c r="Y1672" s="83">
        <v>258</v>
      </c>
      <c r="AA1672" s="83">
        <v>459</v>
      </c>
      <c r="AC1672" s="83">
        <v>2240</v>
      </c>
      <c r="AD1672" s="83" t="s">
        <v>1784</v>
      </c>
      <c r="AE1672" s="83">
        <v>20</v>
      </c>
      <c r="AF1672" s="83" t="s">
        <v>1784</v>
      </c>
      <c r="AG1672" s="83">
        <v>20</v>
      </c>
      <c r="AI1672" s="83">
        <v>76</v>
      </c>
      <c r="AJ1672" s="83" t="s">
        <v>1784</v>
      </c>
      <c r="AK1672" s="83">
        <v>2.5</v>
      </c>
      <c r="AM1672" s="83">
        <v>7.42</v>
      </c>
      <c r="AO1672" s="83">
        <v>413</v>
      </c>
      <c r="BA1672" s="83">
        <v>7</v>
      </c>
      <c r="CD1672" s="83" t="s">
        <v>1784</v>
      </c>
      <c r="CE1672" s="83">
        <v>20</v>
      </c>
      <c r="CG1672" s="83">
        <v>2.44</v>
      </c>
      <c r="CK1672" s="83">
        <v>2238</v>
      </c>
    </row>
    <row r="1673" spans="1:101" s="83" customFormat="1" x14ac:dyDescent="0.2">
      <c r="A1673" s="83" t="s">
        <v>1624</v>
      </c>
      <c r="B1673" s="86">
        <v>41073.561111111114</v>
      </c>
      <c r="D1673" s="83" t="s">
        <v>3152</v>
      </c>
      <c r="G1673" s="83">
        <v>70</v>
      </c>
      <c r="Q1673" s="83">
        <v>37.299999999999997</v>
      </c>
    </row>
    <row r="1674" spans="1:101" s="83" customFormat="1" x14ac:dyDescent="0.2">
      <c r="A1674" s="83" t="s">
        <v>1624</v>
      </c>
      <c r="B1674" s="86">
        <v>41087.625</v>
      </c>
      <c r="D1674" s="83" t="s">
        <v>3153</v>
      </c>
      <c r="E1674" s="83" t="s">
        <v>3154</v>
      </c>
      <c r="G1674" s="83">
        <v>70</v>
      </c>
      <c r="Q1674" s="83">
        <v>23.5</v>
      </c>
    </row>
    <row r="1675" spans="1:101" s="83" customFormat="1" x14ac:dyDescent="0.2">
      <c r="A1675" s="83" t="s">
        <v>1624</v>
      </c>
      <c r="B1675" s="86">
        <v>41109.40625</v>
      </c>
      <c r="D1675" s="83" t="s">
        <v>3155</v>
      </c>
      <c r="G1675" s="83">
        <v>70</v>
      </c>
      <c r="O1675" s="83">
        <v>6.7</v>
      </c>
      <c r="Q1675" s="83">
        <v>37.299999999999997</v>
      </c>
      <c r="R1675" s="83" t="s">
        <v>1784</v>
      </c>
      <c r="S1675" s="83">
        <v>1.4999999999999999E-2</v>
      </c>
      <c r="U1675" s="83">
        <v>1</v>
      </c>
      <c r="W1675" s="83">
        <v>17</v>
      </c>
      <c r="Y1675" s="83">
        <v>81.7</v>
      </c>
      <c r="AA1675" s="83">
        <v>128</v>
      </c>
      <c r="AC1675" s="83">
        <v>647</v>
      </c>
      <c r="AD1675" s="83" t="s">
        <v>1784</v>
      </c>
      <c r="AE1675" s="83">
        <v>20</v>
      </c>
      <c r="AF1675" s="83" t="s">
        <v>1784</v>
      </c>
      <c r="AG1675" s="83">
        <v>20</v>
      </c>
      <c r="AH1675" s="83" t="s">
        <v>1784</v>
      </c>
      <c r="AI1675" s="83">
        <v>5</v>
      </c>
      <c r="AJ1675" s="83" t="s">
        <v>1784</v>
      </c>
      <c r="AK1675" s="83">
        <v>2.5</v>
      </c>
      <c r="AM1675" s="83">
        <v>7.33</v>
      </c>
      <c r="AO1675" s="83">
        <v>90.1</v>
      </c>
      <c r="BA1675" s="83">
        <v>14</v>
      </c>
      <c r="BX1675" s="83" t="s">
        <v>1784</v>
      </c>
      <c r="BY1675" s="83">
        <v>1.9</v>
      </c>
      <c r="CD1675" s="83" t="s">
        <v>1784</v>
      </c>
      <c r="CE1675" s="83">
        <v>20</v>
      </c>
    </row>
    <row r="1676" spans="1:101" s="110" customFormat="1" x14ac:dyDescent="0.2">
      <c r="A1676" s="110" t="s">
        <v>1624</v>
      </c>
      <c r="B1676" s="109">
        <v>41264.645833333336</v>
      </c>
      <c r="C1676" s="109"/>
      <c r="D1676" s="110" t="s">
        <v>3156</v>
      </c>
      <c r="E1676" s="110" t="s">
        <v>3157</v>
      </c>
      <c r="G1676" s="110">
        <v>70</v>
      </c>
      <c r="Q1676" s="110">
        <v>434</v>
      </c>
      <c r="S1676" s="110">
        <v>0.10199999999999999</v>
      </c>
      <c r="U1676" s="110">
        <v>0.9</v>
      </c>
      <c r="W1676" s="110">
        <v>49.6</v>
      </c>
      <c r="Y1676" s="110">
        <v>551</v>
      </c>
      <c r="AA1676" s="110">
        <v>904</v>
      </c>
      <c r="AC1676" s="110">
        <v>3220</v>
      </c>
      <c r="AD1676" s="110" t="s">
        <v>1784</v>
      </c>
      <c r="AE1676" s="110">
        <v>20</v>
      </c>
      <c r="AG1676" s="110">
        <v>140</v>
      </c>
      <c r="AI1676" s="110">
        <v>49</v>
      </c>
      <c r="AJ1676" s="110" t="s">
        <v>1784</v>
      </c>
      <c r="AK1676" s="110">
        <v>2.5</v>
      </c>
      <c r="AM1676" s="110">
        <v>7.82</v>
      </c>
      <c r="AO1676" s="110">
        <v>236</v>
      </c>
      <c r="BA1676" s="110">
        <v>5</v>
      </c>
      <c r="BX1676" s="110" t="s">
        <v>1784</v>
      </c>
      <c r="BY1676" s="110">
        <v>1.9</v>
      </c>
      <c r="CD1676" s="110" t="s">
        <v>1784</v>
      </c>
      <c r="CE1676" s="110">
        <v>20</v>
      </c>
    </row>
    <row r="1677" spans="1:101" s="110" customFormat="1" x14ac:dyDescent="0.2">
      <c r="A1677" s="110" t="s">
        <v>1624</v>
      </c>
      <c r="B1677" s="109">
        <v>41270.567361111112</v>
      </c>
      <c r="C1677" s="109"/>
      <c r="D1677" s="110" t="s">
        <v>3158</v>
      </c>
      <c r="G1677" s="110">
        <v>70</v>
      </c>
      <c r="O1677" s="110">
        <v>3.6</v>
      </c>
    </row>
    <row r="1678" spans="1:101" s="110" customFormat="1" x14ac:dyDescent="0.2">
      <c r="A1678" s="110" t="s">
        <v>1624</v>
      </c>
      <c r="B1678" s="109">
        <v>41287.666666666664</v>
      </c>
      <c r="C1678" s="109"/>
      <c r="D1678" s="110" t="s">
        <v>3159</v>
      </c>
      <c r="E1678" s="110" t="s">
        <v>3160</v>
      </c>
      <c r="G1678" s="110">
        <v>70</v>
      </c>
      <c r="N1678" s="110" t="s">
        <v>1784</v>
      </c>
      <c r="O1678" s="110">
        <v>60</v>
      </c>
      <c r="Q1678" s="110">
        <v>111</v>
      </c>
      <c r="S1678" s="110">
        <v>0.123</v>
      </c>
      <c r="U1678" s="110">
        <v>0.59</v>
      </c>
      <c r="W1678" s="110">
        <v>46.1</v>
      </c>
      <c r="Y1678" s="110">
        <v>531</v>
      </c>
      <c r="AA1678" s="110">
        <v>912</v>
      </c>
      <c r="AC1678" s="110">
        <v>3410</v>
      </c>
      <c r="AD1678" s="110" t="s">
        <v>1784</v>
      </c>
      <c r="AE1678" s="110">
        <v>20</v>
      </c>
      <c r="AF1678" s="110" t="s">
        <v>1784</v>
      </c>
      <c r="AG1678" s="110">
        <v>20</v>
      </c>
      <c r="AI1678" s="110">
        <v>46</v>
      </c>
      <c r="AJ1678" s="110" t="s">
        <v>1784</v>
      </c>
      <c r="AK1678" s="110">
        <v>2.5</v>
      </c>
      <c r="AM1678" s="110">
        <v>7.72</v>
      </c>
      <c r="AO1678" s="110">
        <v>326</v>
      </c>
      <c r="BA1678" s="110">
        <v>9</v>
      </c>
      <c r="BY1678" s="110">
        <v>2.2999999999999998</v>
      </c>
      <c r="CD1678" s="110" t="s">
        <v>1784</v>
      </c>
      <c r="CE1678" s="110">
        <v>20</v>
      </c>
    </row>
    <row r="1679" spans="1:101" s="110" customFormat="1" x14ac:dyDescent="0.2">
      <c r="A1679" s="110" t="s">
        <v>1624</v>
      </c>
      <c r="B1679" s="109">
        <v>41302.5625</v>
      </c>
      <c r="C1679" s="109"/>
      <c r="D1679" s="110" t="s">
        <v>3161</v>
      </c>
      <c r="E1679" s="110" t="s">
        <v>3162</v>
      </c>
      <c r="G1679" s="110">
        <v>70</v>
      </c>
      <c r="Q1679" s="110">
        <v>1400</v>
      </c>
      <c r="CG1679" s="110">
        <v>11.21</v>
      </c>
      <c r="CK1679" s="110">
        <v>10200</v>
      </c>
    </row>
    <row r="1680" spans="1:101" s="110" customFormat="1" x14ac:dyDescent="0.2">
      <c r="A1680" s="110" t="s">
        <v>1624</v>
      </c>
      <c r="B1680" s="109">
        <v>41313.572916666664</v>
      </c>
      <c r="C1680" s="109"/>
      <c r="D1680" s="110" t="s">
        <v>3163</v>
      </c>
      <c r="E1680" s="110" t="s">
        <v>3164</v>
      </c>
      <c r="G1680" s="110">
        <v>70</v>
      </c>
      <c r="Q1680" s="110">
        <v>194</v>
      </c>
      <c r="AD1680" s="110" t="s">
        <v>1784</v>
      </c>
      <c r="AE1680" s="110">
        <v>20</v>
      </c>
      <c r="AF1680" s="110" t="s">
        <v>1784</v>
      </c>
      <c r="AG1680" s="110">
        <v>20</v>
      </c>
      <c r="AI1680" s="110">
        <v>83</v>
      </c>
      <c r="AJ1680" s="110" t="s">
        <v>1784</v>
      </c>
      <c r="AK1680" s="110">
        <v>2.5</v>
      </c>
      <c r="CD1680" s="110" t="s">
        <v>1784</v>
      </c>
      <c r="CE1680" s="110">
        <v>20</v>
      </c>
      <c r="CG1680" s="110">
        <v>3.1</v>
      </c>
      <c r="CK1680" s="110">
        <v>14125</v>
      </c>
    </row>
    <row r="1681" spans="1:101" s="110" customFormat="1" x14ac:dyDescent="0.2">
      <c r="A1681" s="110" t="s">
        <v>1624</v>
      </c>
      <c r="B1681" s="109">
        <v>41344.479166666664</v>
      </c>
      <c r="C1681" s="109"/>
      <c r="D1681" s="110" t="s">
        <v>3165</v>
      </c>
      <c r="E1681" s="110" t="s">
        <v>3166</v>
      </c>
      <c r="G1681" s="110">
        <v>70</v>
      </c>
      <c r="Q1681" s="110">
        <v>252</v>
      </c>
      <c r="CG1681" s="110">
        <v>10.4</v>
      </c>
      <c r="CK1681" s="110">
        <v>1351</v>
      </c>
    </row>
    <row r="1682" spans="1:101" s="110" customFormat="1" x14ac:dyDescent="0.2">
      <c r="A1682" s="110" t="s">
        <v>1624</v>
      </c>
      <c r="B1682" s="109">
        <v>41378.71875</v>
      </c>
      <c r="C1682" s="109"/>
      <c r="D1682" s="110" t="s">
        <v>3167</v>
      </c>
      <c r="E1682" s="110" t="s">
        <v>3168</v>
      </c>
      <c r="G1682" s="110">
        <v>70</v>
      </c>
      <c r="O1682" s="110">
        <v>10.7</v>
      </c>
      <c r="Q1682" s="110">
        <v>44.2</v>
      </c>
      <c r="S1682" s="110">
        <v>0.17899999999999999</v>
      </c>
      <c r="U1682" s="110">
        <v>0.8</v>
      </c>
      <c r="W1682" s="110">
        <v>25.1</v>
      </c>
      <c r="Y1682" s="110">
        <v>229</v>
      </c>
      <c r="AA1682" s="110">
        <v>371</v>
      </c>
      <c r="AC1682" s="110">
        <v>1780</v>
      </c>
      <c r="AD1682" s="110" t="s">
        <v>1784</v>
      </c>
      <c r="AE1682" s="110">
        <v>20</v>
      </c>
      <c r="AF1682" s="110" t="s">
        <v>1784</v>
      </c>
      <c r="AG1682" s="110">
        <v>20</v>
      </c>
      <c r="AI1682" s="110">
        <v>5.2</v>
      </c>
      <c r="AJ1682" s="110" t="s">
        <v>1784</v>
      </c>
      <c r="AK1682" s="110">
        <v>2.5</v>
      </c>
      <c r="AM1682" s="110">
        <v>7.95</v>
      </c>
      <c r="AO1682" s="110">
        <v>298</v>
      </c>
      <c r="AQ1682" s="110">
        <v>1</v>
      </c>
      <c r="BA1682" s="110">
        <v>5</v>
      </c>
      <c r="BY1682" s="110">
        <v>2</v>
      </c>
      <c r="CA1682" s="110">
        <v>1.2</v>
      </c>
      <c r="CB1682" s="110" t="s">
        <v>1784</v>
      </c>
      <c r="CC1682" s="110">
        <v>0.12</v>
      </c>
      <c r="CD1682" s="110" t="s">
        <v>1784</v>
      </c>
      <c r="CE1682" s="110">
        <v>20</v>
      </c>
    </row>
    <row r="1683" spans="1:101" s="110" customFormat="1" x14ac:dyDescent="0.2">
      <c r="A1683" s="110" t="s">
        <v>1624</v>
      </c>
      <c r="B1683" s="109">
        <v>41498.5625</v>
      </c>
      <c r="C1683" s="109"/>
      <c r="D1683" s="110" t="s">
        <v>3546</v>
      </c>
      <c r="E1683" s="110" t="s">
        <v>3547</v>
      </c>
      <c r="G1683" s="110">
        <v>70</v>
      </c>
    </row>
    <row r="1684" spans="1:101" s="83" customFormat="1" x14ac:dyDescent="0.2">
      <c r="A1684" s="87" t="s">
        <v>1778</v>
      </c>
      <c r="B1684" s="93" t="s">
        <v>417</v>
      </c>
      <c r="C1684" s="89" t="s">
        <v>418</v>
      </c>
      <c r="D1684" s="87" t="s">
        <v>1779</v>
      </c>
      <c r="E1684" s="87" t="s">
        <v>1780</v>
      </c>
      <c r="F1684" s="87" t="s">
        <v>1781</v>
      </c>
      <c r="G1684" s="90" t="s">
        <v>1730</v>
      </c>
      <c r="H1684" s="90"/>
      <c r="I1684" s="90" t="s">
        <v>1731</v>
      </c>
      <c r="J1684" s="91"/>
      <c r="K1684" s="90" t="s">
        <v>1732</v>
      </c>
      <c r="L1684" s="91"/>
      <c r="M1684" s="90" t="s">
        <v>1733</v>
      </c>
      <c r="N1684" s="91"/>
      <c r="O1684" s="90" t="s">
        <v>1734</v>
      </c>
      <c r="P1684" s="91"/>
      <c r="Q1684" s="90" t="s">
        <v>1735</v>
      </c>
      <c r="R1684" s="91"/>
      <c r="S1684" s="90" t="s">
        <v>1736</v>
      </c>
      <c r="T1684" s="91"/>
      <c r="U1684" s="90" t="s">
        <v>1737</v>
      </c>
      <c r="V1684" s="91"/>
      <c r="W1684" s="90" t="s">
        <v>1738</v>
      </c>
      <c r="X1684" s="91"/>
      <c r="Y1684" s="90" t="s">
        <v>1739</v>
      </c>
      <c r="Z1684" s="91"/>
      <c r="AA1684" s="90" t="s">
        <v>1740</v>
      </c>
      <c r="AB1684" s="91"/>
      <c r="AC1684" s="90" t="s">
        <v>1741</v>
      </c>
      <c r="AD1684" s="91"/>
      <c r="AE1684" s="90" t="s">
        <v>1742</v>
      </c>
      <c r="AF1684" s="91"/>
      <c r="AG1684" s="90" t="s">
        <v>1743</v>
      </c>
      <c r="AH1684" s="91"/>
      <c r="AI1684" s="90" t="s">
        <v>1744</v>
      </c>
      <c r="AJ1684" s="91"/>
      <c r="AK1684" s="90" t="s">
        <v>1745</v>
      </c>
      <c r="AL1684" s="91"/>
      <c r="AM1684" s="90" t="s">
        <v>1746</v>
      </c>
      <c r="AN1684" s="91"/>
      <c r="AO1684" s="90" t="s">
        <v>1747</v>
      </c>
      <c r="AP1684" s="91"/>
      <c r="AQ1684" s="90" t="s">
        <v>1748</v>
      </c>
      <c r="AR1684" s="91"/>
      <c r="AS1684" s="90" t="s">
        <v>1749</v>
      </c>
      <c r="AT1684" s="91"/>
      <c r="AU1684" s="90" t="s">
        <v>1750</v>
      </c>
      <c r="AV1684" s="91"/>
      <c r="AW1684" s="90" t="s">
        <v>1751</v>
      </c>
      <c r="AX1684" s="91"/>
      <c r="AY1684" s="90" t="s">
        <v>1752</v>
      </c>
      <c r="AZ1684" s="91"/>
      <c r="BA1684" s="90" t="s">
        <v>1753</v>
      </c>
      <c r="BB1684" s="91"/>
      <c r="BC1684" s="90" t="s">
        <v>1754</v>
      </c>
      <c r="BD1684" s="91"/>
      <c r="BE1684" s="90" t="s">
        <v>1755</v>
      </c>
      <c r="BF1684" s="91"/>
      <c r="BG1684" s="90" t="s">
        <v>1756</v>
      </c>
      <c r="BH1684" s="91"/>
      <c r="BI1684" s="90" t="s">
        <v>1757</v>
      </c>
      <c r="BJ1684" s="91"/>
      <c r="BK1684" s="90" t="s">
        <v>1758</v>
      </c>
      <c r="BL1684" s="91"/>
      <c r="BM1684" s="90" t="s">
        <v>1759</v>
      </c>
      <c r="BN1684" s="91"/>
      <c r="BO1684" s="90" t="s">
        <v>1760</v>
      </c>
      <c r="BP1684" s="91"/>
      <c r="BQ1684" s="90" t="s">
        <v>1761</v>
      </c>
      <c r="BR1684" s="91"/>
      <c r="BS1684" s="90" t="s">
        <v>1762</v>
      </c>
      <c r="BT1684" s="91"/>
      <c r="BU1684" s="90" t="s">
        <v>1763</v>
      </c>
      <c r="BV1684" s="91"/>
      <c r="BW1684" s="90" t="s">
        <v>1764</v>
      </c>
      <c r="BX1684" s="91"/>
      <c r="BY1684" s="90" t="s">
        <v>1765</v>
      </c>
      <c r="BZ1684" s="91"/>
      <c r="CA1684" s="90" t="s">
        <v>1766</v>
      </c>
      <c r="CB1684" s="91"/>
      <c r="CC1684" s="90" t="s">
        <v>1767</v>
      </c>
      <c r="CD1684" s="91"/>
      <c r="CE1684" s="90" t="s">
        <v>1768</v>
      </c>
      <c r="CF1684" s="91"/>
      <c r="CG1684" s="90" t="s">
        <v>1769</v>
      </c>
      <c r="CH1684" s="91"/>
      <c r="CI1684" s="90" t="s">
        <v>1770</v>
      </c>
      <c r="CJ1684" s="91"/>
      <c r="CK1684" s="90" t="s">
        <v>1771</v>
      </c>
      <c r="CL1684" s="91"/>
      <c r="CM1684" s="90" t="s">
        <v>1772</v>
      </c>
      <c r="CN1684" s="91"/>
      <c r="CO1684" s="90" t="s">
        <v>1773</v>
      </c>
      <c r="CP1684" s="91"/>
      <c r="CQ1684" s="90" t="s">
        <v>1774</v>
      </c>
      <c r="CR1684" s="91"/>
      <c r="CS1684" s="90" t="s">
        <v>1775</v>
      </c>
      <c r="CT1684" s="91"/>
      <c r="CU1684" s="90" t="s">
        <v>1776</v>
      </c>
      <c r="CV1684" s="91"/>
      <c r="CW1684" s="90" t="s">
        <v>1777</v>
      </c>
    </row>
    <row r="1685" spans="1:101" s="83" customFormat="1" x14ac:dyDescent="0.2">
      <c r="A1685" s="85" t="s">
        <v>1778</v>
      </c>
      <c r="B1685" s="94" t="s">
        <v>3334</v>
      </c>
      <c r="C1685" s="85" t="s">
        <v>3335</v>
      </c>
      <c r="D1685" s="85" t="s">
        <v>1779</v>
      </c>
      <c r="E1685" s="85" t="s">
        <v>1780</v>
      </c>
      <c r="F1685" s="85" t="s">
        <v>1781</v>
      </c>
      <c r="G1685" s="85" t="s">
        <v>3336</v>
      </c>
      <c r="H1685" s="85" t="s">
        <v>3337</v>
      </c>
      <c r="I1685" s="85" t="s">
        <v>3338</v>
      </c>
      <c r="J1685" s="85" t="s">
        <v>3339</v>
      </c>
      <c r="K1685" s="85" t="s">
        <v>3340</v>
      </c>
      <c r="L1685" s="85" t="s">
        <v>3341</v>
      </c>
      <c r="M1685" s="85" t="s">
        <v>3342</v>
      </c>
      <c r="N1685" s="85" t="s">
        <v>3343</v>
      </c>
      <c r="O1685" s="85" t="s">
        <v>3344</v>
      </c>
      <c r="P1685" s="85" t="s">
        <v>3345</v>
      </c>
      <c r="Q1685" s="85" t="s">
        <v>3346</v>
      </c>
      <c r="R1685" s="85" t="s">
        <v>3347</v>
      </c>
      <c r="S1685" s="85" t="s">
        <v>3348</v>
      </c>
      <c r="T1685" s="85" t="s">
        <v>3349</v>
      </c>
      <c r="U1685" s="85" t="s">
        <v>3350</v>
      </c>
      <c r="V1685" s="85" t="s">
        <v>3351</v>
      </c>
      <c r="W1685" s="85" t="s">
        <v>3352</v>
      </c>
      <c r="X1685" s="85" t="s">
        <v>3353</v>
      </c>
      <c r="Y1685" s="85" t="s">
        <v>3354</v>
      </c>
      <c r="Z1685" s="85" t="s">
        <v>3355</v>
      </c>
      <c r="AA1685" s="85" t="s">
        <v>3356</v>
      </c>
      <c r="AB1685" s="85" t="s">
        <v>3357</v>
      </c>
      <c r="AC1685" s="85" t="s">
        <v>3358</v>
      </c>
      <c r="AD1685" s="85" t="s">
        <v>3359</v>
      </c>
      <c r="AE1685" s="85" t="s">
        <v>3360</v>
      </c>
      <c r="AF1685" s="85" t="s">
        <v>3361</v>
      </c>
      <c r="AG1685" s="85" t="s">
        <v>3362</v>
      </c>
      <c r="AH1685" s="85" t="s">
        <v>3363</v>
      </c>
      <c r="AI1685" s="85" t="s">
        <v>3364</v>
      </c>
      <c r="AJ1685" s="85" t="s">
        <v>3365</v>
      </c>
      <c r="AK1685" s="85" t="s">
        <v>3366</v>
      </c>
      <c r="AL1685" s="85" t="s">
        <v>3367</v>
      </c>
      <c r="AM1685" s="85" t="s">
        <v>3368</v>
      </c>
      <c r="AN1685" s="85" t="s">
        <v>3369</v>
      </c>
      <c r="AO1685" s="85" t="s">
        <v>3370</v>
      </c>
      <c r="AP1685" s="85" t="s">
        <v>3371</v>
      </c>
      <c r="AQ1685" s="85" t="s">
        <v>3372</v>
      </c>
      <c r="AR1685" s="85" t="s">
        <v>3373</v>
      </c>
      <c r="AS1685" s="85" t="s">
        <v>3374</v>
      </c>
      <c r="AT1685" s="85" t="s">
        <v>3375</v>
      </c>
      <c r="AU1685" s="85" t="s">
        <v>3376</v>
      </c>
      <c r="AV1685" s="85" t="s">
        <v>3377</v>
      </c>
      <c r="AW1685" s="85" t="s">
        <v>3378</v>
      </c>
      <c r="AX1685" s="85" t="s">
        <v>3379</v>
      </c>
      <c r="AY1685" s="85" t="s">
        <v>3380</v>
      </c>
      <c r="AZ1685" s="85" t="s">
        <v>3381</v>
      </c>
      <c r="BA1685" s="85" t="s">
        <v>3382</v>
      </c>
      <c r="BB1685" s="85" t="s">
        <v>3383</v>
      </c>
      <c r="BC1685" s="85" t="s">
        <v>3384</v>
      </c>
      <c r="BD1685" s="85" t="s">
        <v>3385</v>
      </c>
      <c r="BE1685" s="85" t="s">
        <v>3386</v>
      </c>
      <c r="BF1685" s="85" t="s">
        <v>3387</v>
      </c>
      <c r="BG1685" s="85" t="s">
        <v>3388</v>
      </c>
      <c r="BH1685" s="85" t="s">
        <v>3389</v>
      </c>
      <c r="BI1685" s="85" t="s">
        <v>3390</v>
      </c>
      <c r="BJ1685" s="85" t="s">
        <v>3391</v>
      </c>
      <c r="BK1685" s="85" t="s">
        <v>3392</v>
      </c>
      <c r="BL1685" s="85" t="s">
        <v>3393</v>
      </c>
      <c r="BM1685" s="85" t="s">
        <v>3394</v>
      </c>
      <c r="BN1685" s="85" t="s">
        <v>3395</v>
      </c>
      <c r="BO1685" s="85" t="s">
        <v>3396</v>
      </c>
      <c r="BP1685" s="85" t="s">
        <v>3397</v>
      </c>
      <c r="BQ1685" s="85" t="s">
        <v>3398</v>
      </c>
      <c r="BR1685" s="85" t="s">
        <v>3399</v>
      </c>
      <c r="BS1685" s="85" t="s">
        <v>3400</v>
      </c>
      <c r="BT1685" s="85" t="s">
        <v>3401</v>
      </c>
      <c r="BU1685" s="85" t="s">
        <v>3402</v>
      </c>
      <c r="BV1685" s="85" t="s">
        <v>3403</v>
      </c>
      <c r="BW1685" s="85" t="s">
        <v>3404</v>
      </c>
      <c r="BX1685" s="85" t="s">
        <v>3405</v>
      </c>
      <c r="BY1685" s="85" t="s">
        <v>3406</v>
      </c>
      <c r="BZ1685" s="85" t="s">
        <v>3407</v>
      </c>
      <c r="CA1685" s="85" t="s">
        <v>3408</v>
      </c>
      <c r="CB1685" s="85" t="s">
        <v>3409</v>
      </c>
      <c r="CC1685" s="85" t="s">
        <v>3410</v>
      </c>
      <c r="CD1685" s="85" t="s">
        <v>3411</v>
      </c>
      <c r="CE1685" s="85" t="s">
        <v>3412</v>
      </c>
      <c r="CF1685" s="85" t="s">
        <v>3413</v>
      </c>
      <c r="CG1685" s="85" t="s">
        <v>3414</v>
      </c>
      <c r="CH1685" s="85" t="s">
        <v>3415</v>
      </c>
      <c r="CI1685" s="85" t="s">
        <v>3416</v>
      </c>
      <c r="CJ1685" s="85" t="s">
        <v>3417</v>
      </c>
      <c r="CK1685" s="85" t="s">
        <v>3418</v>
      </c>
      <c r="CL1685" s="85" t="s">
        <v>3419</v>
      </c>
      <c r="CM1685" s="85" t="s">
        <v>3420</v>
      </c>
      <c r="CN1685" s="85" t="s">
        <v>3421</v>
      </c>
      <c r="CO1685" s="85" t="s">
        <v>3422</v>
      </c>
      <c r="CP1685" s="85" t="s">
        <v>3423</v>
      </c>
      <c r="CQ1685" s="85" t="s">
        <v>3424</v>
      </c>
      <c r="CR1685" s="85" t="s">
        <v>3425</v>
      </c>
      <c r="CS1685" s="85" t="s">
        <v>3426</v>
      </c>
      <c r="CT1685" s="85" t="s">
        <v>3427</v>
      </c>
      <c r="CU1685" s="85" t="s">
        <v>3428</v>
      </c>
      <c r="CV1685" s="85" t="s">
        <v>3429</v>
      </c>
      <c r="CW1685" s="85" t="s">
        <v>3430</v>
      </c>
    </row>
    <row r="1686" spans="1:101" customFormat="1" x14ac:dyDescent="0.2">
      <c r="B1686" s="4"/>
      <c r="C1686" s="4"/>
      <c r="G1686" s="1" t="s">
        <v>3548</v>
      </c>
      <c r="H1686" s="1"/>
      <c r="I1686" s="1" t="s">
        <v>3442</v>
      </c>
      <c r="J1686" s="1"/>
      <c r="K1686" s="1" t="s">
        <v>3443</v>
      </c>
      <c r="L1686" s="1"/>
      <c r="M1686" s="1" t="s">
        <v>3444</v>
      </c>
      <c r="N1686" s="1"/>
      <c r="O1686" s="1" t="s">
        <v>3445</v>
      </c>
      <c r="P1686" s="1"/>
      <c r="Q1686" s="1" t="s">
        <v>3446</v>
      </c>
      <c r="R1686" s="1"/>
      <c r="S1686" s="1" t="s">
        <v>3447</v>
      </c>
      <c r="T1686" s="1"/>
      <c r="U1686" s="1" t="s">
        <v>3448</v>
      </c>
      <c r="V1686" s="1"/>
      <c r="W1686" s="1" t="s">
        <v>3449</v>
      </c>
      <c r="X1686" s="1"/>
      <c r="Y1686" s="1" t="s">
        <v>3450</v>
      </c>
      <c r="Z1686" s="1"/>
      <c r="AA1686" s="1" t="s">
        <v>3451</v>
      </c>
      <c r="AB1686" s="1"/>
      <c r="AC1686" s="1" t="s">
        <v>3452</v>
      </c>
      <c r="AD1686" s="1"/>
      <c r="AE1686" s="1" t="s">
        <v>3453</v>
      </c>
      <c r="AF1686" s="1"/>
      <c r="AG1686" s="1" t="s">
        <v>3454</v>
      </c>
      <c r="AH1686" s="1"/>
      <c r="AI1686" s="1" t="s">
        <v>3455</v>
      </c>
      <c r="AJ1686" s="1"/>
      <c r="AK1686" s="1" t="s">
        <v>3456</v>
      </c>
      <c r="AL1686" s="1"/>
      <c r="AM1686" s="1" t="s">
        <v>3457</v>
      </c>
      <c r="AN1686" s="1"/>
      <c r="AO1686" s="1" t="s">
        <v>3458</v>
      </c>
      <c r="AP1686" s="1"/>
      <c r="AQ1686" s="1" t="s">
        <v>3459</v>
      </c>
      <c r="AR1686" s="1"/>
      <c r="AS1686" s="1" t="s">
        <v>3460</v>
      </c>
      <c r="AT1686" s="1"/>
      <c r="AU1686" s="1" t="s">
        <v>3461</v>
      </c>
      <c r="AV1686" s="1"/>
      <c r="AW1686" s="1" t="s">
        <v>3462</v>
      </c>
      <c r="AX1686" s="1"/>
      <c r="AY1686" s="1" t="s">
        <v>3463</v>
      </c>
      <c r="AZ1686" s="1"/>
      <c r="BA1686" s="1" t="s">
        <v>3464</v>
      </c>
      <c r="BB1686" s="1"/>
      <c r="BC1686" s="1" t="s">
        <v>3465</v>
      </c>
      <c r="BD1686" s="1"/>
      <c r="BE1686" s="1" t="s">
        <v>3466</v>
      </c>
      <c r="BF1686" s="1"/>
      <c r="BG1686" s="1" t="s">
        <v>3467</v>
      </c>
      <c r="BH1686" s="1"/>
      <c r="BI1686" s="1" t="s">
        <v>3468</v>
      </c>
      <c r="BJ1686" s="1"/>
      <c r="BK1686" s="1" t="s">
        <v>3469</v>
      </c>
      <c r="BL1686" s="1"/>
      <c r="BM1686" s="1" t="s">
        <v>3470</v>
      </c>
      <c r="BN1686" s="1"/>
      <c r="BO1686" s="1" t="s">
        <v>3471</v>
      </c>
      <c r="BP1686" s="1"/>
      <c r="BQ1686" s="1" t="s">
        <v>3472</v>
      </c>
      <c r="BR1686" s="1"/>
      <c r="BS1686" s="1" t="s">
        <v>3473</v>
      </c>
      <c r="BT1686" s="1"/>
      <c r="BU1686" s="1" t="s">
        <v>3474</v>
      </c>
      <c r="BV1686" s="1"/>
      <c r="BW1686" s="1" t="s">
        <v>3475</v>
      </c>
      <c r="BX1686" s="1"/>
      <c r="BY1686" s="1" t="s">
        <v>3476</v>
      </c>
      <c r="BZ1686" s="1"/>
      <c r="CA1686" s="1" t="s">
        <v>3477</v>
      </c>
      <c r="CB1686" s="1"/>
      <c r="CC1686" s="1" t="s">
        <v>3478</v>
      </c>
      <c r="CD1686" s="1"/>
      <c r="CE1686" s="1" t="s">
        <v>3479</v>
      </c>
      <c r="CF1686" s="1"/>
      <c r="CG1686" s="1" t="s">
        <v>3480</v>
      </c>
      <c r="CH1686" s="1"/>
      <c r="CI1686" s="1" t="s">
        <v>3481</v>
      </c>
      <c r="CJ1686" s="1"/>
      <c r="CK1686" s="1" t="s">
        <v>3482</v>
      </c>
      <c r="CL1686" s="1"/>
      <c r="CM1686" s="1" t="s">
        <v>3483</v>
      </c>
      <c r="CN1686" s="1"/>
      <c r="CO1686" s="1" t="s">
        <v>3484</v>
      </c>
      <c r="CP1686" s="1"/>
      <c r="CQ1686" s="1" t="s">
        <v>3485</v>
      </c>
      <c r="CR1686" s="1"/>
      <c r="CS1686" s="1" t="s">
        <v>3486</v>
      </c>
      <c r="CT1686" s="1"/>
      <c r="CU1686" s="1" t="s">
        <v>3487</v>
      </c>
      <c r="CV1686" s="1"/>
      <c r="CW1686" s="1" t="s">
        <v>3488</v>
      </c>
    </row>
    <row r="1687" spans="1:101" customFormat="1" x14ac:dyDescent="0.2">
      <c r="A1687" s="2" t="s">
        <v>1778</v>
      </c>
      <c r="B1687" s="2" t="s">
        <v>3489</v>
      </c>
      <c r="C1687" s="2" t="s">
        <v>3490</v>
      </c>
      <c r="D1687" s="2" t="s">
        <v>1779</v>
      </c>
      <c r="E1687" s="2" t="s">
        <v>1780</v>
      </c>
      <c r="F1687" s="2" t="s">
        <v>1781</v>
      </c>
      <c r="G1687" s="2" t="s">
        <v>3336</v>
      </c>
      <c r="H1687" s="2" t="s">
        <v>3337</v>
      </c>
      <c r="I1687" s="2" t="s">
        <v>3338</v>
      </c>
      <c r="J1687" s="2" t="s">
        <v>3339</v>
      </c>
      <c r="K1687" s="2" t="s">
        <v>3340</v>
      </c>
      <c r="L1687" s="2" t="s">
        <v>3341</v>
      </c>
      <c r="M1687" s="2" t="s">
        <v>3342</v>
      </c>
      <c r="N1687" s="2" t="s">
        <v>3343</v>
      </c>
      <c r="O1687" s="2" t="s">
        <v>3344</v>
      </c>
      <c r="P1687" s="2" t="s">
        <v>3345</v>
      </c>
      <c r="Q1687" s="2" t="s">
        <v>3346</v>
      </c>
      <c r="R1687" s="2" t="s">
        <v>3347</v>
      </c>
      <c r="S1687" s="2" t="s">
        <v>3348</v>
      </c>
      <c r="T1687" s="2" t="s">
        <v>3349</v>
      </c>
      <c r="U1687" s="2" t="s">
        <v>3350</v>
      </c>
      <c r="V1687" s="2" t="s">
        <v>3351</v>
      </c>
      <c r="W1687" s="2" t="s">
        <v>3352</v>
      </c>
      <c r="X1687" s="2" t="s">
        <v>3353</v>
      </c>
      <c r="Y1687" s="2" t="s">
        <v>3354</v>
      </c>
      <c r="Z1687" s="2" t="s">
        <v>3355</v>
      </c>
      <c r="AA1687" s="2" t="s">
        <v>3356</v>
      </c>
      <c r="AB1687" s="2" t="s">
        <v>3357</v>
      </c>
      <c r="AC1687" s="2" t="s">
        <v>3358</v>
      </c>
      <c r="AD1687" s="2" t="s">
        <v>3359</v>
      </c>
      <c r="AE1687" s="2" t="s">
        <v>3360</v>
      </c>
      <c r="AF1687" s="2" t="s">
        <v>3361</v>
      </c>
      <c r="AG1687" s="2" t="s">
        <v>3362</v>
      </c>
      <c r="AH1687" s="2" t="s">
        <v>3363</v>
      </c>
      <c r="AI1687" s="2" t="s">
        <v>3364</v>
      </c>
      <c r="AJ1687" s="2" t="s">
        <v>3365</v>
      </c>
      <c r="AK1687" s="2" t="s">
        <v>3366</v>
      </c>
      <c r="AL1687" s="2" t="s">
        <v>3367</v>
      </c>
      <c r="AM1687" s="2" t="s">
        <v>3368</v>
      </c>
      <c r="AN1687" s="2" t="s">
        <v>3369</v>
      </c>
      <c r="AO1687" s="2" t="s">
        <v>3370</v>
      </c>
      <c r="AP1687" s="2" t="s">
        <v>3371</v>
      </c>
      <c r="AQ1687" s="2" t="s">
        <v>3372</v>
      </c>
      <c r="AR1687" s="2" t="s">
        <v>3373</v>
      </c>
      <c r="AS1687" s="2" t="s">
        <v>3374</v>
      </c>
      <c r="AT1687" s="2" t="s">
        <v>3375</v>
      </c>
      <c r="AU1687" s="2" t="s">
        <v>3376</v>
      </c>
      <c r="AV1687" s="2" t="s">
        <v>3377</v>
      </c>
      <c r="AW1687" s="2" t="s">
        <v>3378</v>
      </c>
      <c r="AX1687" s="2" t="s">
        <v>3379</v>
      </c>
      <c r="AY1687" s="2" t="s">
        <v>3380</v>
      </c>
      <c r="AZ1687" s="2" t="s">
        <v>3381</v>
      </c>
      <c r="BA1687" s="2" t="s">
        <v>3382</v>
      </c>
      <c r="BB1687" s="2" t="s">
        <v>3383</v>
      </c>
      <c r="BC1687" s="2" t="s">
        <v>3384</v>
      </c>
      <c r="BD1687" s="2" t="s">
        <v>3385</v>
      </c>
      <c r="BE1687" s="2" t="s">
        <v>3386</v>
      </c>
      <c r="BF1687" s="2" t="s">
        <v>3387</v>
      </c>
      <c r="BG1687" s="2" t="s">
        <v>3388</v>
      </c>
      <c r="BH1687" s="2" t="s">
        <v>3389</v>
      </c>
      <c r="BI1687" s="2" t="s">
        <v>3390</v>
      </c>
      <c r="BJ1687" s="2" t="s">
        <v>3391</v>
      </c>
      <c r="BK1687" s="2" t="s">
        <v>3392</v>
      </c>
      <c r="BL1687" s="2" t="s">
        <v>3393</v>
      </c>
      <c r="BM1687" s="2" t="s">
        <v>3394</v>
      </c>
      <c r="BN1687" s="2" t="s">
        <v>3395</v>
      </c>
      <c r="BO1687" s="2" t="s">
        <v>3396</v>
      </c>
      <c r="BP1687" s="2" t="s">
        <v>3397</v>
      </c>
      <c r="BQ1687" s="2" t="s">
        <v>3398</v>
      </c>
      <c r="BR1687" s="2" t="s">
        <v>3399</v>
      </c>
      <c r="BS1687" s="2" t="s">
        <v>3400</v>
      </c>
      <c r="BT1687" s="2" t="s">
        <v>3401</v>
      </c>
      <c r="BU1687" s="2" t="s">
        <v>3402</v>
      </c>
      <c r="BV1687" s="2" t="s">
        <v>3403</v>
      </c>
      <c r="BW1687" s="2" t="s">
        <v>3404</v>
      </c>
      <c r="BX1687" s="2" t="s">
        <v>3405</v>
      </c>
      <c r="BY1687" s="2" t="s">
        <v>3406</v>
      </c>
      <c r="BZ1687" s="2" t="s">
        <v>3407</v>
      </c>
      <c r="CA1687" s="2" t="s">
        <v>3408</v>
      </c>
      <c r="CB1687" s="2" t="s">
        <v>3409</v>
      </c>
      <c r="CC1687" s="2" t="s">
        <v>3410</v>
      </c>
      <c r="CD1687" s="2" t="s">
        <v>3411</v>
      </c>
      <c r="CE1687" s="2" t="s">
        <v>3412</v>
      </c>
      <c r="CF1687" s="2" t="s">
        <v>3413</v>
      </c>
      <c r="CG1687" s="2" t="s">
        <v>3414</v>
      </c>
      <c r="CH1687" s="2" t="s">
        <v>3415</v>
      </c>
      <c r="CI1687" s="2" t="s">
        <v>3416</v>
      </c>
      <c r="CJ1687" s="2" t="s">
        <v>3417</v>
      </c>
      <c r="CK1687" s="2" t="s">
        <v>3418</v>
      </c>
      <c r="CL1687" s="2" t="s">
        <v>3419</v>
      </c>
      <c r="CM1687" s="2" t="s">
        <v>3420</v>
      </c>
      <c r="CN1687" s="2" t="s">
        <v>3421</v>
      </c>
      <c r="CO1687" s="2" t="s">
        <v>3422</v>
      </c>
      <c r="CP1687" s="2" t="s">
        <v>3423</v>
      </c>
      <c r="CQ1687" s="2" t="s">
        <v>3424</v>
      </c>
      <c r="CR1687" s="2" t="s">
        <v>3425</v>
      </c>
      <c r="CS1687" s="2" t="s">
        <v>3426</v>
      </c>
      <c r="CT1687" s="2" t="s">
        <v>3427</v>
      </c>
      <c r="CU1687" s="2" t="s">
        <v>3428</v>
      </c>
      <c r="CV1687" s="2" t="s">
        <v>3429</v>
      </c>
      <c r="CW1687" s="2" t="s">
        <v>3430</v>
      </c>
    </row>
    <row r="1688" spans="1:101" s="110" customFormat="1" x14ac:dyDescent="0.2">
      <c r="A1688" s="110" t="s">
        <v>3499</v>
      </c>
      <c r="B1688" s="109">
        <v>41261.5</v>
      </c>
      <c r="C1688" s="109"/>
      <c r="D1688" s="110" t="s">
        <v>3500</v>
      </c>
      <c r="E1688" s="110" t="s">
        <v>3501</v>
      </c>
      <c r="G1688" s="110">
        <v>70</v>
      </c>
      <c r="Q1688" s="110">
        <v>68.099999999999994</v>
      </c>
      <c r="S1688" s="110">
        <v>7.0999999999999994E-2</v>
      </c>
      <c r="BA1688" s="110">
        <v>5</v>
      </c>
      <c r="BO1688" s="110">
        <v>0.03</v>
      </c>
      <c r="BP1688" s="110" t="s">
        <v>1784</v>
      </c>
      <c r="BQ1688" s="110">
        <v>2E-3</v>
      </c>
      <c r="CG1688" s="110">
        <v>8.39</v>
      </c>
      <c r="CI1688" s="110">
        <v>7.99</v>
      </c>
      <c r="CK1688" s="110">
        <v>853</v>
      </c>
    </row>
    <row r="1689" spans="1:101" s="110" customFormat="1" x14ac:dyDescent="0.2">
      <c r="A1689" s="110" t="s">
        <v>3499</v>
      </c>
      <c r="B1689" s="109">
        <v>41330.791666666664</v>
      </c>
      <c r="C1689" s="109"/>
      <c r="D1689" s="110" t="s">
        <v>3502</v>
      </c>
      <c r="E1689" s="110" t="s">
        <v>3503</v>
      </c>
      <c r="G1689" s="110">
        <v>70</v>
      </c>
      <c r="K1689" s="110">
        <v>6</v>
      </c>
      <c r="Q1689" s="110">
        <v>547</v>
      </c>
      <c r="S1689" s="110">
        <v>7.2999999999999995E-2</v>
      </c>
      <c r="BA1689" s="110">
        <v>10</v>
      </c>
      <c r="BO1689" s="110">
        <v>0.14199999999999999</v>
      </c>
      <c r="BQ1689" s="110">
        <v>2.7E-2</v>
      </c>
      <c r="CG1689" s="110">
        <v>9.92</v>
      </c>
      <c r="CI1689" s="110">
        <v>7.72</v>
      </c>
      <c r="CK1689" s="110">
        <v>2476</v>
      </c>
      <c r="CM1689" s="110">
        <v>11.9</v>
      </c>
    </row>
    <row r="1690" spans="1:101" s="110" customFormat="1" x14ac:dyDescent="0.2">
      <c r="A1690" s="110" t="s">
        <v>3499</v>
      </c>
      <c r="B1690" s="109">
        <v>41361.517361111109</v>
      </c>
      <c r="C1690" s="109"/>
      <c r="D1690" s="110" t="s">
        <v>3504</v>
      </c>
      <c r="E1690" s="110" t="s">
        <v>3505</v>
      </c>
      <c r="G1690" s="110">
        <v>40</v>
      </c>
      <c r="K1690" s="110">
        <v>6.9269999999999996</v>
      </c>
      <c r="Q1690" s="110">
        <v>88.8</v>
      </c>
      <c r="R1690" s="110" t="s">
        <v>1784</v>
      </c>
      <c r="S1690" s="110">
        <v>1.4999999999999999E-2</v>
      </c>
      <c r="BA1690" s="110">
        <v>9</v>
      </c>
      <c r="BO1690" s="110">
        <v>6.0999999999999999E-2</v>
      </c>
      <c r="BQ1690" s="110">
        <v>7.0000000000000001E-3</v>
      </c>
      <c r="CG1690" s="110">
        <v>9.7899999999999991</v>
      </c>
      <c r="CI1690" s="110">
        <v>7.72</v>
      </c>
      <c r="CK1690" s="110">
        <v>1614</v>
      </c>
      <c r="CM1690" s="110">
        <v>4.7</v>
      </c>
    </row>
    <row r="1691" spans="1:101" s="110" customFormat="1" x14ac:dyDescent="0.2">
      <c r="A1691" s="110" t="s">
        <v>3499</v>
      </c>
      <c r="B1691" s="109">
        <v>41389.614583333336</v>
      </c>
      <c r="C1691" s="109"/>
      <c r="D1691" s="110" t="s">
        <v>3506</v>
      </c>
      <c r="E1691" s="110" t="s">
        <v>3507</v>
      </c>
      <c r="G1691" s="110">
        <v>10</v>
      </c>
      <c r="K1691" s="110">
        <v>3.6</v>
      </c>
      <c r="Q1691" s="110">
        <v>50.3</v>
      </c>
      <c r="S1691" s="110">
        <v>5.8999999999999997E-2</v>
      </c>
      <c r="BA1691" s="110">
        <v>3</v>
      </c>
      <c r="BO1691" s="110">
        <v>2.5000000000000001E-2</v>
      </c>
      <c r="BQ1691" s="110">
        <v>3.0000000000000001E-3</v>
      </c>
      <c r="CG1691" s="110">
        <v>10.98</v>
      </c>
      <c r="CI1691" s="110">
        <v>7.57</v>
      </c>
      <c r="CK1691" s="110">
        <v>1685</v>
      </c>
    </row>
    <row r="1692" spans="1:101" s="110" customFormat="1" x14ac:dyDescent="0.2">
      <c r="A1692" s="110" t="s">
        <v>3499</v>
      </c>
      <c r="B1692" s="109">
        <v>41409.697916666664</v>
      </c>
      <c r="C1692" s="109"/>
      <c r="D1692" s="110" t="s">
        <v>3508</v>
      </c>
      <c r="E1692" s="110" t="s">
        <v>3509</v>
      </c>
      <c r="G1692" s="110">
        <v>40</v>
      </c>
      <c r="K1692" s="110">
        <v>1.48</v>
      </c>
      <c r="Q1692" s="110">
        <v>52.7</v>
      </c>
      <c r="S1692" s="110">
        <v>8.4900000000000003E-2</v>
      </c>
      <c r="BA1692" s="110">
        <v>4</v>
      </c>
      <c r="BO1692" s="110">
        <v>4.6300000000000001E-2</v>
      </c>
      <c r="BP1692" s="110" t="s">
        <v>1784</v>
      </c>
      <c r="BQ1692" s="110">
        <v>6.0000000000000001E-3</v>
      </c>
      <c r="CG1692" s="110">
        <v>7.26</v>
      </c>
      <c r="CI1692" s="110">
        <v>7.5600000000000005</v>
      </c>
      <c r="CK1692" s="110">
        <v>1362</v>
      </c>
      <c r="CM1692" s="110">
        <v>16</v>
      </c>
    </row>
    <row r="1693" spans="1:101" s="110" customFormat="1" x14ac:dyDescent="0.2">
      <c r="A1693" s="110" t="s">
        <v>3499</v>
      </c>
      <c r="B1693" s="109">
        <v>41420.729166666664</v>
      </c>
      <c r="C1693" s="109"/>
      <c r="D1693" s="110" t="s">
        <v>3510</v>
      </c>
      <c r="E1693" s="110" t="s">
        <v>3511</v>
      </c>
      <c r="G1693" s="110">
        <v>40</v>
      </c>
      <c r="K1693" s="110">
        <v>1.72</v>
      </c>
      <c r="Q1693" s="110">
        <v>35.200000000000003</v>
      </c>
      <c r="S1693" s="110">
        <v>0.11</v>
      </c>
      <c r="BA1693" s="110">
        <v>3.6</v>
      </c>
      <c r="BO1693" s="110">
        <v>2.8299999999999999E-2</v>
      </c>
      <c r="BP1693" s="110" t="s">
        <v>1784</v>
      </c>
      <c r="BQ1693" s="110">
        <v>6.0000000000000001E-3</v>
      </c>
      <c r="CG1693" s="110">
        <v>5.8</v>
      </c>
      <c r="CI1693" s="110">
        <v>7.75</v>
      </c>
      <c r="CK1693" s="110">
        <v>1318</v>
      </c>
    </row>
    <row r="1694" spans="1:101" s="110" customFormat="1" x14ac:dyDescent="0.2">
      <c r="A1694" s="110" t="s">
        <v>3516</v>
      </c>
      <c r="B1694" s="109">
        <v>41261.479166666664</v>
      </c>
      <c r="C1694" s="109"/>
      <c r="D1694" s="110" t="s">
        <v>3517</v>
      </c>
      <c r="E1694" s="110" t="s">
        <v>3518</v>
      </c>
      <c r="G1694" s="110">
        <v>10</v>
      </c>
      <c r="P1694" s="110" t="s">
        <v>1784</v>
      </c>
      <c r="Q1694" s="110">
        <v>8.5</v>
      </c>
      <c r="R1694" s="110" t="s">
        <v>1784</v>
      </c>
      <c r="S1694" s="110">
        <v>1.4999999999999999E-2</v>
      </c>
      <c r="BA1694" s="110">
        <v>3</v>
      </c>
      <c r="BO1694" s="110">
        <v>5.5E-2</v>
      </c>
      <c r="BP1694" s="110" t="s">
        <v>1784</v>
      </c>
      <c r="BQ1694" s="110">
        <v>2E-3</v>
      </c>
      <c r="CG1694" s="110">
        <v>10.41</v>
      </c>
      <c r="CI1694" s="110">
        <v>8.0500000000000007</v>
      </c>
      <c r="CK1694" s="110">
        <v>1154</v>
      </c>
    </row>
    <row r="1695" spans="1:101" s="110" customFormat="1" x14ac:dyDescent="0.2">
      <c r="A1695" s="110" t="s">
        <v>3516</v>
      </c>
      <c r="B1695" s="109">
        <v>41330.520833333336</v>
      </c>
      <c r="C1695" s="109"/>
      <c r="D1695" s="110" t="s">
        <v>3519</v>
      </c>
      <c r="E1695" s="110" t="s">
        <v>3520</v>
      </c>
      <c r="G1695" s="110">
        <v>70</v>
      </c>
      <c r="K1695" s="110">
        <v>1.83</v>
      </c>
      <c r="Q1695" s="110">
        <v>184</v>
      </c>
      <c r="S1695" s="110">
        <v>2.9000000000000001E-2</v>
      </c>
      <c r="BA1695" s="110">
        <v>8</v>
      </c>
      <c r="BO1695" s="110">
        <v>7.9000000000000001E-2</v>
      </c>
      <c r="BQ1695" s="110">
        <v>3.0000000000000001E-3</v>
      </c>
      <c r="CG1695" s="110">
        <v>6.72</v>
      </c>
      <c r="CI1695" s="110">
        <v>7.67</v>
      </c>
      <c r="CK1695" s="110">
        <v>6630</v>
      </c>
      <c r="CM1695" s="110">
        <v>7.4</v>
      </c>
    </row>
    <row r="1696" spans="1:101" s="110" customFormat="1" x14ac:dyDescent="0.2">
      <c r="A1696" s="110" t="s">
        <v>3516</v>
      </c>
      <c r="B1696" s="109">
        <v>41361.447916666664</v>
      </c>
      <c r="C1696" s="109"/>
      <c r="D1696" s="110" t="s">
        <v>3521</v>
      </c>
      <c r="E1696" s="110" t="s">
        <v>3522</v>
      </c>
      <c r="G1696" s="110">
        <v>10</v>
      </c>
      <c r="K1696" s="110">
        <v>4.18</v>
      </c>
      <c r="Q1696" s="110">
        <v>67.400000000000006</v>
      </c>
      <c r="R1696" s="110" t="s">
        <v>1784</v>
      </c>
      <c r="S1696" s="110">
        <v>1.4999999999999999E-2</v>
      </c>
      <c r="BA1696" s="110">
        <v>9</v>
      </c>
      <c r="BO1696" s="110">
        <v>6.9000000000000006E-2</v>
      </c>
      <c r="BQ1696" s="110">
        <v>6.0000000000000001E-3</v>
      </c>
      <c r="CG1696" s="110">
        <v>9.4499999999999993</v>
      </c>
      <c r="CI1696" s="110">
        <v>7.85</v>
      </c>
      <c r="CK1696" s="110">
        <v>1948</v>
      </c>
      <c r="CM1696" s="110">
        <v>5.9</v>
      </c>
    </row>
    <row r="1697" spans="1:91" s="110" customFormat="1" x14ac:dyDescent="0.2">
      <c r="A1697" s="110" t="s">
        <v>3516</v>
      </c>
      <c r="B1697" s="109">
        <v>41389.534722222219</v>
      </c>
      <c r="C1697" s="109"/>
      <c r="D1697" s="110" t="s">
        <v>3523</v>
      </c>
      <c r="E1697" s="110" t="s">
        <v>3524</v>
      </c>
      <c r="G1697" s="110">
        <v>10</v>
      </c>
      <c r="K1697" s="110">
        <v>5.5</v>
      </c>
      <c r="Q1697" s="110">
        <v>33.4</v>
      </c>
      <c r="S1697" s="110">
        <v>1.4999999999999999E-2</v>
      </c>
      <c r="BA1697" s="110">
        <v>4</v>
      </c>
      <c r="BO1697" s="110">
        <v>0.03</v>
      </c>
      <c r="BQ1697" s="110">
        <v>5.0000000000000001E-3</v>
      </c>
      <c r="CG1697" s="110">
        <v>10.62</v>
      </c>
      <c r="CI1697" s="110">
        <v>7.76</v>
      </c>
      <c r="CK1697" s="110">
        <v>1821</v>
      </c>
    </row>
    <row r="1698" spans="1:91" s="110" customFormat="1" x14ac:dyDescent="0.2">
      <c r="A1698" s="110" t="s">
        <v>3516</v>
      </c>
      <c r="B1698" s="109">
        <v>41409.565972222219</v>
      </c>
      <c r="C1698" s="109"/>
      <c r="D1698" s="110" t="s">
        <v>3525</v>
      </c>
      <c r="E1698" s="110" t="s">
        <v>3526</v>
      </c>
      <c r="G1698" s="110">
        <v>10</v>
      </c>
      <c r="K1698" s="110">
        <v>2.1560000000000001</v>
      </c>
      <c r="Q1698" s="110">
        <v>31.2</v>
      </c>
      <c r="R1698" s="110" t="s">
        <v>1784</v>
      </c>
      <c r="S1698" s="110">
        <v>4.8000000000000001E-2</v>
      </c>
      <c r="BA1698" s="110">
        <v>3</v>
      </c>
      <c r="BO1698" s="110">
        <v>5.8000000000000003E-2</v>
      </c>
      <c r="BQ1698" s="110">
        <v>2.5000000000000001E-3</v>
      </c>
      <c r="CG1698" s="110">
        <v>6.71</v>
      </c>
      <c r="CI1698" s="110">
        <v>7.9</v>
      </c>
      <c r="CK1698" s="110">
        <v>1839</v>
      </c>
      <c r="CM1698" s="110">
        <v>11</v>
      </c>
    </row>
    <row r="1699" spans="1:91" s="110" customFormat="1" x14ac:dyDescent="0.2">
      <c r="A1699" s="110" t="s">
        <v>3516</v>
      </c>
      <c r="B1699" s="109">
        <v>41420.635416666664</v>
      </c>
      <c r="C1699" s="109"/>
      <c r="D1699" s="110" t="s">
        <v>3527</v>
      </c>
      <c r="E1699" s="110" t="s">
        <v>3528</v>
      </c>
      <c r="G1699" s="110">
        <v>10</v>
      </c>
      <c r="K1699" s="110">
        <v>1.55</v>
      </c>
      <c r="Q1699" s="110">
        <v>19.3</v>
      </c>
      <c r="R1699" s="110" t="s">
        <v>1784</v>
      </c>
      <c r="S1699" s="110">
        <v>4.8000000000000001E-2</v>
      </c>
      <c r="BA1699" s="110">
        <v>2.2000000000000002</v>
      </c>
      <c r="BO1699" s="110">
        <v>1.18E-2</v>
      </c>
      <c r="BP1699" s="110" t="s">
        <v>1784</v>
      </c>
      <c r="BQ1699" s="110">
        <v>6.0000000000000001E-3</v>
      </c>
      <c r="CG1699" s="110">
        <v>9.7200000000000006</v>
      </c>
      <c r="CI1699" s="110">
        <v>7.91</v>
      </c>
      <c r="CK1699" s="110">
        <v>1973</v>
      </c>
    </row>
    <row r="1700" spans="1:91" s="110" customFormat="1" x14ac:dyDescent="0.2">
      <c r="A1700" s="110" t="s">
        <v>3533</v>
      </c>
      <c r="B1700" s="109">
        <v>41261.4375</v>
      </c>
      <c r="C1700" s="109"/>
      <c r="D1700" s="110" t="s">
        <v>3534</v>
      </c>
      <c r="E1700" s="110" t="s">
        <v>3535</v>
      </c>
      <c r="G1700" s="110">
        <v>70</v>
      </c>
      <c r="K1700" s="110">
        <v>4.3</v>
      </c>
      <c r="P1700" s="110" t="s">
        <v>1784</v>
      </c>
      <c r="Q1700" s="110">
        <v>8.5</v>
      </c>
      <c r="CG1700" s="110">
        <v>19.079999999999998</v>
      </c>
      <c r="CI1700" s="110">
        <v>8.43</v>
      </c>
      <c r="CK1700" s="110">
        <v>1361</v>
      </c>
    </row>
    <row r="1701" spans="1:91" s="110" customFormat="1" x14ac:dyDescent="0.2">
      <c r="A1701" s="110" t="s">
        <v>3533</v>
      </c>
      <c r="B1701" s="109">
        <v>41330.854166666664</v>
      </c>
      <c r="C1701" s="109"/>
      <c r="D1701" s="110" t="s">
        <v>3536</v>
      </c>
      <c r="E1701" s="110" t="s">
        <v>3537</v>
      </c>
      <c r="G1701" s="110">
        <v>70</v>
      </c>
      <c r="K1701" s="110">
        <v>27</v>
      </c>
      <c r="Q1701" s="110">
        <v>65.099999999999994</v>
      </c>
    </row>
    <row r="1702" spans="1:91" s="110" customFormat="1" x14ac:dyDescent="0.2">
      <c r="A1702" s="110" t="s">
        <v>3533</v>
      </c>
      <c r="B1702" s="109">
        <v>41361.381944444445</v>
      </c>
      <c r="C1702" s="109"/>
      <c r="D1702" s="110" t="s">
        <v>3538</v>
      </c>
      <c r="E1702" s="110" t="s">
        <v>3539</v>
      </c>
      <c r="G1702" s="110">
        <v>10</v>
      </c>
      <c r="K1702" s="110">
        <v>16</v>
      </c>
      <c r="Q1702" s="110">
        <v>29.5</v>
      </c>
      <c r="CG1702" s="110">
        <v>14.79</v>
      </c>
      <c r="CI1702" s="110">
        <v>8.08</v>
      </c>
      <c r="CK1702" s="110">
        <v>1776</v>
      </c>
      <c r="CM1702" s="110">
        <v>9.1</v>
      </c>
    </row>
    <row r="1703" spans="1:91" s="110" customFormat="1" x14ac:dyDescent="0.2">
      <c r="A1703" s="110" t="s">
        <v>3533</v>
      </c>
      <c r="B1703" s="109">
        <v>41389.40625</v>
      </c>
      <c r="C1703" s="109"/>
      <c r="D1703" s="110" t="s">
        <v>3540</v>
      </c>
      <c r="E1703" s="110" t="s">
        <v>3541</v>
      </c>
      <c r="G1703" s="110">
        <v>70</v>
      </c>
      <c r="K1703" s="110">
        <v>24</v>
      </c>
      <c r="Q1703" s="110">
        <v>20</v>
      </c>
      <c r="CG1703" s="110">
        <v>14.64</v>
      </c>
      <c r="CI1703" s="110">
        <v>7.33</v>
      </c>
      <c r="CK1703" s="110">
        <v>1930</v>
      </c>
    </row>
    <row r="1704" spans="1:91" s="110" customFormat="1" x14ac:dyDescent="0.2">
      <c r="A1704" s="110" t="s">
        <v>3533</v>
      </c>
      <c r="B1704" s="109">
        <v>41409.40625</v>
      </c>
      <c r="C1704" s="109"/>
      <c r="D1704" s="110" t="s">
        <v>3542</v>
      </c>
      <c r="E1704" s="110" t="s">
        <v>3543</v>
      </c>
      <c r="G1704" s="110">
        <v>10</v>
      </c>
      <c r="K1704" s="110">
        <v>9.8000000000000007</v>
      </c>
      <c r="Q1704" s="110">
        <v>18.2</v>
      </c>
      <c r="CG1704" s="110">
        <v>20.329999999999998</v>
      </c>
      <c r="CI1704" s="110">
        <v>8.4600000000000009</v>
      </c>
      <c r="CK1704" s="110">
        <v>1956</v>
      </c>
      <c r="CM1704" s="110">
        <v>3.8</v>
      </c>
    </row>
    <row r="1705" spans="1:91" s="110" customFormat="1" x14ac:dyDescent="0.2">
      <c r="A1705" s="110" t="s">
        <v>3533</v>
      </c>
      <c r="B1705" s="109">
        <v>41420.583333333336</v>
      </c>
      <c r="C1705" s="109"/>
      <c r="D1705" s="110" t="s">
        <v>3544</v>
      </c>
      <c r="E1705" s="110" t="s">
        <v>3545</v>
      </c>
      <c r="G1705" s="110">
        <v>10</v>
      </c>
      <c r="K1705" s="110">
        <v>7.5</v>
      </c>
      <c r="Q1705" s="110">
        <v>16</v>
      </c>
      <c r="CG1705" s="110">
        <v>22.4</v>
      </c>
      <c r="CI1705" s="110">
        <v>8.51</v>
      </c>
      <c r="CK1705" s="110">
        <v>1933</v>
      </c>
    </row>
  </sheetData>
  <sortState ref="A165:IV188">
    <sortCondition ref="A165:A188"/>
    <sortCondition ref="B165:B188"/>
  </sortState>
  <phoneticPr fontId="0" type="noConversion"/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705"/>
  <sheetViews>
    <sheetView topLeftCell="BK1" zoomScale="90" zoomScaleNormal="90" workbookViewId="0">
      <selection activeCell="BR12" sqref="BR12"/>
    </sheetView>
  </sheetViews>
  <sheetFormatPr defaultRowHeight="12.75" x14ac:dyDescent="0.2"/>
  <cols>
    <col min="1" max="1" width="4.5703125" style="22" customWidth="1"/>
    <col min="2" max="3" width="21.28515625" customWidth="1"/>
    <col min="4" max="19" width="5.140625" customWidth="1"/>
    <col min="20" max="20" width="12.28515625" customWidth="1"/>
    <col min="21" max="21" width="15.7109375" customWidth="1"/>
    <col min="22" max="24" width="17.5703125" customWidth="1"/>
    <col min="25" max="25" width="12.28515625" customWidth="1"/>
    <col min="26" max="26" width="12.28515625" style="64" customWidth="1"/>
    <col min="27" max="27" width="9.140625" style="64"/>
    <col min="28" max="29" width="16.85546875" customWidth="1"/>
    <col min="30" max="30" width="6.140625" customWidth="1"/>
    <col min="31" max="32" width="19.42578125" customWidth="1"/>
    <col min="33" max="33" width="6.140625" customWidth="1"/>
    <col min="34" max="34" width="12.28515625" customWidth="1"/>
    <col min="35" max="42" width="3.7109375" customWidth="1"/>
    <col min="43" max="43" width="10.42578125" customWidth="1"/>
    <col min="44" max="44" width="3.7109375" customWidth="1"/>
    <col min="45" max="45" width="10.42578125" customWidth="1"/>
    <col min="46" max="46" width="3.7109375" customWidth="1"/>
    <col min="47" max="47" width="10.42578125" customWidth="1"/>
    <col min="48" max="48" width="3.7109375" customWidth="1"/>
    <col min="49" max="49" width="10.42578125" customWidth="1"/>
    <col min="50" max="50" width="13.5703125" customWidth="1"/>
    <col min="51" max="57" width="11" customWidth="1"/>
    <col min="58" max="58" width="14.5703125" customWidth="1"/>
    <col min="59" max="59" width="12.28515625" customWidth="1"/>
    <col min="60" max="61" width="12" customWidth="1"/>
    <col min="62" max="62" width="13.28515625" customWidth="1"/>
    <col min="63" max="63" width="11.140625" customWidth="1"/>
    <col min="64" max="68" width="13.28515625" customWidth="1"/>
    <col min="69" max="70" width="11.140625" customWidth="1"/>
    <col min="71" max="71" width="13.28515625" customWidth="1"/>
    <col min="72" max="72" width="12.140625" customWidth="1"/>
    <col min="73" max="75" width="13.28515625" customWidth="1"/>
    <col min="76" max="76" width="13.28515625" style="282" customWidth="1"/>
    <col min="77" max="78" width="12.140625" customWidth="1"/>
    <col min="79" max="79" width="13.28515625" customWidth="1"/>
    <col min="80" max="80" width="12.140625" customWidth="1"/>
    <col min="81" max="82" width="13.28515625" customWidth="1"/>
    <col min="83" max="83" width="12.140625" style="6" customWidth="1"/>
    <col min="84" max="84" width="6.85546875" style="289" customWidth="1"/>
    <col min="85" max="85" width="6.85546875" style="95" customWidth="1"/>
    <col min="86" max="86" width="6.85546875" style="289" customWidth="1"/>
    <col min="87" max="87" width="6.85546875" style="95" customWidth="1"/>
    <col min="88" max="88" width="6.85546875" style="289" customWidth="1"/>
    <col min="89" max="89" width="6.85546875" style="95" customWidth="1"/>
    <col min="90" max="91" width="13.28515625" style="6" customWidth="1"/>
    <col min="92" max="92" width="12.140625" style="6" customWidth="1"/>
    <col min="93" max="93" width="8.85546875" style="289" customWidth="1"/>
    <col min="94" max="94" width="8.85546875" style="95" customWidth="1"/>
    <col min="95" max="95" width="8.85546875" style="289" customWidth="1"/>
    <col min="96" max="96" width="8.85546875" style="95" customWidth="1"/>
    <col min="97" max="97" width="8.85546875" style="289" customWidth="1"/>
    <col min="98" max="98" width="8.85546875" style="95" customWidth="1"/>
    <col min="99" max="99" width="13.28515625" style="6" customWidth="1"/>
    <col min="100" max="100" width="13.28515625" customWidth="1"/>
    <col min="101" max="101" width="12.140625" customWidth="1"/>
    <col min="102" max="102" width="13.28515625" customWidth="1"/>
    <col min="103" max="103" width="11.140625" customWidth="1"/>
    <col min="104" max="104" width="13.28515625" customWidth="1"/>
    <col min="105" max="105" width="11.140625" customWidth="1"/>
    <col min="106" max="106" width="13.28515625" customWidth="1"/>
    <col min="107" max="107" width="11.140625" customWidth="1"/>
    <col min="108" max="111" width="13.28515625" customWidth="1"/>
    <col min="112" max="113" width="11.140625" customWidth="1"/>
    <col min="114" max="123" width="13.28515625" customWidth="1"/>
    <col min="124" max="124" width="12.140625" customWidth="1"/>
    <col min="125" max="125" width="11.140625" customWidth="1"/>
    <col min="126" max="128" width="13.28515625" customWidth="1"/>
    <col min="129" max="129" width="12.140625" customWidth="1"/>
    <col min="130" max="135" width="13.28515625" customWidth="1"/>
    <col min="136" max="136" width="12.140625" customWidth="1"/>
    <col min="137" max="137" width="13.28515625" customWidth="1"/>
    <col min="138" max="138" width="12.140625" customWidth="1"/>
    <col min="139" max="141" width="13.28515625" customWidth="1"/>
    <col min="142" max="142" width="12.140625" customWidth="1"/>
    <col min="143" max="143" width="13.28515625" customWidth="1"/>
    <col min="144" max="144" width="12.140625" customWidth="1"/>
    <col min="145" max="147" width="13.28515625" customWidth="1"/>
    <col min="148" max="148" width="12.140625" customWidth="1"/>
    <col min="149" max="149" width="11.140625" customWidth="1"/>
    <col min="150" max="157" width="13.28515625" customWidth="1"/>
    <col min="158" max="158" width="12.140625" customWidth="1"/>
    <col min="159" max="168" width="13.28515625" customWidth="1"/>
    <col min="169" max="170" width="12.140625" customWidth="1"/>
    <col min="171" max="178" width="13.28515625" customWidth="1"/>
    <col min="179" max="179" width="12.140625" customWidth="1"/>
    <col min="180" max="189" width="13.28515625" customWidth="1"/>
    <col min="190" max="190" width="12.140625" customWidth="1"/>
    <col min="191" max="193" width="13.28515625" customWidth="1"/>
    <col min="194" max="194" width="11.140625" customWidth="1"/>
    <col min="195" max="208" width="13.28515625" customWidth="1"/>
    <col min="209" max="209" width="7.28515625" customWidth="1"/>
    <col min="210" max="210" width="28" customWidth="1"/>
    <col min="211" max="211" width="13.28515625" customWidth="1"/>
    <col min="212" max="212" width="12.140625" customWidth="1"/>
    <col min="213" max="214" width="13.28515625" customWidth="1"/>
    <col min="215" max="216" width="12.140625" customWidth="1"/>
    <col min="217" max="217" width="10" customWidth="1"/>
    <col min="218" max="219" width="12.140625" customWidth="1"/>
    <col min="220" max="220" width="13.28515625" customWidth="1"/>
    <col min="221" max="223" width="12.140625" customWidth="1"/>
    <col min="224" max="224" width="11.140625" customWidth="1"/>
    <col min="225" max="226" width="13.28515625" customWidth="1"/>
    <col min="227" max="227" width="11.140625" customWidth="1"/>
    <col min="228" max="228" width="13.28515625" bestFit="1" customWidth="1"/>
    <col min="229" max="229" width="13.28515625" customWidth="1"/>
    <col min="230" max="230" width="12.140625" customWidth="1"/>
    <col min="231" max="232" width="13.28515625" customWidth="1"/>
    <col min="233" max="233" width="11.140625" customWidth="1"/>
    <col min="234" max="234" width="12.140625" customWidth="1"/>
    <col min="235" max="235" width="13.28515625" customWidth="1"/>
    <col min="236" max="236" width="12.140625" customWidth="1"/>
    <col min="237" max="239" width="13.28515625" customWidth="1"/>
    <col min="240" max="241" width="12.140625" customWidth="1"/>
    <col min="242" max="242" width="13.28515625" customWidth="1"/>
    <col min="243" max="243" width="12.140625" customWidth="1"/>
    <col min="244" max="245" width="13.28515625" customWidth="1"/>
    <col min="246" max="246" width="12.140625" customWidth="1"/>
    <col min="247" max="247" width="13.28515625" customWidth="1"/>
    <col min="248" max="249" width="12.140625" customWidth="1"/>
    <col min="250" max="257" width="13.28515625" customWidth="1"/>
    <col min="258" max="258" width="12.140625" customWidth="1"/>
    <col min="259" max="261" width="13.28515625" customWidth="1"/>
    <col min="262" max="262" width="11.140625" customWidth="1"/>
    <col min="263" max="263" width="13.28515625" customWidth="1"/>
    <col min="264" max="265" width="12.140625" customWidth="1"/>
    <col min="266" max="266" width="11.140625" customWidth="1"/>
    <col min="267" max="270" width="13.28515625" customWidth="1"/>
    <col min="271" max="271" width="11.140625" customWidth="1"/>
    <col min="272" max="274" width="13.28515625" customWidth="1"/>
    <col min="275" max="275" width="11.140625" customWidth="1"/>
    <col min="276" max="276" width="13.28515625" customWidth="1"/>
    <col min="277" max="277" width="12.140625" customWidth="1"/>
    <col min="278" max="280" width="13.28515625" customWidth="1"/>
    <col min="281" max="282" width="11.140625" customWidth="1"/>
    <col min="283" max="284" width="13.28515625" customWidth="1"/>
    <col min="285" max="285" width="12.140625" customWidth="1"/>
    <col min="286" max="291" width="13.28515625" customWidth="1"/>
    <col min="292" max="292" width="12.140625" customWidth="1"/>
    <col min="293" max="293" width="11.140625" customWidth="1"/>
    <col min="294" max="296" width="13.28515625" customWidth="1"/>
    <col min="297" max="297" width="12.140625" customWidth="1"/>
    <col min="298" max="309" width="13.28515625" customWidth="1"/>
    <col min="310" max="310" width="12.140625" customWidth="1"/>
    <col min="311" max="315" width="13.28515625" customWidth="1"/>
    <col min="316" max="316" width="12.140625" customWidth="1"/>
    <col min="317" max="325" width="13.28515625" customWidth="1"/>
    <col min="326" max="326" width="12.140625" customWidth="1"/>
    <col min="327" max="337" width="13.28515625" customWidth="1"/>
    <col min="338" max="338" width="12.140625" customWidth="1"/>
    <col min="339" max="346" width="13.28515625" customWidth="1"/>
    <col min="347" max="347" width="12.140625" customWidth="1"/>
    <col min="348" max="361" width="13.28515625" customWidth="1"/>
    <col min="362" max="362" width="11.140625" customWidth="1"/>
    <col min="363" max="375" width="13.28515625" customWidth="1"/>
    <col min="376" max="376" width="13.28515625" bestFit="1" customWidth="1"/>
    <col min="377" max="377" width="7.28515625" customWidth="1"/>
    <col min="378" max="378" width="18.5703125" bestFit="1" customWidth="1"/>
    <col min="379" max="381" width="13.28515625" bestFit="1" customWidth="1"/>
    <col min="382" max="382" width="13.28515625" customWidth="1"/>
    <col min="383" max="383" width="13.28515625" bestFit="1" customWidth="1"/>
    <col min="384" max="384" width="13.28515625" customWidth="1"/>
    <col min="385" max="385" width="12.140625" bestFit="1" customWidth="1"/>
    <col min="386" max="386" width="13.28515625" customWidth="1"/>
    <col min="387" max="387" width="13.28515625" bestFit="1" customWidth="1"/>
    <col min="388" max="388" width="13.28515625" customWidth="1"/>
    <col min="389" max="389" width="13.28515625" bestFit="1" customWidth="1"/>
    <col min="390" max="390" width="13.28515625" customWidth="1"/>
    <col min="391" max="391" width="12.140625" bestFit="1" customWidth="1"/>
    <col min="392" max="392" width="13.28515625" customWidth="1"/>
    <col min="393" max="393" width="13.28515625" bestFit="1" customWidth="1"/>
    <col min="394" max="394" width="13.28515625" customWidth="1"/>
    <col min="395" max="395" width="12.140625" bestFit="1" customWidth="1"/>
    <col min="396" max="396" width="13.28515625" customWidth="1"/>
    <col min="397" max="397" width="13.28515625" bestFit="1" customWidth="1"/>
    <col min="398" max="398" width="13.28515625" customWidth="1"/>
    <col min="399" max="399" width="13.28515625" bestFit="1" customWidth="1"/>
    <col min="400" max="400" width="13.28515625" customWidth="1"/>
    <col min="401" max="401" width="11.140625" customWidth="1"/>
    <col min="402" max="402" width="12.140625" customWidth="1"/>
    <col min="403" max="403" width="13.28515625" bestFit="1" customWidth="1"/>
    <col min="404" max="404" width="12.140625" customWidth="1"/>
    <col min="405" max="406" width="13.28515625" bestFit="1" customWidth="1"/>
    <col min="407" max="409" width="13.28515625" customWidth="1"/>
    <col min="410" max="410" width="13.28515625" bestFit="1" customWidth="1"/>
    <col min="411" max="411" width="13.28515625" customWidth="1"/>
    <col min="412" max="412" width="13.28515625" bestFit="1" customWidth="1"/>
    <col min="413" max="413" width="13.28515625" customWidth="1"/>
    <col min="414" max="414" width="13.28515625" bestFit="1" customWidth="1"/>
    <col min="415" max="415" width="13.28515625" customWidth="1"/>
    <col min="416" max="416" width="12.140625" bestFit="1" customWidth="1"/>
    <col min="417" max="417" width="12.140625" customWidth="1"/>
    <col min="418" max="418" width="13.28515625" bestFit="1" customWidth="1"/>
    <col min="419" max="419" width="13.28515625" customWidth="1"/>
    <col min="420" max="420" width="13.28515625" bestFit="1" customWidth="1"/>
    <col min="421" max="421" width="13.28515625" customWidth="1"/>
    <col min="422" max="422" width="13.28515625" bestFit="1" customWidth="1"/>
    <col min="423" max="423" width="12.140625" customWidth="1"/>
    <col min="424" max="424" width="13.28515625" bestFit="1" customWidth="1"/>
    <col min="425" max="425" width="13.28515625" customWidth="1"/>
    <col min="426" max="426" width="12.140625" customWidth="1"/>
    <col min="427" max="427" width="13.28515625" customWidth="1"/>
    <col min="428" max="428" width="13.28515625" bestFit="1" customWidth="1"/>
    <col min="429" max="429" width="13.28515625" customWidth="1"/>
    <col min="430" max="430" width="12.140625" customWidth="1"/>
    <col min="431" max="431" width="13.28515625" customWidth="1"/>
    <col min="432" max="432" width="13.28515625" bestFit="1" customWidth="1"/>
    <col min="433" max="433" width="13.28515625" customWidth="1"/>
    <col min="434" max="434" width="12.140625" customWidth="1"/>
    <col min="435" max="435" width="13.28515625" customWidth="1"/>
    <col min="436" max="436" width="13.28515625" bestFit="1" customWidth="1"/>
    <col min="437" max="437" width="13.28515625" customWidth="1"/>
    <col min="438" max="438" width="13.28515625" bestFit="1" customWidth="1"/>
    <col min="439" max="439" width="11.140625" customWidth="1"/>
    <col min="440" max="441" width="13.28515625" customWidth="1"/>
    <col min="442" max="442" width="13.28515625" bestFit="1" customWidth="1"/>
    <col min="443" max="443" width="13.28515625" customWidth="1"/>
    <col min="444" max="444" width="12.140625" customWidth="1"/>
    <col min="445" max="447" width="13.28515625" customWidth="1"/>
    <col min="448" max="448" width="13.28515625" bestFit="1" customWidth="1"/>
    <col min="449" max="449" width="11.140625" customWidth="1"/>
    <col min="450" max="450" width="13.28515625" bestFit="1" customWidth="1"/>
    <col min="451" max="451" width="13.28515625" customWidth="1"/>
    <col min="452" max="452" width="13.28515625" bestFit="1" customWidth="1"/>
    <col min="453" max="453" width="13.28515625" customWidth="1"/>
    <col min="454" max="454" width="13.28515625" bestFit="1" customWidth="1"/>
    <col min="455" max="459" width="13.28515625" customWidth="1"/>
    <col min="460" max="461" width="12.140625" customWidth="1"/>
    <col min="462" max="463" width="13.28515625" customWidth="1"/>
    <col min="464" max="464" width="13.28515625" bestFit="1" customWidth="1"/>
    <col min="465" max="465" width="12.140625" customWidth="1"/>
    <col min="466" max="466" width="13.28515625" bestFit="1" customWidth="1"/>
    <col min="467" max="471" width="13.28515625" customWidth="1"/>
    <col min="472" max="472" width="13.28515625" bestFit="1" customWidth="1"/>
    <col min="473" max="473" width="13.28515625" customWidth="1"/>
    <col min="474" max="474" width="12.140625" customWidth="1"/>
    <col min="475" max="479" width="13.28515625" customWidth="1"/>
    <col min="480" max="480" width="13.28515625" bestFit="1" customWidth="1"/>
    <col min="481" max="481" width="13.28515625" customWidth="1"/>
    <col min="482" max="482" width="13.28515625" bestFit="1" customWidth="1"/>
    <col min="483" max="483" width="13.28515625" customWidth="1"/>
    <col min="484" max="484" width="13.28515625" bestFit="1" customWidth="1"/>
    <col min="485" max="485" width="13.28515625" customWidth="1"/>
    <col min="486" max="486" width="13.28515625" bestFit="1" customWidth="1"/>
    <col min="487" max="487" width="13.28515625" customWidth="1"/>
    <col min="488" max="488" width="13.28515625" bestFit="1" customWidth="1"/>
    <col min="489" max="491" width="13.28515625" customWidth="1"/>
    <col min="492" max="492" width="13.28515625" bestFit="1" customWidth="1"/>
    <col min="493" max="493" width="13.28515625" customWidth="1"/>
    <col min="494" max="494" width="13.28515625" bestFit="1" customWidth="1"/>
    <col min="495" max="496" width="13.28515625" customWidth="1"/>
    <col min="497" max="497" width="12.140625" customWidth="1"/>
    <col min="498" max="498" width="13.28515625" bestFit="1" customWidth="1"/>
    <col min="499" max="499" width="13.28515625" customWidth="1"/>
    <col min="500" max="500" width="13.28515625" bestFit="1" customWidth="1"/>
    <col min="501" max="501" width="13.28515625" customWidth="1"/>
    <col min="502" max="502" width="13.28515625" bestFit="1" customWidth="1"/>
    <col min="503" max="503" width="12.140625" customWidth="1"/>
    <col min="504" max="504" width="13.28515625" bestFit="1" customWidth="1"/>
    <col min="505" max="505" width="13.28515625" customWidth="1"/>
    <col min="506" max="506" width="12.140625" bestFit="1" customWidth="1"/>
    <col min="507" max="508" width="13.28515625" bestFit="1" customWidth="1"/>
    <col min="509" max="509" width="13.28515625" customWidth="1"/>
    <col min="510" max="510" width="13.28515625" bestFit="1" customWidth="1"/>
    <col min="511" max="514" width="13.28515625" customWidth="1"/>
    <col min="515" max="515" width="12.140625" customWidth="1"/>
    <col min="516" max="516" width="13.28515625" bestFit="1" customWidth="1"/>
    <col min="517" max="517" width="13.28515625" customWidth="1"/>
    <col min="518" max="518" width="13.28515625" bestFit="1" customWidth="1"/>
    <col min="519" max="519" width="13.28515625" customWidth="1"/>
    <col min="520" max="520" width="13.28515625" bestFit="1" customWidth="1"/>
    <col min="521" max="525" width="13.28515625" customWidth="1"/>
    <col min="526" max="526" width="13.28515625" bestFit="1" customWidth="1"/>
    <col min="527" max="529" width="13.28515625" customWidth="1"/>
    <col min="530" max="530" width="12.140625" customWidth="1"/>
    <col min="531" max="533" width="13.28515625" customWidth="1"/>
    <col min="534" max="534" width="13.28515625" bestFit="1" customWidth="1"/>
    <col min="535" max="535" width="13.28515625" customWidth="1"/>
    <col min="536" max="536" width="12.140625" customWidth="1"/>
    <col min="537" max="537" width="13.28515625" customWidth="1"/>
    <col min="538" max="538" width="12.140625" customWidth="1"/>
    <col min="539" max="539" width="13.28515625" customWidth="1"/>
    <col min="540" max="541" width="13.28515625" bestFit="1" customWidth="1"/>
    <col min="542" max="542" width="13.28515625" customWidth="1"/>
    <col min="543" max="543" width="13.28515625" bestFit="1" customWidth="1"/>
    <col min="544" max="544" width="13.28515625" customWidth="1"/>
    <col min="545" max="545" width="7.28515625" customWidth="1"/>
    <col min="546" max="546" width="31.85546875" bestFit="1" customWidth="1"/>
    <col min="547" max="547" width="33.28515625" bestFit="1" customWidth="1"/>
    <col min="548" max="548" width="23.85546875" bestFit="1" customWidth="1"/>
    <col min="549" max="549" width="14" bestFit="1" customWidth="1"/>
    <col min="550" max="550" width="16.85546875" bestFit="1" customWidth="1"/>
    <col min="551" max="551" width="13" bestFit="1" customWidth="1"/>
    <col min="552" max="552" width="15.85546875" bestFit="1" customWidth="1"/>
    <col min="553" max="553" width="14" bestFit="1" customWidth="1"/>
    <col min="554" max="554" width="16.85546875" bestFit="1" customWidth="1"/>
    <col min="555" max="555" width="13" bestFit="1" customWidth="1"/>
    <col min="556" max="556" width="18" bestFit="1" customWidth="1"/>
    <col min="557" max="557" width="14" bestFit="1" customWidth="1"/>
    <col min="558" max="558" width="16.85546875" bestFit="1" customWidth="1"/>
    <col min="559" max="559" width="14" bestFit="1" customWidth="1"/>
    <col min="560" max="560" width="16.85546875" bestFit="1" customWidth="1"/>
    <col min="561" max="561" width="14" bestFit="1" customWidth="1"/>
    <col min="562" max="562" width="16.85546875" bestFit="1" customWidth="1"/>
    <col min="563" max="563" width="14" bestFit="1" customWidth="1"/>
    <col min="564" max="564" width="18" bestFit="1" customWidth="1"/>
    <col min="565" max="565" width="13" bestFit="1" customWidth="1"/>
    <col min="566" max="566" width="12" bestFit="1" customWidth="1"/>
    <col min="567" max="567" width="15.85546875" bestFit="1" customWidth="1"/>
    <col min="568" max="568" width="14" bestFit="1" customWidth="1"/>
    <col min="569" max="569" width="16.85546875" bestFit="1" customWidth="1"/>
    <col min="570" max="570" width="13" bestFit="1" customWidth="1"/>
    <col min="571" max="571" width="11" bestFit="1" customWidth="1"/>
    <col min="572" max="572" width="15.85546875" bestFit="1" customWidth="1"/>
    <col min="573" max="573" width="14" bestFit="1" customWidth="1"/>
    <col min="574" max="574" width="16.85546875" bestFit="1" customWidth="1"/>
    <col min="575" max="575" width="14" bestFit="1" customWidth="1"/>
    <col min="576" max="576" width="16.85546875" bestFit="1" customWidth="1"/>
    <col min="577" max="577" width="13" bestFit="1" customWidth="1"/>
    <col min="578" max="578" width="18" bestFit="1" customWidth="1"/>
    <col min="579" max="579" width="13" bestFit="1" customWidth="1"/>
    <col min="580" max="580" width="15.85546875" bestFit="1" customWidth="1"/>
    <col min="581" max="581" width="14" bestFit="1" customWidth="1"/>
    <col min="582" max="582" width="16.85546875" bestFit="1" customWidth="1"/>
    <col min="583" max="583" width="13" bestFit="1" customWidth="1"/>
    <col min="584" max="584" width="15.85546875" bestFit="1" customWidth="1"/>
    <col min="585" max="585" width="14" bestFit="1" customWidth="1"/>
    <col min="586" max="586" width="18" bestFit="1" customWidth="1"/>
    <col min="587" max="587" width="14" bestFit="1" customWidth="1"/>
    <col min="588" max="588" width="18" bestFit="1" customWidth="1"/>
    <col min="589" max="589" width="14" bestFit="1" customWidth="1"/>
    <col min="590" max="590" width="16.85546875" bestFit="1" customWidth="1"/>
    <col min="591" max="591" width="13" bestFit="1" customWidth="1"/>
    <col min="592" max="592" width="15.85546875" bestFit="1" customWidth="1"/>
    <col min="593" max="593" width="12" bestFit="1" customWidth="1"/>
    <col min="594" max="594" width="14.85546875" bestFit="1" customWidth="1"/>
    <col min="595" max="595" width="14" bestFit="1" customWidth="1"/>
    <col min="596" max="596" width="16.85546875" bestFit="1" customWidth="1"/>
    <col min="597" max="597" width="14" bestFit="1" customWidth="1"/>
    <col min="598" max="598" width="18" bestFit="1" customWidth="1"/>
    <col min="599" max="599" width="14" bestFit="1" customWidth="1"/>
    <col min="600" max="600" width="16.85546875" bestFit="1" customWidth="1"/>
    <col min="601" max="601" width="14" bestFit="1" customWidth="1"/>
    <col min="602" max="602" width="16.85546875" bestFit="1" customWidth="1"/>
    <col min="603" max="603" width="13" bestFit="1" customWidth="1"/>
    <col min="604" max="604" width="15.85546875" bestFit="1" customWidth="1"/>
    <col min="605" max="605" width="14" bestFit="1" customWidth="1"/>
    <col min="606" max="606" width="16.85546875" bestFit="1" customWidth="1"/>
    <col min="607" max="607" width="14" bestFit="1" customWidth="1"/>
    <col min="608" max="608" width="18" bestFit="1" customWidth="1"/>
    <col min="609" max="609" width="14" bestFit="1" customWidth="1"/>
    <col min="610" max="610" width="18" bestFit="1" customWidth="1"/>
    <col min="611" max="611" width="12" bestFit="1" customWidth="1"/>
    <col min="612" max="612" width="14.85546875" bestFit="1" customWidth="1"/>
    <col min="613" max="613" width="14" bestFit="1" customWidth="1"/>
    <col min="614" max="614" width="16.85546875" bestFit="1" customWidth="1"/>
    <col min="615" max="615" width="14" bestFit="1" customWidth="1"/>
    <col min="616" max="616" width="18" bestFit="1" customWidth="1"/>
    <col min="617" max="617" width="12" bestFit="1" customWidth="1"/>
    <col min="618" max="618" width="14.85546875" bestFit="1" customWidth="1"/>
    <col min="619" max="619" width="14" bestFit="1" customWidth="1"/>
    <col min="620" max="620" width="18" bestFit="1" customWidth="1"/>
    <col min="621" max="621" width="14" bestFit="1" customWidth="1"/>
    <col min="622" max="622" width="18" bestFit="1" customWidth="1"/>
    <col min="623" max="623" width="14" bestFit="1" customWidth="1"/>
    <col min="624" max="624" width="16.85546875" bestFit="1" customWidth="1"/>
    <col min="625" max="625" width="14" bestFit="1" customWidth="1"/>
    <col min="626" max="626" width="16.85546875" bestFit="1" customWidth="1"/>
    <col min="627" max="627" width="14" bestFit="1" customWidth="1"/>
    <col min="628" max="628" width="16.85546875" bestFit="1" customWidth="1"/>
    <col min="629" max="629" width="13" bestFit="1" customWidth="1"/>
    <col min="630" max="630" width="18" bestFit="1" customWidth="1"/>
    <col min="631" max="631" width="14" bestFit="1" customWidth="1"/>
    <col min="632" max="632" width="18" bestFit="1" customWidth="1"/>
    <col min="633" max="633" width="12" bestFit="1" customWidth="1"/>
    <col min="634" max="634" width="14.85546875" bestFit="1" customWidth="1"/>
    <col min="635" max="635" width="13" bestFit="1" customWidth="1"/>
    <col min="636" max="636" width="15.85546875" bestFit="1" customWidth="1"/>
    <col min="637" max="637" width="14" bestFit="1" customWidth="1"/>
    <col min="638" max="638" width="18" bestFit="1" customWidth="1"/>
    <col min="639" max="639" width="14" bestFit="1" customWidth="1"/>
    <col min="640" max="640" width="16.85546875" bestFit="1" customWidth="1"/>
    <col min="641" max="641" width="14" bestFit="1" customWidth="1"/>
    <col min="642" max="642" width="18" bestFit="1" customWidth="1"/>
    <col min="643" max="643" width="14" bestFit="1" customWidth="1"/>
    <col min="644" max="644" width="16.85546875" bestFit="1" customWidth="1"/>
    <col min="645" max="645" width="13" bestFit="1" customWidth="1"/>
    <col min="646" max="646" width="15.85546875" bestFit="1" customWidth="1"/>
    <col min="647" max="647" width="14" bestFit="1" customWidth="1"/>
    <col min="648" max="648" width="16.85546875" bestFit="1" customWidth="1"/>
    <col min="649" max="649" width="13" bestFit="1" customWidth="1"/>
    <col min="650" max="650" width="15.85546875" bestFit="1" customWidth="1"/>
    <col min="651" max="651" width="14" bestFit="1" customWidth="1"/>
    <col min="652" max="652" width="16.85546875" bestFit="1" customWidth="1"/>
    <col min="653" max="653" width="13" bestFit="1" customWidth="1"/>
    <col min="654" max="654" width="15.85546875" bestFit="1" customWidth="1"/>
    <col min="655" max="655" width="14" bestFit="1" customWidth="1"/>
    <col min="656" max="656" width="16.85546875" bestFit="1" customWidth="1"/>
    <col min="657" max="657" width="14" bestFit="1" customWidth="1"/>
    <col min="658" max="658" width="16.85546875" bestFit="1" customWidth="1"/>
    <col min="659" max="659" width="14" bestFit="1" customWidth="1"/>
    <col min="660" max="660" width="16.85546875" bestFit="1" customWidth="1"/>
    <col min="661" max="661" width="14" bestFit="1" customWidth="1"/>
    <col min="662" max="662" width="18" bestFit="1" customWidth="1"/>
    <col min="663" max="663" width="14" bestFit="1" customWidth="1"/>
    <col min="664" max="664" width="19" bestFit="1" customWidth="1"/>
    <col min="665" max="665" width="14" bestFit="1" customWidth="1"/>
    <col min="666" max="666" width="18" bestFit="1" customWidth="1"/>
    <col min="667" max="667" width="14" bestFit="1" customWidth="1"/>
    <col min="668" max="668" width="19" bestFit="1" customWidth="1"/>
    <col min="669" max="669" width="13" bestFit="1" customWidth="1"/>
    <col min="670" max="670" width="15.85546875" bestFit="1" customWidth="1"/>
    <col min="671" max="671" width="14" bestFit="1" customWidth="1"/>
    <col min="672" max="672" width="16.85546875" bestFit="1" customWidth="1"/>
    <col min="673" max="673" width="14" bestFit="1" customWidth="1"/>
    <col min="674" max="674" width="16.85546875" bestFit="1" customWidth="1"/>
    <col min="675" max="675" width="13" bestFit="1" customWidth="1"/>
    <col min="676" max="676" width="15.85546875" bestFit="1" customWidth="1"/>
    <col min="677" max="677" width="14" bestFit="1" customWidth="1"/>
    <col min="678" max="678" width="18" bestFit="1" customWidth="1"/>
    <col min="679" max="679" width="14" bestFit="1" customWidth="1"/>
    <col min="680" max="680" width="19" bestFit="1" customWidth="1"/>
    <col min="681" max="681" width="14" bestFit="1" customWidth="1"/>
    <col min="682" max="682" width="18" bestFit="1" customWidth="1"/>
    <col min="683" max="683" width="11" bestFit="1" customWidth="1"/>
    <col min="684" max="684" width="14.28515625" bestFit="1" customWidth="1"/>
    <col min="685" max="685" width="14" bestFit="1" customWidth="1"/>
    <col min="686" max="686" width="16.85546875" bestFit="1" customWidth="1"/>
    <col min="687" max="687" width="14" bestFit="1" customWidth="1"/>
    <col min="688" max="688" width="18" bestFit="1" customWidth="1"/>
    <col min="689" max="689" width="14" bestFit="1" customWidth="1"/>
    <col min="690" max="690" width="18" bestFit="1" customWidth="1"/>
    <col min="691" max="691" width="14" bestFit="1" customWidth="1"/>
    <col min="692" max="692" width="16.85546875" bestFit="1" customWidth="1"/>
    <col min="693" max="693" width="14" bestFit="1" customWidth="1"/>
    <col min="694" max="694" width="12" bestFit="1" customWidth="1"/>
    <col min="695" max="695" width="16.85546875" bestFit="1" customWidth="1"/>
    <col min="696" max="696" width="13" bestFit="1" customWidth="1"/>
    <col min="697" max="697" width="15.85546875" bestFit="1" customWidth="1"/>
    <col min="698" max="698" width="13" bestFit="1" customWidth="1"/>
    <col min="699" max="699" width="15.85546875" bestFit="1" customWidth="1"/>
    <col min="700" max="700" width="13" bestFit="1" customWidth="1"/>
    <col min="701" max="701" width="15.85546875" bestFit="1" customWidth="1"/>
    <col min="702" max="702" width="13" bestFit="1" customWidth="1"/>
    <col min="703" max="703" width="15.85546875" bestFit="1" customWidth="1"/>
    <col min="704" max="704" width="14" bestFit="1" customWidth="1"/>
    <col min="705" max="705" width="16.85546875" bestFit="1" customWidth="1"/>
    <col min="706" max="706" width="13" bestFit="1" customWidth="1"/>
    <col min="707" max="707" width="15.85546875" bestFit="1" customWidth="1"/>
    <col min="708" max="708" width="13" bestFit="1" customWidth="1"/>
    <col min="709" max="709" width="18" bestFit="1" customWidth="1"/>
    <col min="710" max="710" width="14" bestFit="1" customWidth="1"/>
    <col min="711" max="711" width="19" bestFit="1" customWidth="1"/>
    <col min="712" max="712" width="14" bestFit="1" customWidth="1"/>
    <col min="713" max="713" width="16.85546875" bestFit="1" customWidth="1"/>
    <col min="715" max="715" width="12.28515625" bestFit="1" customWidth="1"/>
    <col min="716" max="716" width="28" bestFit="1" customWidth="1"/>
    <col min="717" max="717" width="25" bestFit="1" customWidth="1"/>
  </cols>
  <sheetData>
    <row r="1" spans="1:105" x14ac:dyDescent="0.2">
      <c r="A1" s="42" t="s">
        <v>553</v>
      </c>
      <c r="B1" t="s">
        <v>3039</v>
      </c>
      <c r="C1" t="s">
        <v>3040</v>
      </c>
      <c r="D1" t="s">
        <v>3041</v>
      </c>
      <c r="E1" s="64" t="s">
        <v>3042</v>
      </c>
      <c r="F1" t="s">
        <v>1683</v>
      </c>
      <c r="H1" t="s">
        <v>1684</v>
      </c>
      <c r="J1" t="s">
        <v>1685</v>
      </c>
      <c r="L1" t="s">
        <v>3038</v>
      </c>
      <c r="N1" t="s">
        <v>1686</v>
      </c>
      <c r="P1" t="s">
        <v>1687</v>
      </c>
      <c r="R1" t="s">
        <v>1694</v>
      </c>
      <c r="T1" t="s">
        <v>1695</v>
      </c>
      <c r="U1" t="s">
        <v>3671</v>
      </c>
      <c r="V1" t="s">
        <v>3672</v>
      </c>
      <c r="W1" t="s">
        <v>3673</v>
      </c>
      <c r="X1" t="s">
        <v>3674</v>
      </c>
      <c r="Z1" s="63" t="s">
        <v>553</v>
      </c>
      <c r="AA1" s="63" t="s">
        <v>554</v>
      </c>
      <c r="AB1" t="s">
        <v>539</v>
      </c>
      <c r="AC1" t="s">
        <v>3674</v>
      </c>
      <c r="AD1" s="42" t="s">
        <v>553</v>
      </c>
      <c r="AE1" t="s">
        <v>3039</v>
      </c>
      <c r="AF1" t="s">
        <v>3040</v>
      </c>
      <c r="AG1" t="s">
        <v>3041</v>
      </c>
      <c r="AH1" s="64" t="s">
        <v>3042</v>
      </c>
      <c r="AI1" t="s">
        <v>1683</v>
      </c>
      <c r="AK1" t="s">
        <v>1684</v>
      </c>
      <c r="AM1" t="s">
        <v>1685</v>
      </c>
      <c r="AO1" t="s">
        <v>3038</v>
      </c>
      <c r="AQ1" t="s">
        <v>1686</v>
      </c>
      <c r="AS1" t="s">
        <v>1687</v>
      </c>
      <c r="AU1" t="s">
        <v>1694</v>
      </c>
      <c r="AW1" t="s">
        <v>1695</v>
      </c>
      <c r="AX1" t="s">
        <v>3675</v>
      </c>
      <c r="AY1" t="s">
        <v>3676</v>
      </c>
      <c r="AZ1" t="s">
        <v>3677</v>
      </c>
      <c r="BA1" t="s">
        <v>3678</v>
      </c>
      <c r="BB1" s="63" t="s">
        <v>553</v>
      </c>
      <c r="BC1" s="63" t="s">
        <v>554</v>
      </c>
      <c r="BD1" t="s">
        <v>539</v>
      </c>
      <c r="BE1" t="s">
        <v>3678</v>
      </c>
      <c r="BF1" t="s">
        <v>3682</v>
      </c>
      <c r="BG1" t="s">
        <v>3679</v>
      </c>
      <c r="BH1" t="s">
        <v>3680</v>
      </c>
      <c r="BI1" t="s">
        <v>3681</v>
      </c>
      <c r="BJ1" s="47" t="s">
        <v>3683</v>
      </c>
      <c r="BK1" s="47" t="s">
        <v>3684</v>
      </c>
      <c r="BL1" s="47" t="s">
        <v>3685</v>
      </c>
      <c r="BM1" s="47" t="s">
        <v>3686</v>
      </c>
      <c r="BS1" s="282"/>
      <c r="BX1"/>
      <c r="BY1" s="108"/>
      <c r="BZ1" s="298"/>
      <c r="CA1" s="298"/>
      <c r="CB1" s="108"/>
      <c r="CG1" s="95" t="s">
        <v>3688</v>
      </c>
      <c r="CI1" s="95" t="s">
        <v>3601</v>
      </c>
      <c r="CK1" s="95" t="s">
        <v>3602</v>
      </c>
      <c r="CP1" s="95" t="s">
        <v>3687</v>
      </c>
      <c r="CR1" s="95" t="s">
        <v>3601</v>
      </c>
      <c r="CT1" s="95" t="s">
        <v>3602</v>
      </c>
      <c r="CW1" s="95" t="s">
        <v>3687</v>
      </c>
      <c r="CX1" s="289"/>
      <c r="CY1" s="95" t="s">
        <v>3601</v>
      </c>
      <c r="CZ1" s="289"/>
      <c r="DA1" s="95" t="s">
        <v>3602</v>
      </c>
    </row>
    <row r="2" spans="1:105" x14ac:dyDescent="0.2">
      <c r="A2" s="22" t="s">
        <v>2075</v>
      </c>
      <c r="B2" s="4">
        <v>35774.274305555555</v>
      </c>
      <c r="C2" s="4">
        <v>35774.871527777781</v>
      </c>
      <c r="D2" t="s">
        <v>2122</v>
      </c>
      <c r="E2" t="s">
        <v>2123</v>
      </c>
      <c r="F2">
        <v>50</v>
      </c>
      <c r="L2">
        <v>204.35</v>
      </c>
      <c r="N2">
        <v>3970</v>
      </c>
      <c r="P2">
        <v>7300</v>
      </c>
      <c r="R2">
        <v>220</v>
      </c>
      <c r="T2">
        <v>3700</v>
      </c>
      <c r="U2" s="7">
        <f t="shared" ref="U2:U67" si="0">L2*28.31685*1000</f>
        <v>5786548.2974999994</v>
      </c>
      <c r="V2" s="7">
        <f>U2*R2/1000000</f>
        <v>1273.0406254499999</v>
      </c>
      <c r="W2" s="7">
        <f t="shared" ref="W2:W67" si="1">U2*T2/1000000</f>
        <v>21410.228700749994</v>
      </c>
      <c r="X2" s="7">
        <f t="shared" ref="X2:X67" si="2">V2+W2</f>
        <v>22683.269326199996</v>
      </c>
      <c r="Y2" s="7"/>
      <c r="Z2" s="64" t="s">
        <v>432</v>
      </c>
      <c r="AA2" s="64" t="s">
        <v>433</v>
      </c>
      <c r="AB2" s="7">
        <v>5786548.2974999994</v>
      </c>
      <c r="AC2" s="7">
        <v>22683.269326199996</v>
      </c>
      <c r="AD2" s="22" t="s">
        <v>894</v>
      </c>
      <c r="AE2" s="4">
        <v>35774.309027777781</v>
      </c>
      <c r="AF2" s="4">
        <v>35774.864583333336</v>
      </c>
      <c r="AG2" t="s">
        <v>936</v>
      </c>
      <c r="AH2" t="s">
        <v>937</v>
      </c>
      <c r="AI2">
        <v>50</v>
      </c>
      <c r="AO2">
        <v>4.9589999999999996</v>
      </c>
      <c r="AQ2">
        <v>8430</v>
      </c>
      <c r="AS2">
        <v>15000</v>
      </c>
      <c r="AU2">
        <v>490</v>
      </c>
      <c r="AW2">
        <v>8500</v>
      </c>
      <c r="AX2" s="7">
        <f t="shared" ref="AX2:AX12" si="3">AO2*28.31685*1000</f>
        <v>140423.25914999997</v>
      </c>
      <c r="AY2" s="7">
        <f t="shared" ref="AY2:AY12" si="4">AX2*AU2/1000000</f>
        <v>68.807396983499984</v>
      </c>
      <c r="AZ2" s="7">
        <f t="shared" ref="AZ2:AZ12" si="5">AX2*AW2/1000000</f>
        <v>1193.5977027749996</v>
      </c>
      <c r="BA2" s="7">
        <f t="shared" ref="BA2:BA12" si="6">AY2+AZ2</f>
        <v>1262.4050997584995</v>
      </c>
      <c r="BB2" s="64" t="s">
        <v>534</v>
      </c>
      <c r="BC2" s="64" t="s">
        <v>433</v>
      </c>
      <c r="BD2" s="7">
        <v>140423.25914999997</v>
      </c>
      <c r="BE2" s="7">
        <v>1262.4050997584995</v>
      </c>
      <c r="BF2" s="7">
        <f t="shared" ref="BF2:BF33" si="7">U2+BD2</f>
        <v>5926971.5566499997</v>
      </c>
      <c r="BG2" s="7">
        <f t="shared" ref="BG2:BG33" si="8">V2+AY2</f>
        <v>1341.8480224334999</v>
      </c>
      <c r="BH2" s="7">
        <f t="shared" ref="BH2:BH33" si="9">W2+AZ2</f>
        <v>22603.826403524996</v>
      </c>
      <c r="BI2" s="7">
        <f t="shared" ref="BI2:BI33" si="10">X2+BA2</f>
        <v>23945.674425958496</v>
      </c>
      <c r="BJ2" s="281">
        <v>650</v>
      </c>
      <c r="BK2" s="281">
        <v>0</v>
      </c>
      <c r="BL2" s="47" t="e">
        <f>#REF!+BJ2</f>
        <v>#REF!</v>
      </c>
      <c r="BM2" s="47" t="e">
        <f>#REF!+BK2</f>
        <v>#REF!</v>
      </c>
      <c r="BS2" s="282"/>
      <c r="BX2"/>
      <c r="BY2" s="108"/>
      <c r="BZ2" s="298"/>
      <c r="CA2" s="108"/>
      <c r="CB2" s="108"/>
      <c r="CF2" s="289" t="s">
        <v>1784</v>
      </c>
      <c r="CG2" s="95">
        <v>8.5</v>
      </c>
      <c r="CI2" s="95">
        <v>57</v>
      </c>
      <c r="CJ2" s="289" t="s">
        <v>1784</v>
      </c>
      <c r="CK2" s="95">
        <v>18</v>
      </c>
      <c r="CP2" s="95">
        <v>0.5</v>
      </c>
      <c r="CQ2" s="289" t="s">
        <v>1784</v>
      </c>
      <c r="CR2" s="95">
        <v>18</v>
      </c>
      <c r="CS2" s="289" t="s">
        <v>1784</v>
      </c>
      <c r="CT2" s="95">
        <v>18</v>
      </c>
      <c r="CV2" s="289" t="s">
        <v>1784</v>
      </c>
      <c r="CW2" s="95">
        <v>2</v>
      </c>
      <c r="CX2" s="289"/>
      <c r="CY2" s="95">
        <v>57</v>
      </c>
      <c r="CZ2" s="289" t="s">
        <v>1784</v>
      </c>
      <c r="DA2" s="95">
        <v>18</v>
      </c>
    </row>
    <row r="3" spans="1:105" x14ac:dyDescent="0.2">
      <c r="A3" s="22" t="s">
        <v>2075</v>
      </c>
      <c r="B3" s="4">
        <v>35799.253472222219</v>
      </c>
      <c r="C3" s="4">
        <v>35799.520833333336</v>
      </c>
      <c r="D3" t="s">
        <v>2125</v>
      </c>
      <c r="E3" t="s">
        <v>2126</v>
      </c>
      <c r="F3">
        <v>50</v>
      </c>
      <c r="L3">
        <v>129.24</v>
      </c>
      <c r="M3" t="s">
        <v>1784</v>
      </c>
      <c r="N3">
        <v>300</v>
      </c>
      <c r="P3">
        <v>6600</v>
      </c>
      <c r="R3">
        <v>960</v>
      </c>
      <c r="T3">
        <v>3600</v>
      </c>
      <c r="U3" s="7">
        <f t="shared" si="0"/>
        <v>3659669.6940000001</v>
      </c>
      <c r="V3" s="7">
        <f t="shared" ref="V3:V70" si="11">U3*R3/1000000</f>
        <v>3513.2829062400001</v>
      </c>
      <c r="W3" s="7">
        <f t="shared" si="1"/>
        <v>13174.810898399999</v>
      </c>
      <c r="X3" s="7">
        <f t="shared" si="2"/>
        <v>16688.093804640001</v>
      </c>
      <c r="Y3" s="7"/>
      <c r="Z3" s="64" t="s">
        <v>432</v>
      </c>
      <c r="AA3" s="64" t="s">
        <v>434</v>
      </c>
      <c r="AB3" s="7">
        <v>3659669.6940000001</v>
      </c>
      <c r="AC3" s="7">
        <v>16688.093804640001</v>
      </c>
      <c r="AD3" s="22" t="s">
        <v>894</v>
      </c>
      <c r="AE3" s="4">
        <v>35799.256944444445</v>
      </c>
      <c r="AF3" s="4">
        <v>35799.5</v>
      </c>
      <c r="AG3" t="s">
        <v>939</v>
      </c>
      <c r="AH3" t="s">
        <v>940</v>
      </c>
      <c r="AI3">
        <v>50</v>
      </c>
      <c r="AO3">
        <v>1.2869999999999999</v>
      </c>
      <c r="AQ3">
        <v>898</v>
      </c>
      <c r="AS3">
        <v>1700</v>
      </c>
      <c r="AU3">
        <v>18</v>
      </c>
      <c r="AW3">
        <v>570</v>
      </c>
      <c r="AX3" s="7">
        <f t="shared" si="3"/>
        <v>36443.785949999998</v>
      </c>
      <c r="AY3" s="7">
        <f t="shared" si="4"/>
        <v>0.65598814709999997</v>
      </c>
      <c r="AZ3" s="7">
        <f t="shared" si="5"/>
        <v>20.772957991499997</v>
      </c>
      <c r="BA3" s="7">
        <f t="shared" si="6"/>
        <v>21.428946138599997</v>
      </c>
      <c r="BB3" s="64" t="s">
        <v>534</v>
      </c>
      <c r="BC3" s="64" t="s">
        <v>434</v>
      </c>
      <c r="BD3" s="7">
        <v>36443.785949999998</v>
      </c>
      <c r="BE3" s="7">
        <v>21.428946138599997</v>
      </c>
      <c r="BF3" s="7">
        <f t="shared" si="7"/>
        <v>3696113.4799500001</v>
      </c>
      <c r="BG3" s="7">
        <f t="shared" si="8"/>
        <v>3513.9388943870999</v>
      </c>
      <c r="BH3" s="7">
        <f t="shared" si="9"/>
        <v>13195.583856391499</v>
      </c>
      <c r="BI3" s="7">
        <f t="shared" si="10"/>
        <v>16709.5227507786</v>
      </c>
      <c r="BJ3" s="281">
        <v>0</v>
      </c>
      <c r="BK3" s="281">
        <v>0</v>
      </c>
      <c r="BL3" s="47" t="e">
        <f>#REF!+BJ3</f>
        <v>#REF!</v>
      </c>
      <c r="BM3" s="47" t="e">
        <f>#REF!+BK3</f>
        <v>#REF!</v>
      </c>
      <c r="BS3" s="282"/>
      <c r="BX3"/>
      <c r="BY3" s="108"/>
      <c r="BZ3" s="299"/>
      <c r="CA3" s="108"/>
      <c r="CB3" s="108"/>
      <c r="CF3" s="289" t="s">
        <v>1784</v>
      </c>
      <c r="CG3" s="95">
        <v>9</v>
      </c>
      <c r="CH3" s="289" t="s">
        <v>1784</v>
      </c>
      <c r="CI3" s="95">
        <v>18</v>
      </c>
      <c r="CJ3" s="289" t="s">
        <v>1784</v>
      </c>
      <c r="CK3" s="95">
        <v>18</v>
      </c>
      <c r="CP3" s="95">
        <v>0.6</v>
      </c>
      <c r="CQ3" s="289" t="s">
        <v>1784</v>
      </c>
      <c r="CR3" s="95">
        <v>18</v>
      </c>
      <c r="CS3" s="289" t="s">
        <v>1784</v>
      </c>
      <c r="CT3" s="95">
        <v>18</v>
      </c>
      <c r="CV3" s="289" t="s">
        <v>1784</v>
      </c>
      <c r="CW3" s="95">
        <v>6</v>
      </c>
      <c r="CX3" s="289" t="s">
        <v>1784</v>
      </c>
      <c r="CY3" s="95">
        <v>20</v>
      </c>
      <c r="CZ3" s="289" t="s">
        <v>1784</v>
      </c>
      <c r="DA3" s="95">
        <v>20</v>
      </c>
    </row>
    <row r="4" spans="1:105" x14ac:dyDescent="0.2">
      <c r="A4" s="22" t="s">
        <v>2075</v>
      </c>
      <c r="B4" s="4">
        <v>35803.350694444445</v>
      </c>
      <c r="C4" s="4">
        <v>35803.819444444445</v>
      </c>
      <c r="D4" t="s">
        <v>2127</v>
      </c>
      <c r="E4" t="s">
        <v>2128</v>
      </c>
      <c r="F4">
        <v>50</v>
      </c>
      <c r="L4">
        <v>78.959999999999994</v>
      </c>
      <c r="N4">
        <v>1550</v>
      </c>
      <c r="P4">
        <v>2000</v>
      </c>
      <c r="R4">
        <v>140</v>
      </c>
      <c r="T4">
        <v>1000</v>
      </c>
      <c r="U4" s="7">
        <f t="shared" si="0"/>
        <v>2235898.4759999998</v>
      </c>
      <c r="V4" s="7">
        <f t="shared" si="11"/>
        <v>313.02578663999998</v>
      </c>
      <c r="W4" s="7">
        <f t="shared" si="1"/>
        <v>2235.8984759999998</v>
      </c>
      <c r="X4" s="7">
        <f t="shared" si="2"/>
        <v>2548.9242626400001</v>
      </c>
      <c r="Y4" s="7"/>
      <c r="Z4" s="64" t="s">
        <v>432</v>
      </c>
      <c r="AA4" s="64" t="s">
        <v>435</v>
      </c>
      <c r="AB4" s="7">
        <v>2235898.4759999998</v>
      </c>
      <c r="AC4" s="7">
        <v>2548.9242626400001</v>
      </c>
      <c r="AD4" s="22" t="s">
        <v>894</v>
      </c>
      <c r="AE4" s="4">
        <v>35803.40625</v>
      </c>
      <c r="AF4" s="4"/>
      <c r="AG4" t="s">
        <v>941</v>
      </c>
      <c r="AH4" t="s">
        <v>942</v>
      </c>
      <c r="AI4">
        <v>50</v>
      </c>
      <c r="AL4" t="s">
        <v>1784</v>
      </c>
      <c r="AM4">
        <v>0.01</v>
      </c>
      <c r="AQ4">
        <v>1760</v>
      </c>
      <c r="AS4">
        <v>2100</v>
      </c>
      <c r="AU4">
        <v>89</v>
      </c>
      <c r="AW4">
        <v>760</v>
      </c>
      <c r="AX4" s="7">
        <f t="shared" si="3"/>
        <v>0</v>
      </c>
      <c r="AY4" s="7">
        <f t="shared" si="4"/>
        <v>0</v>
      </c>
      <c r="AZ4" s="7">
        <f t="shared" si="5"/>
        <v>0</v>
      </c>
      <c r="BA4" s="7">
        <f t="shared" si="6"/>
        <v>0</v>
      </c>
      <c r="BB4" s="64" t="s">
        <v>534</v>
      </c>
      <c r="BC4" s="64" t="s">
        <v>435</v>
      </c>
      <c r="BD4" s="7">
        <v>0</v>
      </c>
      <c r="BE4" s="7">
        <v>0</v>
      </c>
      <c r="BF4" s="7">
        <f t="shared" si="7"/>
        <v>2235898.4759999998</v>
      </c>
      <c r="BG4" s="7">
        <f t="shared" si="8"/>
        <v>313.02578663999998</v>
      </c>
      <c r="BH4" s="7">
        <f t="shared" si="9"/>
        <v>2235.8984759999998</v>
      </c>
      <c r="BI4" s="7">
        <f t="shared" si="10"/>
        <v>2548.9242626400001</v>
      </c>
      <c r="BJ4" s="281">
        <v>960</v>
      </c>
      <c r="BK4" s="281">
        <v>350</v>
      </c>
      <c r="BL4" s="47" t="e">
        <f>#REF!+BJ4</f>
        <v>#REF!</v>
      </c>
      <c r="BM4" s="47" t="e">
        <f>#REF!+BK4</f>
        <v>#REF!</v>
      </c>
      <c r="BS4" s="282"/>
      <c r="BX4"/>
      <c r="BY4" s="108"/>
      <c r="BZ4" s="299"/>
      <c r="CA4" s="108"/>
      <c r="CB4" s="108"/>
      <c r="CF4" s="289" t="s">
        <v>1784</v>
      </c>
      <c r="CG4" s="95">
        <v>9</v>
      </c>
      <c r="CH4" s="289" t="s">
        <v>1784</v>
      </c>
      <c r="CI4" s="95">
        <v>18</v>
      </c>
      <c r="CJ4" s="289" t="s">
        <v>1784</v>
      </c>
      <c r="CK4" s="95">
        <v>18</v>
      </c>
      <c r="CP4" s="95">
        <v>1.2</v>
      </c>
      <c r="CQ4" s="289" t="s">
        <v>1784</v>
      </c>
      <c r="CR4" s="95">
        <v>6.4</v>
      </c>
      <c r="CS4" s="289" t="s">
        <v>1784</v>
      </c>
      <c r="CT4" s="95">
        <v>4</v>
      </c>
      <c r="CV4" s="289" t="s">
        <v>1784</v>
      </c>
      <c r="CW4" s="95">
        <v>2</v>
      </c>
      <c r="CX4" s="289" t="s">
        <v>1784</v>
      </c>
      <c r="CY4" s="95">
        <v>20</v>
      </c>
      <c r="CZ4" s="289" t="s">
        <v>1784</v>
      </c>
      <c r="DA4" s="95">
        <v>20</v>
      </c>
    </row>
    <row r="5" spans="1:105" x14ac:dyDescent="0.2">
      <c r="A5" s="22" t="s">
        <v>2075</v>
      </c>
      <c r="B5" s="4">
        <v>35857.256944444445</v>
      </c>
      <c r="C5" s="4">
        <v>35857.413194444445</v>
      </c>
      <c r="D5" t="s">
        <v>2133</v>
      </c>
      <c r="E5" t="s">
        <v>2134</v>
      </c>
      <c r="F5">
        <v>50</v>
      </c>
      <c r="L5">
        <v>29.41</v>
      </c>
      <c r="N5">
        <v>799</v>
      </c>
      <c r="P5">
        <v>1200</v>
      </c>
      <c r="R5">
        <v>120</v>
      </c>
      <c r="T5">
        <v>700</v>
      </c>
      <c r="U5" s="7">
        <f t="shared" si="0"/>
        <v>832798.55850000004</v>
      </c>
      <c r="V5" s="7">
        <f t="shared" si="11"/>
        <v>99.935827020000005</v>
      </c>
      <c r="W5" s="7">
        <f t="shared" si="1"/>
        <v>582.95899095000004</v>
      </c>
      <c r="X5" s="7">
        <f t="shared" si="2"/>
        <v>682.89481797000008</v>
      </c>
      <c r="Y5" s="7"/>
      <c r="Z5" s="64" t="s">
        <v>432</v>
      </c>
      <c r="AA5" s="64" t="s">
        <v>436</v>
      </c>
      <c r="AB5" s="7">
        <v>832798.55850000004</v>
      </c>
      <c r="AC5" s="7">
        <v>682.89481797000008</v>
      </c>
      <c r="AD5" s="22" t="s">
        <v>894</v>
      </c>
      <c r="AE5" s="4">
        <v>35857.371527777781</v>
      </c>
      <c r="AF5" s="4">
        <v>35857.427083333336</v>
      </c>
      <c r="AG5" t="s">
        <v>947</v>
      </c>
      <c r="AH5" t="s">
        <v>948</v>
      </c>
      <c r="AI5">
        <v>50</v>
      </c>
      <c r="AO5">
        <v>6.9000000000000006E-2</v>
      </c>
      <c r="AP5" t="s">
        <v>1934</v>
      </c>
      <c r="AQ5" s="287">
        <v>10000</v>
      </c>
      <c r="AS5" s="287">
        <v>27000</v>
      </c>
      <c r="AU5" s="62"/>
      <c r="AW5" s="287">
        <v>39000</v>
      </c>
      <c r="AX5" s="7">
        <f t="shared" si="3"/>
        <v>1953.86265</v>
      </c>
      <c r="AY5" s="65">
        <f t="shared" si="4"/>
        <v>0</v>
      </c>
      <c r="AZ5" s="7">
        <f t="shared" si="5"/>
        <v>76.200643349999993</v>
      </c>
      <c r="BA5" s="7">
        <f t="shared" si="6"/>
        <v>76.200643349999993</v>
      </c>
      <c r="BB5" s="64" t="s">
        <v>534</v>
      </c>
      <c r="BC5" s="64" t="s">
        <v>436</v>
      </c>
      <c r="BD5" s="7">
        <v>1953.86265</v>
      </c>
      <c r="BE5" s="7">
        <v>76.200643349999993</v>
      </c>
      <c r="BF5" s="7">
        <f t="shared" si="7"/>
        <v>834752.42115000007</v>
      </c>
      <c r="BG5" s="7">
        <f t="shared" si="8"/>
        <v>99.935827020000005</v>
      </c>
      <c r="BH5" s="7">
        <f t="shared" si="9"/>
        <v>659.15963429999999</v>
      </c>
      <c r="BI5" s="7">
        <f t="shared" si="10"/>
        <v>759.09546132000003</v>
      </c>
      <c r="BJ5" s="280"/>
      <c r="BK5" s="280"/>
      <c r="BS5" s="282"/>
      <c r="BX5"/>
      <c r="BY5" s="108"/>
      <c r="BZ5" s="299"/>
      <c r="CA5" s="108"/>
      <c r="CB5" s="108"/>
      <c r="CF5" s="289" t="s">
        <v>1784</v>
      </c>
      <c r="CG5" s="95">
        <v>9</v>
      </c>
      <c r="CH5" s="289" t="s">
        <v>1784</v>
      </c>
      <c r="CI5" s="95">
        <v>18</v>
      </c>
      <c r="CJ5" s="289" t="s">
        <v>1784</v>
      </c>
      <c r="CK5" s="95">
        <v>18</v>
      </c>
      <c r="CP5" s="95">
        <v>2.1</v>
      </c>
      <c r="CQ5" s="289" t="s">
        <v>1784</v>
      </c>
      <c r="CR5" s="95">
        <v>18</v>
      </c>
      <c r="CS5" s="289" t="s">
        <v>1784</v>
      </c>
      <c r="CT5" s="95">
        <v>18</v>
      </c>
      <c r="CV5" s="289" t="s">
        <v>1784</v>
      </c>
      <c r="CW5" s="95">
        <v>3</v>
      </c>
      <c r="CX5" s="289" t="s">
        <v>1784</v>
      </c>
      <c r="CY5" s="95">
        <v>20</v>
      </c>
      <c r="CZ5" s="289" t="s">
        <v>1784</v>
      </c>
      <c r="DA5" s="95">
        <v>20</v>
      </c>
    </row>
    <row r="6" spans="1:105" x14ac:dyDescent="0.2">
      <c r="A6" s="22" t="s">
        <v>2075</v>
      </c>
      <c r="B6" s="109">
        <v>35996.826388888891</v>
      </c>
      <c r="C6" s="109">
        <v>35997.15625</v>
      </c>
      <c r="D6" t="s">
        <v>2142</v>
      </c>
      <c r="E6" s="110" t="s">
        <v>2143</v>
      </c>
      <c r="F6">
        <v>50</v>
      </c>
      <c r="L6">
        <v>819.7</v>
      </c>
      <c r="N6">
        <v>15.7</v>
      </c>
      <c r="P6">
        <v>60</v>
      </c>
      <c r="Q6" s="110" t="s">
        <v>1784</v>
      </c>
      <c r="R6" s="110">
        <v>18</v>
      </c>
      <c r="S6" s="110" t="s">
        <v>1784</v>
      </c>
      <c r="T6" s="110">
        <v>18</v>
      </c>
      <c r="U6" s="7">
        <f t="shared" si="0"/>
        <v>23211321.945</v>
      </c>
      <c r="V6" s="7">
        <f t="shared" si="11"/>
        <v>417.80379500999999</v>
      </c>
      <c r="W6" s="7">
        <f t="shared" si="1"/>
        <v>417.80379500999999</v>
      </c>
      <c r="X6" s="7">
        <f t="shared" si="2"/>
        <v>835.60759001999998</v>
      </c>
      <c r="Y6" s="7"/>
      <c r="Z6" s="64" t="s">
        <v>432</v>
      </c>
      <c r="AA6" s="64" t="s">
        <v>437</v>
      </c>
      <c r="AB6" s="7">
        <v>23211321.945</v>
      </c>
      <c r="AC6" s="7">
        <v>835.60759001999998</v>
      </c>
      <c r="AD6" s="22" t="s">
        <v>894</v>
      </c>
      <c r="AE6" s="109">
        <v>35996.79583333333</v>
      </c>
      <c r="AF6" s="109">
        <v>35996.836111111108</v>
      </c>
      <c r="AG6" s="110" t="s">
        <v>955</v>
      </c>
      <c r="AH6" s="110" t="s">
        <v>956</v>
      </c>
      <c r="AI6">
        <v>50</v>
      </c>
      <c r="AO6">
        <v>35.29</v>
      </c>
      <c r="AQ6">
        <v>9.15</v>
      </c>
      <c r="AS6">
        <v>35</v>
      </c>
      <c r="AT6" s="110" t="s">
        <v>1784</v>
      </c>
      <c r="AU6" s="110">
        <v>18</v>
      </c>
      <c r="AV6" s="110" t="s">
        <v>1784</v>
      </c>
      <c r="AW6" s="110">
        <v>18</v>
      </c>
      <c r="AX6" s="7">
        <f t="shared" si="3"/>
        <v>999301.63650000002</v>
      </c>
      <c r="AY6" s="7">
        <f t="shared" si="4"/>
        <v>17.987429457000001</v>
      </c>
      <c r="AZ6" s="7">
        <f t="shared" si="5"/>
        <v>17.987429457000001</v>
      </c>
      <c r="BA6" s="7">
        <f t="shared" si="6"/>
        <v>35.974858914000002</v>
      </c>
      <c r="BB6" s="64" t="s">
        <v>534</v>
      </c>
      <c r="BC6" s="64" t="s">
        <v>437</v>
      </c>
      <c r="BD6" s="7">
        <v>999301.63650000002</v>
      </c>
      <c r="BE6" s="7">
        <v>35.974858914000002</v>
      </c>
      <c r="BF6" s="7">
        <f t="shared" si="7"/>
        <v>24210623.581500001</v>
      </c>
      <c r="BG6" s="7">
        <f t="shared" si="8"/>
        <v>435.79122446700001</v>
      </c>
      <c r="BH6" s="7">
        <f t="shared" si="9"/>
        <v>435.79122446700001</v>
      </c>
      <c r="BI6" s="7">
        <f t="shared" si="10"/>
        <v>871.58244893400001</v>
      </c>
      <c r="BJ6" s="280"/>
      <c r="BK6" s="280"/>
      <c r="BS6" s="282"/>
      <c r="BX6"/>
      <c r="BY6" s="108"/>
      <c r="BZ6" s="299"/>
      <c r="CA6" s="108"/>
      <c r="CB6" s="108"/>
      <c r="CF6" s="289" t="s">
        <v>1784</v>
      </c>
      <c r="CG6" s="95">
        <v>9</v>
      </c>
      <c r="CH6" s="289" t="s">
        <v>1784</v>
      </c>
      <c r="CI6" s="95">
        <v>18</v>
      </c>
      <c r="CJ6" s="289" t="s">
        <v>1784</v>
      </c>
      <c r="CK6" s="95">
        <v>18</v>
      </c>
      <c r="CP6" s="95">
        <v>2.2999999999999998</v>
      </c>
      <c r="CQ6" s="289" t="s">
        <v>1784</v>
      </c>
      <c r="CR6" s="95">
        <v>20</v>
      </c>
      <c r="CS6" s="289" t="s">
        <v>1784</v>
      </c>
      <c r="CT6" s="95">
        <v>20</v>
      </c>
      <c r="CV6" s="289" t="s">
        <v>1784</v>
      </c>
      <c r="CW6" s="95">
        <v>6</v>
      </c>
      <c r="CX6" s="289" t="s">
        <v>1784</v>
      </c>
      <c r="CY6" s="95">
        <v>18</v>
      </c>
      <c r="CZ6" s="289" t="s">
        <v>1784</v>
      </c>
      <c r="DA6" s="95">
        <v>18</v>
      </c>
    </row>
    <row r="7" spans="1:105" x14ac:dyDescent="0.2">
      <c r="A7" s="22" t="s">
        <v>2075</v>
      </c>
      <c r="B7" s="4">
        <v>36149.868055555555</v>
      </c>
      <c r="C7" s="4">
        <v>36149.958333333336</v>
      </c>
      <c r="D7" t="s">
        <v>2151</v>
      </c>
      <c r="E7" t="s">
        <v>2152</v>
      </c>
      <c r="F7">
        <v>50</v>
      </c>
      <c r="L7">
        <v>2.66</v>
      </c>
      <c r="M7" t="s">
        <v>1784</v>
      </c>
      <c r="N7">
        <v>600</v>
      </c>
      <c r="P7">
        <v>300</v>
      </c>
      <c r="Q7" t="s">
        <v>1784</v>
      </c>
      <c r="R7">
        <v>18</v>
      </c>
      <c r="T7">
        <v>24</v>
      </c>
      <c r="U7" s="7">
        <f t="shared" si="0"/>
        <v>75322.821000000011</v>
      </c>
      <c r="V7" s="7">
        <f t="shared" si="11"/>
        <v>1.3558107780000002</v>
      </c>
      <c r="W7" s="7">
        <f t="shared" si="1"/>
        <v>1.8077477040000003</v>
      </c>
      <c r="X7" s="7">
        <f t="shared" si="2"/>
        <v>3.1635584820000004</v>
      </c>
      <c r="Y7" s="7"/>
      <c r="Z7" s="64" t="s">
        <v>432</v>
      </c>
      <c r="AA7" s="64" t="s">
        <v>438</v>
      </c>
      <c r="AB7" s="7">
        <v>75322.821000000011</v>
      </c>
      <c r="AC7" s="7">
        <v>3.1635584820000004</v>
      </c>
      <c r="AD7" s="22" t="s">
        <v>894</v>
      </c>
      <c r="AE7" s="4">
        <v>36149.9375</v>
      </c>
      <c r="AF7" s="4"/>
      <c r="AG7" t="s">
        <v>963</v>
      </c>
      <c r="AH7" t="s">
        <v>964</v>
      </c>
      <c r="AI7">
        <v>50</v>
      </c>
      <c r="AL7" t="s">
        <v>1784</v>
      </c>
      <c r="AM7">
        <v>0.01</v>
      </c>
      <c r="AQ7">
        <v>4890</v>
      </c>
      <c r="AS7">
        <v>7500</v>
      </c>
      <c r="AU7">
        <v>280</v>
      </c>
      <c r="AW7">
        <v>3500</v>
      </c>
      <c r="AX7" s="7">
        <f t="shared" si="3"/>
        <v>0</v>
      </c>
      <c r="AY7" s="7">
        <f t="shared" si="4"/>
        <v>0</v>
      </c>
      <c r="AZ7" s="7">
        <f t="shared" si="5"/>
        <v>0</v>
      </c>
      <c r="BA7" s="7">
        <f t="shared" si="6"/>
        <v>0</v>
      </c>
      <c r="BB7" s="64" t="s">
        <v>534</v>
      </c>
      <c r="BC7" s="64" t="s">
        <v>438</v>
      </c>
      <c r="BD7" s="7">
        <v>0</v>
      </c>
      <c r="BE7" s="7">
        <v>0</v>
      </c>
      <c r="BF7" s="7">
        <f t="shared" si="7"/>
        <v>75322.821000000011</v>
      </c>
      <c r="BG7" s="7">
        <f t="shared" si="8"/>
        <v>1.3558107780000002</v>
      </c>
      <c r="BH7" s="7">
        <f t="shared" si="9"/>
        <v>1.8077477040000003</v>
      </c>
      <c r="BI7" s="7">
        <f t="shared" si="10"/>
        <v>3.1635584820000004</v>
      </c>
      <c r="BJ7" s="280"/>
      <c r="BK7" s="280"/>
      <c r="BP7" s="295" t="s">
        <v>3687</v>
      </c>
      <c r="BQ7" s="63" t="s">
        <v>3688</v>
      </c>
      <c r="BR7" s="63" t="s">
        <v>3602</v>
      </c>
      <c r="BS7" s="63" t="s">
        <v>3602</v>
      </c>
      <c r="BX7"/>
      <c r="BY7" s="108"/>
      <c r="BZ7" s="299"/>
      <c r="CA7" s="108"/>
      <c r="CB7" s="108"/>
      <c r="CF7" s="289" t="s">
        <v>1784</v>
      </c>
      <c r="CG7" s="95">
        <v>9</v>
      </c>
      <c r="CH7" s="289" t="s">
        <v>1784</v>
      </c>
      <c r="CI7" s="95">
        <v>18</v>
      </c>
      <c r="CJ7" s="289" t="s">
        <v>1784</v>
      </c>
      <c r="CK7" s="95">
        <v>18</v>
      </c>
      <c r="CP7" s="95">
        <v>2.4</v>
      </c>
      <c r="CQ7" s="289" t="s">
        <v>1784</v>
      </c>
      <c r="CR7" s="95">
        <v>18</v>
      </c>
      <c r="CT7" s="95">
        <v>29</v>
      </c>
      <c r="CV7" s="289" t="s">
        <v>1784</v>
      </c>
      <c r="CW7" s="95">
        <v>6</v>
      </c>
      <c r="CX7" s="289" t="s">
        <v>1784</v>
      </c>
      <c r="CY7" s="95">
        <v>18</v>
      </c>
      <c r="CZ7" s="289" t="s">
        <v>1784</v>
      </c>
      <c r="DA7" s="95">
        <v>18</v>
      </c>
    </row>
    <row r="8" spans="1:105" x14ac:dyDescent="0.2">
      <c r="A8" s="22" t="s">
        <v>2075</v>
      </c>
      <c r="B8" s="4">
        <v>36158.251388888886</v>
      </c>
      <c r="C8" s="4">
        <v>36158.492361111108</v>
      </c>
      <c r="D8" t="s">
        <v>2154</v>
      </c>
      <c r="E8" t="s">
        <v>2155</v>
      </c>
      <c r="F8">
        <v>50</v>
      </c>
      <c r="L8">
        <v>5.58</v>
      </c>
      <c r="M8" t="s">
        <v>1784</v>
      </c>
      <c r="N8">
        <v>60</v>
      </c>
      <c r="P8">
        <v>280</v>
      </c>
      <c r="Q8" t="s">
        <v>1784</v>
      </c>
      <c r="R8">
        <v>18</v>
      </c>
      <c r="S8" t="s">
        <v>1784</v>
      </c>
      <c r="T8">
        <v>18</v>
      </c>
      <c r="U8" s="7">
        <f t="shared" si="0"/>
        <v>158008.02300000002</v>
      </c>
      <c r="V8" s="7">
        <f t="shared" si="11"/>
        <v>2.8441444140000005</v>
      </c>
      <c r="W8" s="7">
        <f t="shared" si="1"/>
        <v>2.8441444140000005</v>
      </c>
      <c r="X8" s="7">
        <f t="shared" si="2"/>
        <v>5.688288828000001</v>
      </c>
      <c r="Y8" s="7"/>
      <c r="Z8" s="64" t="s">
        <v>432</v>
      </c>
      <c r="AA8" s="64" t="s">
        <v>439</v>
      </c>
      <c r="AB8" s="7">
        <v>158008.02300000002</v>
      </c>
      <c r="AC8" s="7">
        <v>5.688288828000001</v>
      </c>
      <c r="AD8" s="22" t="s">
        <v>894</v>
      </c>
      <c r="AE8" s="4">
        <v>36158.256944444445</v>
      </c>
      <c r="AF8" s="4">
        <v>36158.513194444444</v>
      </c>
      <c r="AG8" t="s">
        <v>965</v>
      </c>
      <c r="AH8" t="s">
        <v>966</v>
      </c>
      <c r="AI8">
        <v>50</v>
      </c>
      <c r="AN8" s="262" t="s">
        <v>1784</v>
      </c>
      <c r="AO8" s="262">
        <v>0.4</v>
      </c>
      <c r="AQ8">
        <v>4000</v>
      </c>
      <c r="AS8">
        <v>6900</v>
      </c>
      <c r="AU8">
        <v>920</v>
      </c>
      <c r="AW8">
        <v>1600</v>
      </c>
      <c r="AX8" s="7">
        <f t="shared" si="3"/>
        <v>11326.740000000002</v>
      </c>
      <c r="AY8" s="7">
        <f t="shared" si="4"/>
        <v>10.420600800000001</v>
      </c>
      <c r="AZ8" s="7">
        <f t="shared" si="5"/>
        <v>18.122784000000003</v>
      </c>
      <c r="BA8" s="7">
        <f t="shared" si="6"/>
        <v>28.543384800000005</v>
      </c>
      <c r="BB8" s="64" t="s">
        <v>534</v>
      </c>
      <c r="BC8" s="64" t="s">
        <v>439</v>
      </c>
      <c r="BD8" s="7">
        <v>283.16849999999999</v>
      </c>
      <c r="BE8" s="7">
        <v>0.71358462</v>
      </c>
      <c r="BF8" s="7">
        <f t="shared" si="7"/>
        <v>158291.19150000002</v>
      </c>
      <c r="BG8" s="7">
        <f t="shared" si="8"/>
        <v>13.264745214000001</v>
      </c>
      <c r="BH8" s="7">
        <f t="shared" si="9"/>
        <v>20.966928414000002</v>
      </c>
      <c r="BI8" s="7">
        <f t="shared" si="10"/>
        <v>34.23167362800001</v>
      </c>
      <c r="BJ8" s="280"/>
      <c r="BK8" s="280"/>
      <c r="BP8" s="296">
        <v>842</v>
      </c>
      <c r="BQ8" s="282">
        <v>1800</v>
      </c>
      <c r="BR8" s="282">
        <f>0.6463*BQ8</f>
        <v>1163.3399999999999</v>
      </c>
      <c r="BS8" s="282">
        <f>0.6597*BQ8-294.1</f>
        <v>893.35999999999979</v>
      </c>
      <c r="BX8"/>
      <c r="BY8" s="108"/>
      <c r="BZ8" s="108"/>
      <c r="CA8" s="108"/>
      <c r="CB8" s="108"/>
      <c r="CF8" s="289" t="s">
        <v>1784</v>
      </c>
      <c r="CG8" s="95">
        <v>9</v>
      </c>
      <c r="CH8" s="289" t="s">
        <v>1784</v>
      </c>
      <c r="CI8" s="95">
        <v>18</v>
      </c>
      <c r="CJ8" s="289" t="s">
        <v>1784</v>
      </c>
      <c r="CK8" s="95">
        <v>18</v>
      </c>
      <c r="CP8" s="95">
        <v>2.5</v>
      </c>
      <c r="CQ8" s="289" t="s">
        <v>1784</v>
      </c>
      <c r="CR8" s="95">
        <v>18</v>
      </c>
      <c r="CS8" s="289" t="s">
        <v>1784</v>
      </c>
      <c r="CT8" s="95">
        <v>18</v>
      </c>
      <c r="CV8" s="289" t="s">
        <v>1784</v>
      </c>
      <c r="CW8" s="95">
        <v>2</v>
      </c>
      <c r="CX8" s="289" t="s">
        <v>1784</v>
      </c>
      <c r="CY8" s="95">
        <v>18</v>
      </c>
      <c r="CZ8" s="289" t="s">
        <v>1784</v>
      </c>
      <c r="DA8" s="95">
        <v>18</v>
      </c>
    </row>
    <row r="9" spans="1:105" x14ac:dyDescent="0.2">
      <c r="A9" s="22" t="s">
        <v>2075</v>
      </c>
      <c r="B9" s="4">
        <v>36171.284722222219</v>
      </c>
      <c r="C9" s="4">
        <v>36171.954861111109</v>
      </c>
      <c r="D9" t="s">
        <v>2156</v>
      </c>
      <c r="E9" t="s">
        <v>2157</v>
      </c>
      <c r="F9">
        <v>50</v>
      </c>
      <c r="L9">
        <v>9.86</v>
      </c>
      <c r="N9">
        <v>72</v>
      </c>
      <c r="P9">
        <v>240</v>
      </c>
      <c r="Q9" t="s">
        <v>1784</v>
      </c>
      <c r="R9">
        <v>18</v>
      </c>
      <c r="T9">
        <v>34</v>
      </c>
      <c r="U9" s="7">
        <f t="shared" si="0"/>
        <v>279204.141</v>
      </c>
      <c r="V9" s="7">
        <f t="shared" si="11"/>
        <v>5.0256745379999996</v>
      </c>
      <c r="W9" s="7">
        <f t="shared" si="1"/>
        <v>9.492940793999999</v>
      </c>
      <c r="X9" s="7">
        <f t="shared" si="2"/>
        <v>14.518615332</v>
      </c>
      <c r="Y9" s="7"/>
      <c r="Z9" s="64" t="s">
        <v>432</v>
      </c>
      <c r="AA9" s="64" t="s">
        <v>440</v>
      </c>
      <c r="AB9" s="7">
        <v>279204.141</v>
      </c>
      <c r="AC9" s="7">
        <v>14.518615332</v>
      </c>
      <c r="AD9" s="22" t="s">
        <v>894</v>
      </c>
      <c r="AE9" s="4">
        <v>36171.297222222223</v>
      </c>
      <c r="AF9" s="4">
        <v>36171.951388888891</v>
      </c>
      <c r="AG9" t="s">
        <v>967</v>
      </c>
      <c r="AH9" t="s">
        <v>968</v>
      </c>
      <c r="AI9">
        <v>50</v>
      </c>
      <c r="AN9" s="262" t="s">
        <v>1784</v>
      </c>
      <c r="AO9" s="262">
        <v>0.4</v>
      </c>
      <c r="AQ9" s="76">
        <v>842</v>
      </c>
      <c r="AS9" s="76">
        <v>1800</v>
      </c>
      <c r="AT9" s="76" t="s">
        <v>1784</v>
      </c>
      <c r="AU9" s="76">
        <v>18</v>
      </c>
      <c r="AV9" s="76" t="s">
        <v>1784</v>
      </c>
      <c r="AW9" s="76">
        <v>18</v>
      </c>
      <c r="AX9" s="7">
        <f t="shared" si="3"/>
        <v>11326.740000000002</v>
      </c>
      <c r="AY9" s="7">
        <f t="shared" si="4"/>
        <v>0.20388132000000003</v>
      </c>
      <c r="AZ9" s="7">
        <f t="shared" si="5"/>
        <v>0.20388132000000003</v>
      </c>
      <c r="BA9" s="7">
        <f t="shared" si="6"/>
        <v>0.40776264000000007</v>
      </c>
      <c r="BB9" s="64" t="s">
        <v>534</v>
      </c>
      <c r="BC9" s="64" t="s">
        <v>440</v>
      </c>
      <c r="BD9" s="7">
        <v>283.16849999999999</v>
      </c>
      <c r="BE9" s="7">
        <v>1.0194065999999998E-2</v>
      </c>
      <c r="BF9" s="7">
        <f t="shared" si="7"/>
        <v>279487.30950000003</v>
      </c>
      <c r="BG9" s="7">
        <f t="shared" si="8"/>
        <v>5.2295558579999994</v>
      </c>
      <c r="BH9" s="7">
        <f t="shared" si="9"/>
        <v>9.6968221139999997</v>
      </c>
      <c r="BI9" s="7">
        <f t="shared" si="10"/>
        <v>14.926377971999999</v>
      </c>
      <c r="BJ9" s="281">
        <v>695</v>
      </c>
      <c r="BK9" s="281">
        <v>0</v>
      </c>
      <c r="BP9" s="296">
        <v>1080</v>
      </c>
      <c r="BQ9" s="282">
        <v>1390</v>
      </c>
      <c r="BR9" s="282">
        <f>0.6463*BQ9</f>
        <v>898.35699999999997</v>
      </c>
      <c r="BS9" s="282">
        <f>0.6597*BQ9-294.1</f>
        <v>622.88299999999992</v>
      </c>
      <c r="BX9"/>
      <c r="BY9" s="108"/>
      <c r="BZ9" s="108"/>
      <c r="CA9" s="108"/>
      <c r="CB9" s="108"/>
      <c r="CF9" s="289" t="s">
        <v>1784</v>
      </c>
      <c r="CG9" s="95">
        <v>9</v>
      </c>
      <c r="CH9" s="289" t="s">
        <v>1784</v>
      </c>
      <c r="CI9" s="95">
        <v>18</v>
      </c>
      <c r="CJ9" s="289" t="s">
        <v>1784</v>
      </c>
      <c r="CK9" s="95">
        <v>18</v>
      </c>
      <c r="CP9" s="95">
        <v>2.5</v>
      </c>
      <c r="CQ9" s="289" t="s">
        <v>1784</v>
      </c>
      <c r="CR9" s="95">
        <v>18</v>
      </c>
      <c r="CT9" s="95">
        <v>31</v>
      </c>
      <c r="CV9" s="289" t="s">
        <v>1784</v>
      </c>
      <c r="CW9" s="95">
        <v>12</v>
      </c>
      <c r="CX9" s="289" t="s">
        <v>1784</v>
      </c>
      <c r="CY9" s="95">
        <v>18</v>
      </c>
      <c r="CZ9" s="289" t="s">
        <v>1784</v>
      </c>
      <c r="DA9" s="95">
        <v>18</v>
      </c>
    </row>
    <row r="10" spans="1:105" x14ac:dyDescent="0.2">
      <c r="A10" s="22" t="s">
        <v>2075</v>
      </c>
      <c r="B10" s="4">
        <v>36177.548611111109</v>
      </c>
      <c r="C10" s="4">
        <v>36177.899305555555</v>
      </c>
      <c r="D10" t="s">
        <v>2158</v>
      </c>
      <c r="E10" t="s">
        <v>2159</v>
      </c>
      <c r="F10">
        <v>50</v>
      </c>
      <c r="L10">
        <v>186.47</v>
      </c>
      <c r="M10" t="s">
        <v>1934</v>
      </c>
      <c r="N10">
        <v>1047</v>
      </c>
      <c r="P10">
        <v>4400</v>
      </c>
      <c r="R10">
        <v>130</v>
      </c>
      <c r="T10">
        <v>1400</v>
      </c>
      <c r="U10" s="7">
        <f t="shared" si="0"/>
        <v>5280243.0194999995</v>
      </c>
      <c r="V10" s="7">
        <f t="shared" si="11"/>
        <v>686.43159253499994</v>
      </c>
      <c r="W10" s="7">
        <f t="shared" si="1"/>
        <v>7392.3402272999992</v>
      </c>
      <c r="X10" s="7">
        <f t="shared" si="2"/>
        <v>8078.7718198349994</v>
      </c>
      <c r="Y10" s="7"/>
      <c r="Z10" s="64" t="s">
        <v>432</v>
      </c>
      <c r="AA10" s="64" t="s">
        <v>441</v>
      </c>
      <c r="AB10" s="7">
        <v>5280243.0194999995</v>
      </c>
      <c r="AC10" s="7">
        <v>8078.7718198349994</v>
      </c>
      <c r="AD10" s="22" t="s">
        <v>894</v>
      </c>
      <c r="AE10" s="4">
        <v>36177.5625</v>
      </c>
      <c r="AF10" s="4">
        <v>36177.78125</v>
      </c>
      <c r="AG10" t="s">
        <v>969</v>
      </c>
      <c r="AH10" t="s">
        <v>970</v>
      </c>
      <c r="AI10">
        <v>50</v>
      </c>
      <c r="AO10">
        <v>11.12</v>
      </c>
      <c r="AQ10">
        <v>778</v>
      </c>
      <c r="AS10">
        <v>1300</v>
      </c>
      <c r="AU10">
        <v>51</v>
      </c>
      <c r="AW10">
        <v>550</v>
      </c>
      <c r="AX10" s="7">
        <f t="shared" si="3"/>
        <v>314883.37199999997</v>
      </c>
      <c r="AY10" s="7">
        <f t="shared" si="4"/>
        <v>16.059051971999999</v>
      </c>
      <c r="AZ10" s="7">
        <f t="shared" si="5"/>
        <v>173.1858546</v>
      </c>
      <c r="BA10" s="7">
        <f t="shared" si="6"/>
        <v>189.24490657199999</v>
      </c>
      <c r="BB10" s="64" t="s">
        <v>534</v>
      </c>
      <c r="BC10" s="64" t="s">
        <v>441</v>
      </c>
      <c r="BD10" s="7">
        <v>314883.37199999997</v>
      </c>
      <c r="BE10" s="7">
        <v>189.24490657199999</v>
      </c>
      <c r="BF10" s="7">
        <f t="shared" si="7"/>
        <v>5595126.3914999999</v>
      </c>
      <c r="BG10" s="7">
        <f t="shared" si="8"/>
        <v>702.49064450699996</v>
      </c>
      <c r="BH10" s="7">
        <f t="shared" si="9"/>
        <v>7565.5260818999996</v>
      </c>
      <c r="BI10" s="7">
        <f t="shared" si="10"/>
        <v>8268.0167264069987</v>
      </c>
      <c r="BJ10" s="281">
        <v>0</v>
      </c>
      <c r="BK10" s="281">
        <v>0</v>
      </c>
      <c r="BQ10" s="282">
        <v>1470</v>
      </c>
      <c r="BR10" s="282">
        <f>0.6463*BQ10</f>
        <v>950.06100000000004</v>
      </c>
      <c r="BS10" s="282">
        <f>0.6597*BQ10-294.1</f>
        <v>675.65899999999988</v>
      </c>
      <c r="BX10"/>
      <c r="CG10" s="95">
        <v>10.6</v>
      </c>
      <c r="CH10" s="289" t="s">
        <v>1784</v>
      </c>
      <c r="CI10" s="95">
        <v>18</v>
      </c>
      <c r="CJ10" s="289" t="s">
        <v>1784</v>
      </c>
      <c r="CK10" s="95">
        <v>18</v>
      </c>
      <c r="CP10" s="95">
        <v>2.6</v>
      </c>
      <c r="CQ10" s="289" t="s">
        <v>1784</v>
      </c>
      <c r="CR10" s="95">
        <v>20</v>
      </c>
      <c r="CS10" s="289" t="s">
        <v>1784</v>
      </c>
      <c r="CT10" s="95">
        <v>20</v>
      </c>
      <c r="CV10" s="289" t="s">
        <v>1784</v>
      </c>
      <c r="CW10" s="95">
        <v>6</v>
      </c>
      <c r="CX10" s="289" t="s">
        <v>1784</v>
      </c>
      <c r="CY10" s="95">
        <v>18</v>
      </c>
      <c r="CZ10" s="289" t="s">
        <v>1784</v>
      </c>
      <c r="DA10" s="95">
        <v>18</v>
      </c>
    </row>
    <row r="11" spans="1:105" x14ac:dyDescent="0.2">
      <c r="A11" s="22" t="s">
        <v>2075</v>
      </c>
      <c r="B11" s="4">
        <v>36232.628472222219</v>
      </c>
      <c r="C11" s="4">
        <v>36232.850694444445</v>
      </c>
      <c r="D11" t="s">
        <v>2163</v>
      </c>
      <c r="E11" t="s">
        <v>2164</v>
      </c>
      <c r="F11">
        <v>50</v>
      </c>
      <c r="L11">
        <v>31.25</v>
      </c>
      <c r="N11">
        <v>1962</v>
      </c>
      <c r="P11">
        <v>2400</v>
      </c>
      <c r="R11">
        <v>110</v>
      </c>
      <c r="T11">
        <v>780</v>
      </c>
      <c r="U11" s="7">
        <f t="shared" si="0"/>
        <v>884901.5625</v>
      </c>
      <c r="V11" s="7">
        <f t="shared" si="11"/>
        <v>97.339171875000005</v>
      </c>
      <c r="W11" s="7">
        <f t="shared" si="1"/>
        <v>690.22321875</v>
      </c>
      <c r="X11" s="7">
        <f t="shared" si="2"/>
        <v>787.56239062500003</v>
      </c>
      <c r="Y11" s="7"/>
      <c r="Z11" s="64" t="s">
        <v>432</v>
      </c>
      <c r="AA11" s="64" t="s">
        <v>442</v>
      </c>
      <c r="AB11" s="7">
        <v>884901.5625</v>
      </c>
      <c r="AC11" s="7">
        <v>787.56239062500003</v>
      </c>
      <c r="AD11" s="22" t="s">
        <v>894</v>
      </c>
      <c r="AE11" s="4">
        <v>36232.627083333333</v>
      </c>
      <c r="AF11" s="4">
        <v>36232.677777777775</v>
      </c>
      <c r="AG11" t="s">
        <v>974</v>
      </c>
      <c r="AH11" t="s">
        <v>975</v>
      </c>
      <c r="AI11">
        <v>50</v>
      </c>
      <c r="AO11">
        <v>0.13</v>
      </c>
      <c r="AQ11">
        <v>7440</v>
      </c>
      <c r="AS11">
        <v>9400</v>
      </c>
      <c r="AU11">
        <v>340</v>
      </c>
      <c r="AW11">
        <v>2800</v>
      </c>
      <c r="AX11" s="7">
        <f t="shared" si="3"/>
        <v>3681.1905000000002</v>
      </c>
      <c r="AY11" s="7">
        <f t="shared" si="4"/>
        <v>1.2516047699999999</v>
      </c>
      <c r="AZ11" s="7">
        <f t="shared" si="5"/>
        <v>10.307333400000001</v>
      </c>
      <c r="BA11" s="7">
        <f t="shared" si="6"/>
        <v>11.558938170000001</v>
      </c>
      <c r="BB11" s="64" t="s">
        <v>534</v>
      </c>
      <c r="BC11" s="64" t="s">
        <v>442</v>
      </c>
      <c r="BD11" s="7">
        <v>3681.1905000000002</v>
      </c>
      <c r="BE11" s="7">
        <v>11.558938170000001</v>
      </c>
      <c r="BF11" s="7">
        <f t="shared" si="7"/>
        <v>888582.75300000003</v>
      </c>
      <c r="BG11" s="7">
        <f t="shared" si="8"/>
        <v>98.590776645000005</v>
      </c>
      <c r="BH11" s="7">
        <f t="shared" si="9"/>
        <v>700.53055214999995</v>
      </c>
      <c r="BI11" s="7">
        <f t="shared" si="10"/>
        <v>799.12132879500007</v>
      </c>
      <c r="BJ11" s="280"/>
      <c r="BK11" s="280"/>
      <c r="BQ11" s="282">
        <v>181</v>
      </c>
      <c r="BR11" s="282">
        <f>0.6463*BQ11</f>
        <v>116.9803</v>
      </c>
      <c r="BS11" s="282">
        <f>0.6597*BQ11-294.1</f>
        <v>-174.69430000000003</v>
      </c>
      <c r="BX11"/>
      <c r="CG11" s="95">
        <v>11</v>
      </c>
      <c r="CH11" s="289" t="s">
        <v>1784</v>
      </c>
      <c r="CI11" s="95">
        <v>18</v>
      </c>
      <c r="CJ11" s="289" t="s">
        <v>1784</v>
      </c>
      <c r="CK11" s="95">
        <v>18</v>
      </c>
      <c r="CP11" s="95">
        <v>2.7</v>
      </c>
      <c r="CQ11" s="289" t="s">
        <v>1784</v>
      </c>
      <c r="CR11" s="95">
        <v>18</v>
      </c>
      <c r="CS11" s="289" t="s">
        <v>1784</v>
      </c>
      <c r="CT11" s="95">
        <v>18</v>
      </c>
      <c r="CV11" s="289" t="s">
        <v>1784</v>
      </c>
      <c r="CW11" s="95">
        <v>6</v>
      </c>
      <c r="CX11" s="289" t="s">
        <v>1784</v>
      </c>
      <c r="CY11" s="95">
        <v>18</v>
      </c>
      <c r="CZ11" s="289" t="s">
        <v>1784</v>
      </c>
      <c r="DA11" s="95">
        <v>18</v>
      </c>
    </row>
    <row r="12" spans="1:105" x14ac:dyDescent="0.2">
      <c r="A12" s="22" t="s">
        <v>2075</v>
      </c>
      <c r="B12" s="4">
        <v>36234.611111111109</v>
      </c>
      <c r="C12" s="4">
        <v>36235.864583333336</v>
      </c>
      <c r="D12" t="s">
        <v>2165</v>
      </c>
      <c r="E12" t="s">
        <v>2166</v>
      </c>
      <c r="F12">
        <v>50</v>
      </c>
      <c r="L12">
        <v>522.62</v>
      </c>
      <c r="M12" t="s">
        <v>1784</v>
      </c>
      <c r="N12">
        <v>600</v>
      </c>
      <c r="P12">
        <v>870</v>
      </c>
      <c r="R12">
        <v>46</v>
      </c>
      <c r="T12">
        <v>350</v>
      </c>
      <c r="U12" s="7">
        <f t="shared" si="0"/>
        <v>14798952.147</v>
      </c>
      <c r="V12" s="7">
        <f t="shared" si="11"/>
        <v>680.75179876200002</v>
      </c>
      <c r="W12" s="7">
        <f t="shared" si="1"/>
        <v>5179.63325145</v>
      </c>
      <c r="X12" s="7">
        <f t="shared" si="2"/>
        <v>5860.3850502120004</v>
      </c>
      <c r="Y12" s="7"/>
      <c r="Z12" s="64" t="s">
        <v>432</v>
      </c>
      <c r="AA12" s="64" t="s">
        <v>443</v>
      </c>
      <c r="AB12" s="7">
        <v>14798952.147</v>
      </c>
      <c r="AC12" s="7">
        <v>5860.3850502120004</v>
      </c>
      <c r="AD12" s="22" t="s">
        <v>894</v>
      </c>
      <c r="AE12" s="4">
        <v>36234.615972222222</v>
      </c>
      <c r="AF12" s="4">
        <v>36236.338888888888</v>
      </c>
      <c r="AG12" t="s">
        <v>976</v>
      </c>
      <c r="AH12" t="s">
        <v>977</v>
      </c>
      <c r="AI12">
        <v>50</v>
      </c>
      <c r="AO12">
        <v>4.2939999999999996</v>
      </c>
      <c r="AQ12">
        <v>2232</v>
      </c>
      <c r="AS12">
        <v>3500</v>
      </c>
      <c r="AU12">
        <v>190</v>
      </c>
      <c r="AW12">
        <v>1300</v>
      </c>
      <c r="AX12" s="7">
        <f t="shared" si="3"/>
        <v>121592.55389999998</v>
      </c>
      <c r="AY12" s="7">
        <f t="shared" si="4"/>
        <v>23.102585240999996</v>
      </c>
      <c r="AZ12" s="7">
        <f t="shared" si="5"/>
        <v>158.07032006999998</v>
      </c>
      <c r="BA12" s="7">
        <f t="shared" si="6"/>
        <v>181.17290531099997</v>
      </c>
      <c r="BB12" s="64" t="s">
        <v>534</v>
      </c>
      <c r="BC12" s="64" t="s">
        <v>443</v>
      </c>
      <c r="BD12" s="7">
        <v>121592.55389999998</v>
      </c>
      <c r="BE12" s="7">
        <v>181.17290531099997</v>
      </c>
      <c r="BF12" s="7">
        <f t="shared" si="7"/>
        <v>14920544.7009</v>
      </c>
      <c r="BG12" s="7">
        <f t="shared" si="8"/>
        <v>703.85438400300006</v>
      </c>
      <c r="BH12" s="7">
        <f t="shared" si="9"/>
        <v>5337.70357152</v>
      </c>
      <c r="BI12" s="7">
        <f t="shared" si="10"/>
        <v>6041.5579555230006</v>
      </c>
      <c r="BJ12" s="280"/>
      <c r="BK12" s="280"/>
      <c r="BP12">
        <v>107</v>
      </c>
      <c r="BQ12">
        <v>165</v>
      </c>
      <c r="BR12">
        <f>0.6463*BQ12</f>
        <v>106.6395</v>
      </c>
      <c r="BS12" s="282">
        <f>0.6597*BQ12-294.1</f>
        <v>-185.24950000000001</v>
      </c>
      <c r="BX12"/>
      <c r="CG12" s="95">
        <v>11</v>
      </c>
      <c r="CH12" s="289" t="s">
        <v>1784</v>
      </c>
      <c r="CI12" s="95">
        <v>18</v>
      </c>
      <c r="CJ12" s="289" t="s">
        <v>1784</v>
      </c>
      <c r="CK12" s="95">
        <v>18</v>
      </c>
      <c r="CP12" s="95">
        <v>3.1</v>
      </c>
      <c r="CQ12" s="289" t="s">
        <v>1784</v>
      </c>
      <c r="CR12" s="95">
        <v>18</v>
      </c>
      <c r="CS12" s="289" t="s">
        <v>1784</v>
      </c>
      <c r="CT12" s="95">
        <v>18</v>
      </c>
      <c r="CV12" s="289" t="s">
        <v>1784</v>
      </c>
      <c r="CW12" s="95">
        <v>3</v>
      </c>
      <c r="CX12" s="289" t="s">
        <v>1784</v>
      </c>
      <c r="CY12" s="95">
        <v>18</v>
      </c>
      <c r="CZ12" s="289"/>
      <c r="DA12" s="95">
        <v>95</v>
      </c>
    </row>
    <row r="13" spans="1:105" x14ac:dyDescent="0.2">
      <c r="A13" s="22" t="s">
        <v>2075</v>
      </c>
      <c r="B13" s="109">
        <v>36430.21875</v>
      </c>
      <c r="C13" s="109">
        <v>36430.420138888891</v>
      </c>
      <c r="D13" t="s">
        <v>2179</v>
      </c>
      <c r="E13" s="110" t="s">
        <v>2180</v>
      </c>
      <c r="F13">
        <v>50</v>
      </c>
      <c r="L13">
        <v>74.69</v>
      </c>
      <c r="N13">
        <v>15.9</v>
      </c>
      <c r="P13">
        <v>32</v>
      </c>
      <c r="Q13" s="110" t="s">
        <v>1784</v>
      </c>
      <c r="R13" s="110">
        <v>18</v>
      </c>
      <c r="S13" s="110" t="s">
        <v>1784</v>
      </c>
      <c r="T13" s="110">
        <v>18</v>
      </c>
      <c r="U13" s="7">
        <f t="shared" si="0"/>
        <v>2114985.5264999997</v>
      </c>
      <c r="V13" s="7">
        <f t="shared" si="11"/>
        <v>38.069739476999999</v>
      </c>
      <c r="W13" s="7">
        <f t="shared" si="1"/>
        <v>38.069739476999999</v>
      </c>
      <c r="X13" s="7">
        <f t="shared" si="2"/>
        <v>76.139478953999998</v>
      </c>
      <c r="Y13" s="7"/>
      <c r="Z13" s="64" t="s">
        <v>432</v>
      </c>
      <c r="AA13" s="64" t="s">
        <v>444</v>
      </c>
      <c r="AB13" s="7">
        <v>2114985.5264999997</v>
      </c>
      <c r="AC13" s="7">
        <v>76.139478953999998</v>
      </c>
      <c r="AD13" s="22"/>
      <c r="AE13" s="4"/>
      <c r="AF13" s="4"/>
      <c r="AX13" s="7"/>
      <c r="AY13" s="7"/>
      <c r="AZ13" s="7"/>
      <c r="BA13" s="7"/>
      <c r="BB13" s="64"/>
      <c r="BC13" s="64"/>
      <c r="BD13" s="7"/>
      <c r="BE13" s="7"/>
      <c r="BF13" s="7">
        <f t="shared" si="7"/>
        <v>2114985.5264999997</v>
      </c>
      <c r="BG13" s="7">
        <f t="shared" si="8"/>
        <v>38.069739476999999</v>
      </c>
      <c r="BH13" s="7">
        <f t="shared" si="9"/>
        <v>38.069739476999999</v>
      </c>
      <c r="BI13" s="7">
        <f t="shared" si="10"/>
        <v>76.139478953999998</v>
      </c>
      <c r="BJ13" s="280"/>
      <c r="BK13" s="280"/>
      <c r="BS13" s="282"/>
      <c r="BX13"/>
      <c r="CG13" s="95">
        <v>12</v>
      </c>
      <c r="CH13" s="289" t="s">
        <v>1784</v>
      </c>
      <c r="CI13" s="95">
        <v>18</v>
      </c>
      <c r="CJ13" s="289" t="s">
        <v>1784</v>
      </c>
      <c r="CK13" s="95">
        <v>18</v>
      </c>
      <c r="CP13" s="95">
        <v>3.2</v>
      </c>
      <c r="CQ13" s="289" t="s">
        <v>1784</v>
      </c>
      <c r="CR13" s="95">
        <v>18</v>
      </c>
      <c r="CS13" s="289" t="s">
        <v>1784</v>
      </c>
      <c r="CT13" s="95">
        <v>18</v>
      </c>
      <c r="CV13" s="289" t="s">
        <v>1784</v>
      </c>
      <c r="CW13" s="95">
        <v>2</v>
      </c>
      <c r="CX13" s="289" t="s">
        <v>1784</v>
      </c>
      <c r="CY13" s="95">
        <v>18</v>
      </c>
      <c r="CZ13" s="289" t="s">
        <v>1784</v>
      </c>
      <c r="DA13" s="95">
        <v>18</v>
      </c>
    </row>
    <row r="14" spans="1:105" x14ac:dyDescent="0.2">
      <c r="A14" s="22" t="s">
        <v>2075</v>
      </c>
      <c r="B14" s="4">
        <v>36528.65625</v>
      </c>
      <c r="C14" s="4">
        <v>36529.465277777781</v>
      </c>
      <c r="D14" t="s">
        <v>2183</v>
      </c>
      <c r="E14" t="s">
        <v>2184</v>
      </c>
      <c r="F14">
        <v>50</v>
      </c>
      <c r="L14">
        <v>41.07</v>
      </c>
      <c r="N14">
        <v>3920</v>
      </c>
      <c r="P14">
        <v>4200</v>
      </c>
      <c r="R14">
        <v>77</v>
      </c>
      <c r="T14">
        <v>3000</v>
      </c>
      <c r="U14" s="7">
        <f t="shared" si="0"/>
        <v>1162973.0294999999</v>
      </c>
      <c r="V14" s="7">
        <f t="shared" si="11"/>
        <v>89.548923271499987</v>
      </c>
      <c r="W14" s="7">
        <f t="shared" si="1"/>
        <v>3488.9190884999998</v>
      </c>
      <c r="X14" s="7">
        <f t="shared" si="2"/>
        <v>3578.4680117714997</v>
      </c>
      <c r="Y14" s="7"/>
      <c r="Z14" s="64" t="s">
        <v>432</v>
      </c>
      <c r="AA14" s="64" t="s">
        <v>445</v>
      </c>
      <c r="AB14" s="7">
        <v>1162973.0294999999</v>
      </c>
      <c r="AC14" s="7">
        <v>3578.4680117714997</v>
      </c>
      <c r="AD14" s="22" t="s">
        <v>894</v>
      </c>
      <c r="AE14" s="4">
        <v>36528.651388888888</v>
      </c>
      <c r="AF14" s="4">
        <v>36529.438888888886</v>
      </c>
      <c r="AG14" t="s">
        <v>982</v>
      </c>
      <c r="AH14" t="s">
        <v>983</v>
      </c>
      <c r="AI14">
        <v>50</v>
      </c>
      <c r="AO14">
        <v>0.86</v>
      </c>
      <c r="AQ14">
        <v>38600</v>
      </c>
      <c r="AS14">
        <v>60000</v>
      </c>
      <c r="AU14">
        <v>370</v>
      </c>
      <c r="AW14">
        <v>35000</v>
      </c>
      <c r="AX14" s="7">
        <f>AO14*28.31685*1000</f>
        <v>24352.490999999998</v>
      </c>
      <c r="AY14" s="7">
        <f>AX14*AU14/1000000</f>
        <v>9.0104216699999995</v>
      </c>
      <c r="AZ14" s="7">
        <f>AX14*AW14/1000000</f>
        <v>852.33718499999986</v>
      </c>
      <c r="BA14" s="7">
        <f>AY14+AZ14</f>
        <v>861.34760666999989</v>
      </c>
      <c r="BB14" s="64" t="s">
        <v>534</v>
      </c>
      <c r="BC14" s="64" t="s">
        <v>445</v>
      </c>
      <c r="BD14" s="7">
        <v>24352.490999999998</v>
      </c>
      <c r="BE14" s="7">
        <v>861.34760666999989</v>
      </c>
      <c r="BF14" s="7">
        <f t="shared" si="7"/>
        <v>1187325.5204999999</v>
      </c>
      <c r="BG14" s="7">
        <f t="shared" si="8"/>
        <v>98.559344941499987</v>
      </c>
      <c r="BH14" s="7">
        <f t="shared" si="9"/>
        <v>4341.2562734999992</v>
      </c>
      <c r="BI14" s="7">
        <f t="shared" si="10"/>
        <v>4439.8156184414993</v>
      </c>
      <c r="BJ14" s="281">
        <v>3073</v>
      </c>
      <c r="BK14" s="281">
        <v>420</v>
      </c>
      <c r="BS14" s="282"/>
      <c r="BX14"/>
      <c r="CG14" s="95">
        <v>12</v>
      </c>
      <c r="CH14" s="289" t="s">
        <v>1784</v>
      </c>
      <c r="CI14" s="95">
        <v>18</v>
      </c>
      <c r="CJ14" s="289" t="s">
        <v>1784</v>
      </c>
      <c r="CK14" s="95">
        <v>18</v>
      </c>
      <c r="CP14" s="95">
        <v>3.3</v>
      </c>
      <c r="CQ14" s="289" t="s">
        <v>1784</v>
      </c>
      <c r="CR14" s="95">
        <v>18</v>
      </c>
      <c r="CS14" s="289" t="s">
        <v>1784</v>
      </c>
      <c r="CT14" s="95">
        <v>18</v>
      </c>
      <c r="CV14" s="289" t="s">
        <v>1784</v>
      </c>
      <c r="CW14" s="95">
        <v>6</v>
      </c>
      <c r="CX14" s="289" t="s">
        <v>1784</v>
      </c>
      <c r="CY14" s="95">
        <v>18</v>
      </c>
      <c r="CZ14" s="289" t="s">
        <v>1784</v>
      </c>
      <c r="DA14" s="95">
        <v>18</v>
      </c>
    </row>
    <row r="15" spans="1:105" x14ac:dyDescent="0.2">
      <c r="A15" s="22" t="s">
        <v>2075</v>
      </c>
      <c r="B15" s="4">
        <v>36544.666666666664</v>
      </c>
      <c r="C15" s="4">
        <v>36544.993055555555</v>
      </c>
      <c r="D15" t="s">
        <v>2188</v>
      </c>
      <c r="E15" t="s">
        <v>2189</v>
      </c>
      <c r="F15">
        <v>50</v>
      </c>
      <c r="L15">
        <v>10.41</v>
      </c>
      <c r="N15">
        <v>572</v>
      </c>
      <c r="P15">
        <v>880</v>
      </c>
      <c r="Q15" t="s">
        <v>1784</v>
      </c>
      <c r="R15">
        <v>18</v>
      </c>
      <c r="T15">
        <v>480</v>
      </c>
      <c r="U15" s="7">
        <f t="shared" si="0"/>
        <v>294778.40850000002</v>
      </c>
      <c r="V15" s="7">
        <f t="shared" si="11"/>
        <v>5.3060113529999997</v>
      </c>
      <c r="W15" s="7">
        <f t="shared" si="1"/>
        <v>141.49363608000002</v>
      </c>
      <c r="X15" s="7">
        <f t="shared" si="2"/>
        <v>146.79964743300002</v>
      </c>
      <c r="Y15" s="7"/>
      <c r="Z15" s="64" t="s">
        <v>432</v>
      </c>
      <c r="AA15" s="64" t="s">
        <v>446</v>
      </c>
      <c r="AB15" s="7">
        <v>294778.40850000002</v>
      </c>
      <c r="AC15" s="7">
        <v>146.79964743300002</v>
      </c>
      <c r="AD15" s="22"/>
      <c r="AE15" s="4"/>
      <c r="AF15" s="4"/>
      <c r="AX15" s="7"/>
      <c r="AY15" s="7"/>
      <c r="AZ15" s="7"/>
      <c r="BA15" s="7"/>
      <c r="BB15" s="64"/>
      <c r="BC15" s="64"/>
      <c r="BD15" s="7"/>
      <c r="BE15" s="7"/>
      <c r="BF15" s="7">
        <f t="shared" si="7"/>
        <v>294778.40850000002</v>
      </c>
      <c r="BG15" s="7">
        <f t="shared" si="8"/>
        <v>5.3060113529999997</v>
      </c>
      <c r="BH15" s="7">
        <f t="shared" si="9"/>
        <v>141.49363608000002</v>
      </c>
      <c r="BI15" s="7">
        <f t="shared" si="10"/>
        <v>146.79964743300002</v>
      </c>
      <c r="BJ15" s="281">
        <v>2295</v>
      </c>
      <c r="BK15" s="281">
        <v>310</v>
      </c>
      <c r="BS15" s="282"/>
      <c r="BX15"/>
      <c r="CG15" s="95">
        <v>12</v>
      </c>
      <c r="CH15" s="289" t="s">
        <v>1784</v>
      </c>
      <c r="CI15" s="95">
        <v>18</v>
      </c>
      <c r="CJ15" s="289" t="s">
        <v>1784</v>
      </c>
      <c r="CK15" s="95">
        <v>18</v>
      </c>
      <c r="CP15" s="95">
        <v>3.3</v>
      </c>
      <c r="CQ15" s="289" t="s">
        <v>1784</v>
      </c>
      <c r="CR15" s="95">
        <v>20</v>
      </c>
      <c r="CS15" s="289" t="s">
        <v>1784</v>
      </c>
      <c r="CT15" s="95">
        <v>20</v>
      </c>
      <c r="CV15" s="289" t="s">
        <v>1784</v>
      </c>
      <c r="CW15" s="95">
        <v>6</v>
      </c>
      <c r="CX15" s="289" t="s">
        <v>1784</v>
      </c>
      <c r="CY15" s="95">
        <v>18</v>
      </c>
      <c r="CZ15" s="289" t="s">
        <v>1784</v>
      </c>
      <c r="DA15" s="95">
        <v>18</v>
      </c>
    </row>
    <row r="16" spans="1:105" x14ac:dyDescent="0.2">
      <c r="A16" s="22" t="s">
        <v>2075</v>
      </c>
      <c r="B16" s="4">
        <v>36569.267361111109</v>
      </c>
      <c r="C16" s="4">
        <v>36569.881944444445</v>
      </c>
      <c r="D16" t="s">
        <v>2191</v>
      </c>
      <c r="E16" t="s">
        <v>2192</v>
      </c>
      <c r="F16">
        <v>50</v>
      </c>
      <c r="L16">
        <v>45.98</v>
      </c>
      <c r="N16">
        <v>3990</v>
      </c>
      <c r="P16">
        <v>8800</v>
      </c>
      <c r="R16">
        <v>590</v>
      </c>
      <c r="T16">
        <v>4200</v>
      </c>
      <c r="U16" s="7">
        <f t="shared" si="0"/>
        <v>1302008.7629999998</v>
      </c>
      <c r="V16" s="7">
        <f t="shared" si="11"/>
        <v>768.18517016999988</v>
      </c>
      <c r="W16" s="7">
        <f t="shared" si="1"/>
        <v>5468.436804599999</v>
      </c>
      <c r="X16" s="7">
        <f t="shared" si="2"/>
        <v>6236.6219747699988</v>
      </c>
      <c r="Y16" s="7"/>
      <c r="Z16" s="64" t="s">
        <v>432</v>
      </c>
      <c r="AA16" s="64" t="s">
        <v>447</v>
      </c>
      <c r="AB16" s="7">
        <v>1302008.7629999998</v>
      </c>
      <c r="AC16" s="7">
        <v>6236.6219747699988</v>
      </c>
      <c r="AD16" s="22"/>
      <c r="AE16" s="4"/>
      <c r="AF16" s="4"/>
      <c r="AX16" s="7"/>
      <c r="AY16" s="7"/>
      <c r="AZ16" s="7"/>
      <c r="BA16" s="7"/>
      <c r="BB16" s="64"/>
      <c r="BC16" s="64"/>
      <c r="BD16" s="7"/>
      <c r="BE16" s="7"/>
      <c r="BF16" s="7">
        <f t="shared" si="7"/>
        <v>1302008.7629999998</v>
      </c>
      <c r="BG16" s="7">
        <f t="shared" si="8"/>
        <v>768.18517016999988</v>
      </c>
      <c r="BH16" s="7">
        <f t="shared" si="9"/>
        <v>5468.436804599999</v>
      </c>
      <c r="BI16" s="7">
        <f t="shared" si="10"/>
        <v>6236.6219747699988</v>
      </c>
      <c r="BJ16" s="281">
        <v>34</v>
      </c>
      <c r="BK16" s="281">
        <v>0</v>
      </c>
      <c r="BS16" s="282"/>
      <c r="BX16"/>
      <c r="CG16" s="95">
        <v>12</v>
      </c>
      <c r="CH16" s="289" t="s">
        <v>1784</v>
      </c>
      <c r="CI16" s="95">
        <v>18</v>
      </c>
      <c r="CJ16" s="289" t="s">
        <v>1784</v>
      </c>
      <c r="CK16" s="95">
        <v>18</v>
      </c>
      <c r="CP16" s="95">
        <v>3.4</v>
      </c>
      <c r="CQ16" s="289" t="s">
        <v>1784</v>
      </c>
      <c r="CR16" s="95">
        <v>18</v>
      </c>
      <c r="CS16" s="289" t="s">
        <v>1784</v>
      </c>
      <c r="CT16" s="95">
        <v>18</v>
      </c>
      <c r="CV16" s="289" t="s">
        <v>1784</v>
      </c>
      <c r="CW16" s="95">
        <v>2</v>
      </c>
      <c r="CX16" s="289" t="s">
        <v>1784</v>
      </c>
      <c r="CY16" s="95">
        <v>18</v>
      </c>
      <c r="CZ16" s="289" t="s">
        <v>1784</v>
      </c>
      <c r="DA16" s="95">
        <v>18</v>
      </c>
    </row>
    <row r="17" spans="1:105" x14ac:dyDescent="0.2">
      <c r="A17" s="22" t="s">
        <v>2075</v>
      </c>
      <c r="B17" s="4">
        <v>36578.475694444445</v>
      </c>
      <c r="C17" s="4">
        <v>36580.583333333336</v>
      </c>
      <c r="D17" t="s">
        <v>2193</v>
      </c>
      <c r="E17" t="s">
        <v>2194</v>
      </c>
      <c r="F17">
        <v>50</v>
      </c>
      <c r="L17">
        <v>2654</v>
      </c>
      <c r="N17">
        <v>578</v>
      </c>
      <c r="P17">
        <v>660</v>
      </c>
      <c r="R17">
        <v>39</v>
      </c>
      <c r="T17">
        <v>340</v>
      </c>
      <c r="U17" s="7">
        <f t="shared" si="0"/>
        <v>75152919.899999991</v>
      </c>
      <c r="V17" s="7">
        <f t="shared" si="11"/>
        <v>2930.9638760999997</v>
      </c>
      <c r="W17" s="7">
        <f t="shared" si="1"/>
        <v>25551.992765999996</v>
      </c>
      <c r="X17" s="7">
        <f t="shared" si="2"/>
        <v>28482.956642099994</v>
      </c>
      <c r="Y17" s="7"/>
      <c r="Z17" s="64" t="s">
        <v>432</v>
      </c>
      <c r="AA17" s="64" t="s">
        <v>448</v>
      </c>
      <c r="AB17" s="7">
        <v>75152919.899999991</v>
      </c>
      <c r="AC17" s="7">
        <v>28482.956642099994</v>
      </c>
      <c r="AD17" s="22" t="s">
        <v>894</v>
      </c>
      <c r="AE17" s="4">
        <v>36578.477083333331</v>
      </c>
      <c r="AF17" s="4">
        <v>36580.434027777781</v>
      </c>
      <c r="AG17" t="s">
        <v>985</v>
      </c>
      <c r="AH17" t="s">
        <v>986</v>
      </c>
      <c r="AI17">
        <v>50</v>
      </c>
      <c r="AO17">
        <v>24.8</v>
      </c>
      <c r="AQ17">
        <v>1590</v>
      </c>
      <c r="AS17">
        <v>2800</v>
      </c>
      <c r="AU17">
        <v>48</v>
      </c>
      <c r="AW17">
        <v>750</v>
      </c>
      <c r="AX17" s="7">
        <f>AO17*28.31685*1000</f>
        <v>702257.88</v>
      </c>
      <c r="AY17" s="7">
        <f>AX17*AU17/1000000</f>
        <v>33.708378240000002</v>
      </c>
      <c r="AZ17" s="7">
        <f>AX17*AW17/1000000</f>
        <v>526.69340999999997</v>
      </c>
      <c r="BA17" s="7">
        <f>AY17+AZ17</f>
        <v>560.40178823999997</v>
      </c>
      <c r="BB17" s="64" t="s">
        <v>534</v>
      </c>
      <c r="BC17" s="64" t="s">
        <v>448</v>
      </c>
      <c r="BD17" s="7">
        <v>702257.88</v>
      </c>
      <c r="BE17" s="7">
        <v>560.40178823999997</v>
      </c>
      <c r="BF17" s="7">
        <f t="shared" si="7"/>
        <v>75855177.779999986</v>
      </c>
      <c r="BG17" s="7">
        <f t="shared" si="8"/>
        <v>2964.6722543399997</v>
      </c>
      <c r="BH17" s="7">
        <f t="shared" si="9"/>
        <v>26078.686175999996</v>
      </c>
      <c r="BI17" s="7">
        <f t="shared" si="10"/>
        <v>29043.358430339995</v>
      </c>
      <c r="BJ17" s="281">
        <v>0</v>
      </c>
      <c r="BK17" s="281">
        <v>0</v>
      </c>
      <c r="BS17" s="282"/>
      <c r="BX17"/>
      <c r="CG17" s="95">
        <v>12.8</v>
      </c>
      <c r="CH17" s="289" t="s">
        <v>1784</v>
      </c>
      <c r="CI17" s="95">
        <v>18</v>
      </c>
      <c r="CJ17" s="289" t="s">
        <v>1784</v>
      </c>
      <c r="CK17" s="95">
        <v>18</v>
      </c>
      <c r="CP17" s="95">
        <v>3.4</v>
      </c>
      <c r="CQ17" s="289" t="s">
        <v>1784</v>
      </c>
      <c r="CR17" s="95">
        <v>18</v>
      </c>
      <c r="CS17" s="289" t="s">
        <v>1784</v>
      </c>
      <c r="CT17" s="95">
        <v>18</v>
      </c>
      <c r="CV17" s="289" t="s">
        <v>1784</v>
      </c>
      <c r="CW17" s="95">
        <v>3</v>
      </c>
      <c r="CX17" s="289" t="s">
        <v>1784</v>
      </c>
      <c r="CY17" s="95">
        <v>18</v>
      </c>
      <c r="CZ17" s="289" t="s">
        <v>1784</v>
      </c>
      <c r="DA17" s="95">
        <v>18</v>
      </c>
    </row>
    <row r="18" spans="1:105" x14ac:dyDescent="0.2">
      <c r="A18" s="22" t="s">
        <v>2075</v>
      </c>
      <c r="B18" s="4">
        <v>36580.809027777781</v>
      </c>
      <c r="C18" s="4">
        <v>36583.583333333336</v>
      </c>
      <c r="D18" t="s">
        <v>2196</v>
      </c>
      <c r="E18" t="s">
        <v>2197</v>
      </c>
      <c r="F18">
        <v>50</v>
      </c>
      <c r="L18">
        <v>864.75</v>
      </c>
      <c r="N18">
        <v>257</v>
      </c>
      <c r="P18">
        <v>430</v>
      </c>
      <c r="R18">
        <v>25</v>
      </c>
      <c r="T18">
        <v>170</v>
      </c>
      <c r="U18" s="7">
        <f t="shared" si="0"/>
        <v>24486996.037499998</v>
      </c>
      <c r="V18" s="7">
        <f t="shared" si="11"/>
        <v>612.17490093749996</v>
      </c>
      <c r="W18" s="7">
        <f t="shared" si="1"/>
        <v>4162.7893263749993</v>
      </c>
      <c r="X18" s="7">
        <f t="shared" si="2"/>
        <v>4774.9642273124991</v>
      </c>
      <c r="Y18" s="7"/>
      <c r="Z18" s="64" t="s">
        <v>432</v>
      </c>
      <c r="AA18" s="64" t="s">
        <v>449</v>
      </c>
      <c r="AB18" s="7">
        <v>24486996.037499998</v>
      </c>
      <c r="AC18" s="7">
        <v>4774.9642273124991</v>
      </c>
      <c r="AD18" s="22"/>
      <c r="AE18" s="4"/>
      <c r="AF18" s="4"/>
      <c r="AX18" s="7"/>
      <c r="AY18" s="7"/>
      <c r="AZ18" s="7"/>
      <c r="BA18" s="7"/>
      <c r="BB18" s="64"/>
      <c r="BC18" s="64"/>
      <c r="BD18" s="7"/>
      <c r="BE18" s="7"/>
      <c r="BF18" s="7">
        <f t="shared" si="7"/>
        <v>24486996.037499998</v>
      </c>
      <c r="BG18" s="7">
        <f t="shared" si="8"/>
        <v>612.17490093749996</v>
      </c>
      <c r="BH18" s="7">
        <f t="shared" si="9"/>
        <v>4162.7893263749993</v>
      </c>
      <c r="BI18" s="7">
        <f t="shared" si="10"/>
        <v>4774.9642273124991</v>
      </c>
      <c r="BJ18" s="281">
        <v>0</v>
      </c>
      <c r="BK18" s="281">
        <v>0</v>
      </c>
      <c r="BS18" s="282"/>
      <c r="BX18"/>
      <c r="CG18" s="95">
        <v>13</v>
      </c>
      <c r="CH18" s="289" t="s">
        <v>1784</v>
      </c>
      <c r="CI18" s="95">
        <v>18</v>
      </c>
      <c r="CJ18" s="289" t="s">
        <v>1784</v>
      </c>
      <c r="CK18" s="95">
        <v>18</v>
      </c>
      <c r="CP18" s="95">
        <v>3.4</v>
      </c>
      <c r="CQ18" s="289" t="s">
        <v>1784</v>
      </c>
      <c r="CR18" s="95">
        <v>18</v>
      </c>
      <c r="CS18" s="289" t="s">
        <v>1784</v>
      </c>
      <c r="CT18" s="95">
        <v>18</v>
      </c>
      <c r="CV18" s="289" t="s">
        <v>1784</v>
      </c>
      <c r="CW18" s="95">
        <v>2</v>
      </c>
      <c r="CX18" s="289" t="s">
        <v>1784</v>
      </c>
      <c r="CY18" s="95">
        <v>18</v>
      </c>
      <c r="CZ18" s="289"/>
      <c r="DA18" s="95">
        <v>19</v>
      </c>
    </row>
    <row r="19" spans="1:105" x14ac:dyDescent="0.2">
      <c r="A19" s="22" t="s">
        <v>2075</v>
      </c>
      <c r="B19" s="4">
        <v>36623.524305555555</v>
      </c>
      <c r="C19" s="4">
        <v>36624.152777777781</v>
      </c>
      <c r="D19" t="s">
        <v>2201</v>
      </c>
      <c r="E19" t="s">
        <v>2202</v>
      </c>
      <c r="F19">
        <v>50</v>
      </c>
      <c r="L19">
        <v>462.76</v>
      </c>
      <c r="N19">
        <v>1610</v>
      </c>
      <c r="P19">
        <v>3100</v>
      </c>
      <c r="R19">
        <v>220</v>
      </c>
      <c r="T19">
        <v>1300</v>
      </c>
      <c r="U19" s="7">
        <f t="shared" si="0"/>
        <v>13103905.505999999</v>
      </c>
      <c r="V19" s="7">
        <f t="shared" si="11"/>
        <v>2882.8592113199998</v>
      </c>
      <c r="W19" s="7">
        <f t="shared" si="1"/>
        <v>17035.077157799999</v>
      </c>
      <c r="X19" s="7">
        <f t="shared" si="2"/>
        <v>19917.936369119998</v>
      </c>
      <c r="Y19" s="7"/>
      <c r="Z19" s="64" t="s">
        <v>432</v>
      </c>
      <c r="AA19" s="64" t="s">
        <v>450</v>
      </c>
      <c r="AB19" s="7">
        <v>13103905.505999999</v>
      </c>
      <c r="AC19" s="7">
        <v>19917.936369119998</v>
      </c>
      <c r="AD19" s="22" t="s">
        <v>894</v>
      </c>
      <c r="AE19" s="4">
        <v>36623.525694444441</v>
      </c>
      <c r="AF19" s="4">
        <v>36624.025000000001</v>
      </c>
      <c r="AG19" t="s">
        <v>989</v>
      </c>
      <c r="AH19" t="s">
        <v>990</v>
      </c>
      <c r="AI19">
        <v>50</v>
      </c>
      <c r="AO19">
        <v>4.4000000000000004</v>
      </c>
      <c r="AQ19">
        <v>1500</v>
      </c>
      <c r="AS19">
        <v>2500</v>
      </c>
      <c r="AT19" t="s">
        <v>1784</v>
      </c>
      <c r="AU19">
        <v>18</v>
      </c>
      <c r="AW19">
        <v>1300</v>
      </c>
      <c r="AX19" s="7">
        <f>AO19*28.31685*1000</f>
        <v>124594.14000000001</v>
      </c>
      <c r="AY19" s="7">
        <f>AX19*AU19/1000000</f>
        <v>2.2426945200000006</v>
      </c>
      <c r="AZ19" s="7">
        <f>AX19*AW19/1000000</f>
        <v>161.97238200000004</v>
      </c>
      <c r="BA19" s="7">
        <f>AY19+AZ19</f>
        <v>164.21507652000003</v>
      </c>
      <c r="BB19" s="64" t="s">
        <v>534</v>
      </c>
      <c r="BC19" s="64" t="s">
        <v>450</v>
      </c>
      <c r="BD19" s="7">
        <v>124594.14000000001</v>
      </c>
      <c r="BE19" s="7">
        <v>164.21507652000003</v>
      </c>
      <c r="BF19" s="7">
        <f t="shared" si="7"/>
        <v>13228499.646</v>
      </c>
      <c r="BG19" s="7">
        <f t="shared" si="8"/>
        <v>2885.1019058399997</v>
      </c>
      <c r="BH19" s="7">
        <f t="shared" si="9"/>
        <v>17197.049539799998</v>
      </c>
      <c r="BI19" s="7">
        <f t="shared" si="10"/>
        <v>20082.151445639996</v>
      </c>
      <c r="BJ19" s="281">
        <v>1282</v>
      </c>
      <c r="BK19" s="281">
        <v>300</v>
      </c>
      <c r="BS19" s="282"/>
      <c r="BX19"/>
      <c r="CG19" s="95">
        <v>14</v>
      </c>
      <c r="CH19" s="289" t="s">
        <v>1784</v>
      </c>
      <c r="CI19" s="95">
        <v>18</v>
      </c>
      <c r="CJ19" s="289" t="s">
        <v>1784</v>
      </c>
      <c r="CK19" s="95">
        <v>18</v>
      </c>
      <c r="CP19" s="95">
        <v>3.5</v>
      </c>
      <c r="CQ19" s="289" t="s">
        <v>1784</v>
      </c>
      <c r="CR19" s="95">
        <v>6.4</v>
      </c>
      <c r="CS19" s="289" t="s">
        <v>1784</v>
      </c>
      <c r="CT19" s="95">
        <v>4</v>
      </c>
      <c r="CV19" s="289" t="s">
        <v>1784</v>
      </c>
      <c r="CW19" s="95">
        <v>2</v>
      </c>
      <c r="CX19" s="289" t="s">
        <v>1784</v>
      </c>
      <c r="CY19" s="95">
        <v>18</v>
      </c>
      <c r="CZ19" s="289" t="s">
        <v>1784</v>
      </c>
      <c r="DA19" s="95">
        <v>18</v>
      </c>
    </row>
    <row r="20" spans="1:105" x14ac:dyDescent="0.2">
      <c r="A20" s="22" t="s">
        <v>2075</v>
      </c>
      <c r="B20" s="109">
        <v>36791.520833333336</v>
      </c>
      <c r="C20" s="109">
        <v>36791.90625</v>
      </c>
      <c r="D20" t="s">
        <v>2207</v>
      </c>
      <c r="E20" s="110" t="s">
        <v>2208</v>
      </c>
      <c r="F20">
        <v>50</v>
      </c>
      <c r="L20">
        <v>1068.04</v>
      </c>
      <c r="P20">
        <v>17</v>
      </c>
      <c r="Q20" s="110" t="s">
        <v>1784</v>
      </c>
      <c r="R20" s="110">
        <v>18</v>
      </c>
      <c r="S20" s="110" t="s">
        <v>1784</v>
      </c>
      <c r="T20" s="110">
        <v>18</v>
      </c>
      <c r="U20" s="7">
        <f t="shared" si="0"/>
        <v>30243528.473999999</v>
      </c>
      <c r="V20" s="7">
        <f t="shared" si="11"/>
        <v>544.38351253199994</v>
      </c>
      <c r="W20" s="7">
        <f t="shared" si="1"/>
        <v>544.38351253199994</v>
      </c>
      <c r="X20" s="7">
        <f t="shared" si="2"/>
        <v>1088.7670250639999</v>
      </c>
      <c r="Y20" s="7"/>
      <c r="Z20" s="64" t="s">
        <v>432</v>
      </c>
      <c r="AA20" s="64" t="s">
        <v>451</v>
      </c>
      <c r="AB20" s="7">
        <v>30243528.473999999</v>
      </c>
      <c r="AC20" s="7">
        <v>1088.7670250639999</v>
      </c>
      <c r="AD20" s="22" t="s">
        <v>894</v>
      </c>
      <c r="AE20" s="109">
        <v>36791.525000000001</v>
      </c>
      <c r="AF20" s="109">
        <v>36791.879166666666</v>
      </c>
      <c r="AG20" t="s">
        <v>995</v>
      </c>
      <c r="AH20" s="110" t="s">
        <v>996</v>
      </c>
      <c r="AI20">
        <v>50</v>
      </c>
      <c r="AO20">
        <v>39</v>
      </c>
      <c r="AS20">
        <v>78</v>
      </c>
      <c r="AT20" s="110" t="s">
        <v>1784</v>
      </c>
      <c r="AU20" s="110">
        <v>18</v>
      </c>
      <c r="AV20" s="110" t="s">
        <v>1784</v>
      </c>
      <c r="AW20" s="110">
        <v>18</v>
      </c>
      <c r="AX20" s="7">
        <f>AO20*28.31685*1000</f>
        <v>1104357.1500000001</v>
      </c>
      <c r="AY20" s="7">
        <f>AX20*AU20/1000000</f>
        <v>19.878428700000004</v>
      </c>
      <c r="AZ20" s="7">
        <f>AX20*AW20/1000000</f>
        <v>19.878428700000004</v>
      </c>
      <c r="BA20" s="7">
        <f>AY20+AZ20</f>
        <v>39.756857400000008</v>
      </c>
      <c r="BB20" s="64" t="s">
        <v>534</v>
      </c>
      <c r="BC20" s="64" t="s">
        <v>451</v>
      </c>
      <c r="BD20" s="7">
        <v>1104357.1500000001</v>
      </c>
      <c r="BE20" s="7">
        <v>39.756857400000008</v>
      </c>
      <c r="BF20" s="7">
        <f t="shared" si="7"/>
        <v>31347885.623999998</v>
      </c>
      <c r="BG20" s="7">
        <f t="shared" si="8"/>
        <v>564.26194123199991</v>
      </c>
      <c r="BH20" s="7">
        <f t="shared" si="9"/>
        <v>564.26194123199991</v>
      </c>
      <c r="BI20" s="7">
        <f t="shared" si="10"/>
        <v>1128.5238824639998</v>
      </c>
      <c r="BJ20" s="280"/>
      <c r="BK20" s="280"/>
      <c r="BS20" s="282"/>
      <c r="BX20"/>
      <c r="CG20" s="95">
        <v>14</v>
      </c>
      <c r="CH20" s="289" t="s">
        <v>1784</v>
      </c>
      <c r="CI20" s="95">
        <v>18</v>
      </c>
      <c r="CJ20" s="289" t="s">
        <v>1784</v>
      </c>
      <c r="CK20" s="95">
        <v>18</v>
      </c>
      <c r="CP20" s="95">
        <v>3.6</v>
      </c>
      <c r="CQ20" s="289" t="s">
        <v>1784</v>
      </c>
      <c r="CR20" s="95">
        <v>20</v>
      </c>
      <c r="CS20" s="289" t="s">
        <v>1784</v>
      </c>
      <c r="CT20" s="95">
        <v>20</v>
      </c>
      <c r="CV20" s="289" t="s">
        <v>1784</v>
      </c>
      <c r="CW20" s="95">
        <v>12</v>
      </c>
      <c r="CX20" s="289"/>
      <c r="CY20" s="95"/>
      <c r="CZ20" s="289"/>
      <c r="DA20" s="95"/>
    </row>
    <row r="21" spans="1:105" x14ac:dyDescent="0.2">
      <c r="A21" s="22" t="s">
        <v>2075</v>
      </c>
      <c r="B21" s="4">
        <v>36871.305555555555</v>
      </c>
      <c r="C21" s="4">
        <v>36871.899305555555</v>
      </c>
      <c r="D21" t="s">
        <v>2210</v>
      </c>
      <c r="E21" t="s">
        <v>2211</v>
      </c>
      <c r="F21">
        <v>50</v>
      </c>
      <c r="L21">
        <v>20.92</v>
      </c>
      <c r="N21">
        <v>777</v>
      </c>
      <c r="P21">
        <v>1920</v>
      </c>
      <c r="R21">
        <v>59</v>
      </c>
      <c r="T21">
        <v>1000</v>
      </c>
      <c r="U21" s="7">
        <f t="shared" si="0"/>
        <v>592388.50199999998</v>
      </c>
      <c r="V21" s="7">
        <f t="shared" si="11"/>
        <v>34.950921618000002</v>
      </c>
      <c r="W21" s="7">
        <f t="shared" si="1"/>
        <v>592.38850200000002</v>
      </c>
      <c r="X21" s="7">
        <f t="shared" si="2"/>
        <v>627.33942361800007</v>
      </c>
      <c r="Y21" s="7"/>
      <c r="Z21" s="64" t="s">
        <v>432</v>
      </c>
      <c r="AA21" s="64" t="s">
        <v>452</v>
      </c>
      <c r="AB21" s="7">
        <v>592388.50199999998</v>
      </c>
      <c r="AC21" s="7">
        <v>627.33942361800007</v>
      </c>
      <c r="AD21" s="22"/>
      <c r="AE21" s="109"/>
      <c r="AF21" s="109"/>
      <c r="AH21" s="110"/>
      <c r="AT21" s="110"/>
      <c r="AU21" s="110"/>
      <c r="AV21" s="110"/>
      <c r="AW21" s="110"/>
      <c r="AX21" s="7"/>
      <c r="AY21" s="7"/>
      <c r="AZ21" s="7"/>
      <c r="BA21" s="7"/>
      <c r="BB21" s="64"/>
      <c r="BC21" s="64"/>
      <c r="BD21" s="7"/>
      <c r="BE21" s="7"/>
      <c r="BF21" s="7">
        <f t="shared" si="7"/>
        <v>592388.50199999998</v>
      </c>
      <c r="BG21" s="7">
        <f t="shared" si="8"/>
        <v>34.950921618000002</v>
      </c>
      <c r="BH21" s="7">
        <f t="shared" si="9"/>
        <v>592.38850200000002</v>
      </c>
      <c r="BI21" s="7">
        <f t="shared" si="10"/>
        <v>627.33942361800007</v>
      </c>
      <c r="BJ21" s="281">
        <v>1255</v>
      </c>
      <c r="BK21" s="281">
        <v>290</v>
      </c>
      <c r="BS21" s="282"/>
      <c r="BX21"/>
      <c r="CG21" s="95">
        <v>14</v>
      </c>
      <c r="CH21" s="289" t="s">
        <v>1784</v>
      </c>
      <c r="CI21" s="95">
        <v>18</v>
      </c>
      <c r="CJ21" s="289" t="s">
        <v>1784</v>
      </c>
      <c r="CK21" s="95">
        <v>18</v>
      </c>
      <c r="CP21" s="95">
        <v>3.9</v>
      </c>
      <c r="CQ21" s="289" t="s">
        <v>1784</v>
      </c>
      <c r="CR21" s="95">
        <v>20</v>
      </c>
      <c r="CS21" s="289" t="s">
        <v>1784</v>
      </c>
      <c r="CT21" s="95">
        <v>20</v>
      </c>
      <c r="CV21" s="289" t="s">
        <v>1784</v>
      </c>
      <c r="CW21" s="95">
        <v>4</v>
      </c>
      <c r="CX21" s="289" t="s">
        <v>1784</v>
      </c>
      <c r="CY21" s="95">
        <v>18</v>
      </c>
      <c r="CZ21" s="289" t="s">
        <v>1784</v>
      </c>
      <c r="DA21" s="95">
        <v>18</v>
      </c>
    </row>
    <row r="22" spans="1:105" x14ac:dyDescent="0.2">
      <c r="A22" s="22" t="s">
        <v>2075</v>
      </c>
      <c r="B22" s="4">
        <v>36876.263888888891</v>
      </c>
      <c r="C22" s="4">
        <v>36876.454861111109</v>
      </c>
      <c r="D22" t="s">
        <v>2212</v>
      </c>
      <c r="E22" t="s">
        <v>2213</v>
      </c>
      <c r="F22">
        <v>50</v>
      </c>
      <c r="L22">
        <v>16.66</v>
      </c>
      <c r="P22">
        <v>9980</v>
      </c>
      <c r="R22">
        <v>300</v>
      </c>
      <c r="T22">
        <v>6600</v>
      </c>
      <c r="U22" s="7">
        <f t="shared" si="0"/>
        <v>471758.72099999996</v>
      </c>
      <c r="V22" s="7">
        <f t="shared" si="11"/>
        <v>141.52761629999998</v>
      </c>
      <c r="W22" s="7">
        <f t="shared" si="1"/>
        <v>3113.6075585999997</v>
      </c>
      <c r="X22" s="7">
        <f t="shared" si="2"/>
        <v>3255.1351748999996</v>
      </c>
      <c r="Y22" s="7"/>
      <c r="Z22" s="64" t="s">
        <v>432</v>
      </c>
      <c r="AA22" s="64" t="s">
        <v>453</v>
      </c>
      <c r="AB22" s="7">
        <v>471758.72099999996</v>
      </c>
      <c r="AC22" s="7">
        <v>3255.1351748999996</v>
      </c>
      <c r="AD22" s="22" t="s">
        <v>894</v>
      </c>
      <c r="AE22" s="4">
        <v>36876.262499999997</v>
      </c>
      <c r="AF22" s="4">
        <v>36876.697222222225</v>
      </c>
      <c r="AG22" t="s">
        <v>998</v>
      </c>
      <c r="AH22" t="s">
        <v>999</v>
      </c>
      <c r="AI22">
        <v>50</v>
      </c>
      <c r="AO22">
        <v>3.2570000000000001</v>
      </c>
      <c r="AS22">
        <v>29160</v>
      </c>
      <c r="AT22" t="s">
        <v>1784</v>
      </c>
      <c r="AU22">
        <v>18</v>
      </c>
      <c r="AW22">
        <v>19000</v>
      </c>
      <c r="AX22" s="7">
        <f t="shared" ref="AX22:AX42" si="12">AO22*28.31685*1000</f>
        <v>92227.980450000003</v>
      </c>
      <c r="AY22" s="7">
        <f t="shared" ref="AY22:AY42" si="13">AX22*AU22/1000000</f>
        <v>1.6601036481000002</v>
      </c>
      <c r="AZ22" s="7">
        <f t="shared" ref="AZ22:AZ42" si="14">AX22*AW22/1000000</f>
        <v>1752.33162855</v>
      </c>
      <c r="BA22" s="7">
        <f t="shared" ref="BA22:BA42" si="15">AY22+AZ22</f>
        <v>1753.9917321981</v>
      </c>
      <c r="BB22" s="64" t="s">
        <v>534</v>
      </c>
      <c r="BC22" s="64" t="s">
        <v>453</v>
      </c>
      <c r="BD22" s="7">
        <v>92227.980450000003</v>
      </c>
      <c r="BE22" s="7">
        <v>1753.9917321981</v>
      </c>
      <c r="BF22" s="7">
        <f t="shared" si="7"/>
        <v>563986.70144999993</v>
      </c>
      <c r="BG22" s="7">
        <f t="shared" si="8"/>
        <v>143.18771994809998</v>
      </c>
      <c r="BH22" s="7">
        <f t="shared" si="9"/>
        <v>4865.9391871499993</v>
      </c>
      <c r="BI22" s="7">
        <f t="shared" si="10"/>
        <v>5009.1269070980998</v>
      </c>
      <c r="BJ22" s="281">
        <v>155.5</v>
      </c>
      <c r="BK22" s="281">
        <v>90</v>
      </c>
      <c r="BS22" s="282"/>
      <c r="BX22"/>
      <c r="CG22" s="95">
        <v>15</v>
      </c>
      <c r="CH22" s="289" t="s">
        <v>1784</v>
      </c>
      <c r="CI22" s="95">
        <v>18</v>
      </c>
      <c r="CJ22" s="289" t="s">
        <v>1784</v>
      </c>
      <c r="CK22" s="95">
        <v>18</v>
      </c>
      <c r="CP22" s="95">
        <v>4.0999999999999996</v>
      </c>
      <c r="CQ22" s="289" t="s">
        <v>1784</v>
      </c>
      <c r="CR22" s="95">
        <v>18</v>
      </c>
      <c r="CS22" s="289" t="s">
        <v>1784</v>
      </c>
      <c r="CT22" s="95">
        <v>18</v>
      </c>
      <c r="CV22" s="289" t="s">
        <v>1784</v>
      </c>
      <c r="CW22" s="95">
        <v>6</v>
      </c>
      <c r="CX22" s="289" t="s">
        <v>1784</v>
      </c>
      <c r="CY22" s="95">
        <v>18</v>
      </c>
      <c r="CZ22" s="289" t="s">
        <v>1784</v>
      </c>
      <c r="DA22" s="95">
        <v>18</v>
      </c>
    </row>
    <row r="23" spans="1:105" x14ac:dyDescent="0.2">
      <c r="A23" s="22" t="s">
        <v>2075</v>
      </c>
      <c r="B23" s="4">
        <v>36905.277777777781</v>
      </c>
      <c r="C23" s="4">
        <v>36905.690972222219</v>
      </c>
      <c r="D23" t="s">
        <v>2216</v>
      </c>
      <c r="E23" t="s">
        <v>2217</v>
      </c>
      <c r="F23">
        <v>50</v>
      </c>
      <c r="L23">
        <v>121.49</v>
      </c>
      <c r="M23" t="s">
        <v>1934</v>
      </c>
      <c r="N23">
        <v>1081.5</v>
      </c>
      <c r="P23">
        <v>3064</v>
      </c>
      <c r="R23">
        <v>190</v>
      </c>
      <c r="T23">
        <v>1600</v>
      </c>
      <c r="U23" s="7">
        <f t="shared" si="0"/>
        <v>3440214.1064999998</v>
      </c>
      <c r="V23" s="7">
        <f t="shared" si="11"/>
        <v>653.64068023499988</v>
      </c>
      <c r="W23" s="7">
        <f t="shared" si="1"/>
        <v>5504.3425703999992</v>
      </c>
      <c r="X23" s="7">
        <f t="shared" si="2"/>
        <v>6157.9832506349994</v>
      </c>
      <c r="Y23" s="7"/>
      <c r="Z23" s="64" t="s">
        <v>432</v>
      </c>
      <c r="AA23" s="64" t="s">
        <v>454</v>
      </c>
      <c r="AB23" s="7">
        <v>3440214.1064999998</v>
      </c>
      <c r="AC23" s="7">
        <v>6157.9832506349994</v>
      </c>
      <c r="AD23" s="22" t="s">
        <v>894</v>
      </c>
      <c r="AE23" s="4">
        <v>36905.28125</v>
      </c>
      <c r="AF23" s="4">
        <v>36905.525694444441</v>
      </c>
      <c r="AG23" t="s">
        <v>1000</v>
      </c>
      <c r="AH23" t="s">
        <v>1001</v>
      </c>
      <c r="AI23">
        <v>50</v>
      </c>
      <c r="AO23">
        <v>8.7955000000000005</v>
      </c>
      <c r="AQ23">
        <v>1011</v>
      </c>
      <c r="AS23">
        <v>1800</v>
      </c>
      <c r="AU23">
        <v>26</v>
      </c>
      <c r="AW23">
        <v>690</v>
      </c>
      <c r="AX23" s="7">
        <f t="shared" si="12"/>
        <v>249060.85417500001</v>
      </c>
      <c r="AY23" s="7">
        <f t="shared" si="13"/>
        <v>6.4755822085500006</v>
      </c>
      <c r="AZ23" s="7">
        <f t="shared" si="14"/>
        <v>171.85198938075001</v>
      </c>
      <c r="BA23" s="7">
        <f t="shared" si="15"/>
        <v>178.32757158930002</v>
      </c>
      <c r="BB23" s="64" t="s">
        <v>534</v>
      </c>
      <c r="BC23" s="64" t="s">
        <v>454</v>
      </c>
      <c r="BD23" s="7">
        <v>249060.85417500001</v>
      </c>
      <c r="BE23" s="7">
        <v>178.32757158930002</v>
      </c>
      <c r="BF23" s="7">
        <f t="shared" si="7"/>
        <v>3689274.9606749997</v>
      </c>
      <c r="BG23" s="7">
        <f t="shared" si="8"/>
        <v>660.11626244354989</v>
      </c>
      <c r="BH23" s="7">
        <f t="shared" si="9"/>
        <v>5676.1945597807489</v>
      </c>
      <c r="BI23" s="7">
        <f t="shared" si="10"/>
        <v>6336.310822224299</v>
      </c>
      <c r="BJ23" s="281">
        <v>50</v>
      </c>
      <c r="BK23" s="281">
        <v>0</v>
      </c>
      <c r="BP23" s="45" t="s">
        <v>3687</v>
      </c>
      <c r="BQ23" s="297" t="s">
        <v>3688</v>
      </c>
      <c r="BR23" s="45" t="s">
        <v>3602</v>
      </c>
      <c r="BS23" s="45" t="s">
        <v>3602</v>
      </c>
      <c r="BX23"/>
      <c r="CG23" s="95">
        <v>15</v>
      </c>
      <c r="CH23" s="289" t="s">
        <v>1784</v>
      </c>
      <c r="CI23" s="95">
        <v>18</v>
      </c>
      <c r="CJ23" s="289" t="s">
        <v>1784</v>
      </c>
      <c r="CK23" s="95">
        <v>18</v>
      </c>
      <c r="CP23" s="95">
        <v>4.3</v>
      </c>
      <c r="CQ23" s="289" t="s">
        <v>1784</v>
      </c>
      <c r="CR23" s="95">
        <v>18</v>
      </c>
      <c r="CS23" s="289" t="s">
        <v>1784</v>
      </c>
      <c r="CT23" s="95">
        <v>18</v>
      </c>
      <c r="CV23" s="289" t="s">
        <v>1784</v>
      </c>
      <c r="CW23" s="95">
        <v>6</v>
      </c>
      <c r="CX23" s="289" t="s">
        <v>1784</v>
      </c>
      <c r="CY23" s="95">
        <v>20</v>
      </c>
      <c r="CZ23" s="289" t="s">
        <v>1784</v>
      </c>
      <c r="DA23" s="95">
        <v>20</v>
      </c>
    </row>
    <row r="24" spans="1:105" x14ac:dyDescent="0.2">
      <c r="A24" s="22" t="s">
        <v>2075</v>
      </c>
      <c r="B24" s="4">
        <v>36920.274305555555</v>
      </c>
      <c r="C24" s="4">
        <v>36920.572916666664</v>
      </c>
      <c r="D24" t="s">
        <v>2220</v>
      </c>
      <c r="E24" t="s">
        <v>2221</v>
      </c>
      <c r="F24">
        <v>50</v>
      </c>
      <c r="L24">
        <v>27.86</v>
      </c>
      <c r="M24" t="s">
        <v>1934</v>
      </c>
      <c r="N24">
        <v>1050</v>
      </c>
      <c r="P24">
        <v>10000</v>
      </c>
      <c r="R24">
        <v>280</v>
      </c>
      <c r="T24">
        <v>4400</v>
      </c>
      <c r="U24" s="7">
        <f t="shared" si="0"/>
        <v>788907.44099999999</v>
      </c>
      <c r="V24" s="7">
        <f t="shared" si="11"/>
        <v>220.89408347999998</v>
      </c>
      <c r="W24" s="7">
        <f t="shared" si="1"/>
        <v>3471.1927404000003</v>
      </c>
      <c r="X24" s="7">
        <f t="shared" si="2"/>
        <v>3692.0868238800003</v>
      </c>
      <c r="Y24" s="7"/>
      <c r="Z24" s="64" t="s">
        <v>432</v>
      </c>
      <c r="AA24" s="64" t="s">
        <v>455</v>
      </c>
      <c r="AB24" s="7">
        <v>788907.44099999999</v>
      </c>
      <c r="AC24" s="7">
        <v>3692.0868238800003</v>
      </c>
      <c r="AD24" s="22" t="s">
        <v>894</v>
      </c>
      <c r="AE24" s="4">
        <v>36920.28125</v>
      </c>
      <c r="AF24" s="4">
        <v>36920.579861111109</v>
      </c>
      <c r="AG24" t="s">
        <v>1004</v>
      </c>
      <c r="AH24" t="s">
        <v>1005</v>
      </c>
      <c r="AI24">
        <v>50</v>
      </c>
      <c r="AO24">
        <v>5.141</v>
      </c>
      <c r="AP24" t="s">
        <v>1934</v>
      </c>
      <c r="AQ24">
        <v>2100</v>
      </c>
      <c r="AS24">
        <v>20000</v>
      </c>
      <c r="AT24" t="s">
        <v>1784</v>
      </c>
      <c r="AU24">
        <v>18</v>
      </c>
      <c r="AW24">
        <v>9600</v>
      </c>
      <c r="AX24" s="7">
        <f t="shared" si="12"/>
        <v>145576.92584999997</v>
      </c>
      <c r="AY24" s="7">
        <f t="shared" si="13"/>
        <v>2.6203846652999996</v>
      </c>
      <c r="AZ24" s="7">
        <f t="shared" si="14"/>
        <v>1397.5384881599996</v>
      </c>
      <c r="BA24" s="7">
        <f t="shared" si="15"/>
        <v>1400.1588728252996</v>
      </c>
      <c r="BB24" s="64" t="s">
        <v>534</v>
      </c>
      <c r="BC24" s="64" t="s">
        <v>455</v>
      </c>
      <c r="BD24" s="7">
        <v>145576.92584999997</v>
      </c>
      <c r="BE24" s="7">
        <v>1400.1588728252996</v>
      </c>
      <c r="BF24" s="7">
        <f t="shared" si="7"/>
        <v>934484.36684999999</v>
      </c>
      <c r="BG24" s="7">
        <f t="shared" si="8"/>
        <v>223.51446814529999</v>
      </c>
      <c r="BH24" s="7">
        <f t="shared" si="9"/>
        <v>4868.7312285600001</v>
      </c>
      <c r="BI24" s="7">
        <f t="shared" si="10"/>
        <v>5092.2456967053004</v>
      </c>
      <c r="BJ24" s="281">
        <v>0</v>
      </c>
      <c r="BK24" s="281">
        <v>0</v>
      </c>
      <c r="BP24" s="282">
        <v>842</v>
      </c>
      <c r="BQ24" s="296">
        <v>1800</v>
      </c>
      <c r="BR24">
        <f>1.16*BP24</f>
        <v>976.71999999999991</v>
      </c>
      <c r="BS24" s="282">
        <f>1.1859*BP24-294.6</f>
        <v>703.92779999999993</v>
      </c>
      <c r="BX24"/>
      <c r="CG24" s="95">
        <v>15</v>
      </c>
      <c r="CH24" s="289" t="s">
        <v>1784</v>
      </c>
      <c r="CI24" s="95">
        <v>18</v>
      </c>
      <c r="CJ24" s="289" t="s">
        <v>1784</v>
      </c>
      <c r="CK24" s="95">
        <v>18</v>
      </c>
      <c r="CP24" s="95">
        <v>4.3</v>
      </c>
      <c r="CQ24" s="289" t="s">
        <v>1784</v>
      </c>
      <c r="CR24" s="95">
        <v>18</v>
      </c>
      <c r="CS24" s="289" t="s">
        <v>1784</v>
      </c>
      <c r="CT24" s="95">
        <v>18</v>
      </c>
      <c r="CV24" s="289" t="s">
        <v>1784</v>
      </c>
      <c r="CW24" s="95">
        <v>6</v>
      </c>
      <c r="CX24" s="289" t="s">
        <v>1784</v>
      </c>
      <c r="CY24" s="95">
        <v>18</v>
      </c>
      <c r="CZ24" s="289" t="s">
        <v>1784</v>
      </c>
      <c r="DA24" s="95">
        <v>18</v>
      </c>
    </row>
    <row r="25" spans="1:105" x14ac:dyDescent="0.2">
      <c r="A25" s="22" t="s">
        <v>2075</v>
      </c>
      <c r="B25" s="4">
        <v>36946.260416666664</v>
      </c>
      <c r="C25" s="4">
        <v>36946.527777777781</v>
      </c>
      <c r="D25" t="s">
        <v>2222</v>
      </c>
      <c r="E25" t="s">
        <v>2223</v>
      </c>
      <c r="F25">
        <v>50</v>
      </c>
      <c r="L25">
        <v>158.16999999999999</v>
      </c>
      <c r="M25" t="s">
        <v>1934</v>
      </c>
      <c r="N25">
        <v>208</v>
      </c>
      <c r="P25">
        <v>5000</v>
      </c>
      <c r="R25">
        <v>190</v>
      </c>
      <c r="T25">
        <v>2100</v>
      </c>
      <c r="U25" s="7">
        <f t="shared" si="0"/>
        <v>4478876.1645</v>
      </c>
      <c r="V25" s="7">
        <f t="shared" si="11"/>
        <v>850.98647125499997</v>
      </c>
      <c r="W25" s="7">
        <f t="shared" si="1"/>
        <v>9405.6399454500006</v>
      </c>
      <c r="X25" s="7">
        <f t="shared" si="2"/>
        <v>10256.626416705001</v>
      </c>
      <c r="Y25" s="7"/>
      <c r="Z25" s="64" t="s">
        <v>432</v>
      </c>
      <c r="AA25" s="64" t="s">
        <v>456</v>
      </c>
      <c r="AB25" s="7">
        <v>4478876.1645</v>
      </c>
      <c r="AC25" s="7">
        <v>10256.626416705001</v>
      </c>
      <c r="AD25" s="22" t="s">
        <v>894</v>
      </c>
      <c r="AE25" s="4">
        <v>36946.263194444444</v>
      </c>
      <c r="AF25" s="4">
        <v>36946.560416666667</v>
      </c>
      <c r="AG25" t="s">
        <v>1006</v>
      </c>
      <c r="AH25" t="s">
        <v>1007</v>
      </c>
      <c r="AI25">
        <v>50</v>
      </c>
      <c r="AO25">
        <v>14.782999999999999</v>
      </c>
      <c r="AP25" t="s">
        <v>1934</v>
      </c>
      <c r="AQ25">
        <v>1040</v>
      </c>
      <c r="AS25">
        <v>5000</v>
      </c>
      <c r="AT25" t="s">
        <v>1784</v>
      </c>
      <c r="AU25">
        <v>18</v>
      </c>
      <c r="AW25">
        <v>2300</v>
      </c>
      <c r="AX25" s="7">
        <f t="shared" si="12"/>
        <v>418607.99354999996</v>
      </c>
      <c r="AY25" s="7">
        <f t="shared" si="13"/>
        <v>7.5349438838999987</v>
      </c>
      <c r="AZ25" s="7">
        <f t="shared" si="14"/>
        <v>962.79838516499979</v>
      </c>
      <c r="BA25" s="7">
        <f t="shared" si="15"/>
        <v>970.33332904889983</v>
      </c>
      <c r="BB25" s="64" t="s">
        <v>534</v>
      </c>
      <c r="BC25" s="64" t="s">
        <v>456</v>
      </c>
      <c r="BD25" s="7">
        <v>418607.99354999996</v>
      </c>
      <c r="BE25" s="7">
        <v>970.33332904889983</v>
      </c>
      <c r="BF25" s="7">
        <f t="shared" si="7"/>
        <v>4897484.1580499997</v>
      </c>
      <c r="BG25" s="7">
        <f t="shared" si="8"/>
        <v>858.52141513890001</v>
      </c>
      <c r="BH25" s="7">
        <f t="shared" si="9"/>
        <v>10368.438330615001</v>
      </c>
      <c r="BI25" s="7">
        <f t="shared" si="10"/>
        <v>11226.9597457539</v>
      </c>
      <c r="BJ25" s="281">
        <v>104</v>
      </c>
      <c r="BK25" s="281">
        <v>0</v>
      </c>
      <c r="BP25" s="282">
        <v>1080</v>
      </c>
      <c r="BQ25" s="296">
        <v>1390</v>
      </c>
      <c r="BR25" s="282">
        <f>1.16*BP25</f>
        <v>1252.8</v>
      </c>
      <c r="BS25" s="282">
        <f>1.1859*BP25-294.6</f>
        <v>986.17199999999991</v>
      </c>
      <c r="BX25"/>
      <c r="CG25" s="95">
        <v>15</v>
      </c>
      <c r="CH25" s="289" t="s">
        <v>1784</v>
      </c>
      <c r="CI25" s="95">
        <v>18</v>
      </c>
      <c r="CJ25" s="289" t="s">
        <v>1784</v>
      </c>
      <c r="CK25" s="95">
        <v>18</v>
      </c>
      <c r="CP25" s="95">
        <v>4.4000000000000004</v>
      </c>
      <c r="CQ25" s="289" t="s">
        <v>1784</v>
      </c>
      <c r="CR25" s="95">
        <v>20</v>
      </c>
      <c r="CS25" s="289" t="s">
        <v>1784</v>
      </c>
      <c r="CT25" s="95">
        <v>20</v>
      </c>
      <c r="CV25" s="289" t="s">
        <v>1784</v>
      </c>
      <c r="CW25" s="95">
        <v>6</v>
      </c>
      <c r="CX25" s="289" t="s">
        <v>1784</v>
      </c>
      <c r="CY25" s="95">
        <v>18</v>
      </c>
      <c r="CZ25" s="289" t="s">
        <v>1784</v>
      </c>
      <c r="DA25" s="95">
        <v>18</v>
      </c>
    </row>
    <row r="26" spans="1:105" x14ac:dyDescent="0.2">
      <c r="A26" s="22" t="s">
        <v>2075</v>
      </c>
      <c r="B26" s="4">
        <v>36970.409722222219</v>
      </c>
      <c r="C26" s="4">
        <v>36975.104166666664</v>
      </c>
      <c r="D26" t="s">
        <v>2224</v>
      </c>
      <c r="E26" t="s">
        <v>2225</v>
      </c>
      <c r="F26">
        <v>50</v>
      </c>
      <c r="L26">
        <v>446.6</v>
      </c>
      <c r="N26">
        <v>229.8</v>
      </c>
      <c r="P26">
        <v>380</v>
      </c>
      <c r="Q26" t="s">
        <v>1784</v>
      </c>
      <c r="R26">
        <v>18</v>
      </c>
      <c r="T26">
        <v>46</v>
      </c>
      <c r="U26" s="7">
        <f t="shared" si="0"/>
        <v>12646305.210000001</v>
      </c>
      <c r="V26" s="7">
        <f t="shared" si="11"/>
        <v>227.63349378000004</v>
      </c>
      <c r="W26" s="7">
        <f t="shared" si="1"/>
        <v>581.7300396600001</v>
      </c>
      <c r="X26" s="7">
        <f t="shared" si="2"/>
        <v>809.36353344000008</v>
      </c>
      <c r="Y26" s="7"/>
      <c r="Z26" s="64" t="s">
        <v>432</v>
      </c>
      <c r="AA26" s="64" t="s">
        <v>457</v>
      </c>
      <c r="AB26" s="7">
        <v>12646305.210000001</v>
      </c>
      <c r="AC26" s="7">
        <v>809.36353344000008</v>
      </c>
      <c r="AD26" s="22" t="s">
        <v>894</v>
      </c>
      <c r="AE26" s="4">
        <v>36970.474305555559</v>
      </c>
      <c r="AF26" s="4">
        <v>36976.552777777775</v>
      </c>
      <c r="AG26" t="s">
        <v>1008</v>
      </c>
      <c r="AH26" t="s">
        <v>1009</v>
      </c>
      <c r="AI26">
        <v>50</v>
      </c>
      <c r="AO26">
        <v>10.074</v>
      </c>
      <c r="AQ26">
        <v>4245</v>
      </c>
      <c r="AS26">
        <v>8600</v>
      </c>
      <c r="AT26" t="s">
        <v>1784</v>
      </c>
      <c r="AU26">
        <v>18</v>
      </c>
      <c r="AW26">
        <v>2100</v>
      </c>
      <c r="AX26" s="7">
        <f t="shared" si="12"/>
        <v>285263.94689999998</v>
      </c>
      <c r="AY26" s="7">
        <f t="shared" si="13"/>
        <v>5.1347510441999997</v>
      </c>
      <c r="AZ26" s="7">
        <f t="shared" si="14"/>
        <v>599.05428848999998</v>
      </c>
      <c r="BA26" s="7">
        <f t="shared" si="15"/>
        <v>604.18903953419999</v>
      </c>
      <c r="BB26" s="64" t="s">
        <v>534</v>
      </c>
      <c r="BC26" s="64" t="s">
        <v>457</v>
      </c>
      <c r="BD26" s="7">
        <v>285263.94689999998</v>
      </c>
      <c r="BE26" s="7">
        <v>604.18903953419999</v>
      </c>
      <c r="BF26" s="7">
        <f t="shared" si="7"/>
        <v>12931569.156900002</v>
      </c>
      <c r="BG26" s="7">
        <f t="shared" si="8"/>
        <v>232.76824482420002</v>
      </c>
      <c r="BH26" s="7">
        <f t="shared" si="9"/>
        <v>1180.78432815</v>
      </c>
      <c r="BI26" s="7">
        <f t="shared" si="10"/>
        <v>1413.5525729742001</v>
      </c>
      <c r="BJ26" s="281">
        <v>0</v>
      </c>
      <c r="BK26" s="281">
        <v>0</v>
      </c>
      <c r="BP26" s="282">
        <v>646</v>
      </c>
      <c r="BR26" s="282">
        <f>1.16*BP26</f>
        <v>749.3599999999999</v>
      </c>
      <c r="BS26" s="282">
        <f>1.1859*BP26-294.6</f>
        <v>471.4914</v>
      </c>
      <c r="BX26"/>
      <c r="CG26" s="95">
        <v>15</v>
      </c>
      <c r="CH26" s="289" t="s">
        <v>1784</v>
      </c>
      <c r="CI26" s="95">
        <v>18</v>
      </c>
      <c r="CJ26" s="289" t="s">
        <v>1784</v>
      </c>
      <c r="CK26" s="95">
        <v>18</v>
      </c>
      <c r="CP26" s="95">
        <v>4.5</v>
      </c>
      <c r="CQ26" s="289" t="s">
        <v>1784</v>
      </c>
      <c r="CR26" s="95">
        <v>20</v>
      </c>
      <c r="CS26" s="289" t="s">
        <v>1784</v>
      </c>
      <c r="CT26" s="95">
        <v>20</v>
      </c>
      <c r="CV26" s="289" t="s">
        <v>1784</v>
      </c>
      <c r="CW26" s="95">
        <v>2</v>
      </c>
      <c r="CX26" s="289" t="s">
        <v>1784</v>
      </c>
      <c r="CY26" s="95">
        <v>18</v>
      </c>
      <c r="CZ26" s="289" t="s">
        <v>1784</v>
      </c>
      <c r="DA26" s="95">
        <v>18</v>
      </c>
    </row>
    <row r="27" spans="1:105" x14ac:dyDescent="0.2">
      <c r="A27" s="22" t="s">
        <v>2075</v>
      </c>
      <c r="B27" s="109">
        <v>37188.032638888886</v>
      </c>
      <c r="C27" s="109">
        <v>37188.097222222219</v>
      </c>
      <c r="D27" t="s">
        <v>2240</v>
      </c>
      <c r="E27" s="110" t="s">
        <v>2241</v>
      </c>
      <c r="F27">
        <v>50</v>
      </c>
      <c r="L27">
        <v>245.49</v>
      </c>
      <c r="N27">
        <v>8.6</v>
      </c>
      <c r="P27">
        <v>46</v>
      </c>
      <c r="Q27" s="110" t="s">
        <v>1784</v>
      </c>
      <c r="R27" s="110">
        <v>18</v>
      </c>
      <c r="S27" s="110" t="s">
        <v>1784</v>
      </c>
      <c r="T27" s="110">
        <v>18</v>
      </c>
      <c r="U27" s="7">
        <f t="shared" si="0"/>
        <v>6951503.5065000001</v>
      </c>
      <c r="V27" s="7">
        <f t="shared" si="11"/>
        <v>125.12706311699999</v>
      </c>
      <c r="W27" s="7">
        <f t="shared" si="1"/>
        <v>125.12706311699999</v>
      </c>
      <c r="X27" s="7">
        <f t="shared" si="2"/>
        <v>250.25412623399998</v>
      </c>
      <c r="Y27" s="7"/>
      <c r="Z27" s="64" t="s">
        <v>432</v>
      </c>
      <c r="AA27" s="64" t="s">
        <v>458</v>
      </c>
      <c r="AB27" s="7">
        <v>6951503.5065000001</v>
      </c>
      <c r="AC27" s="7">
        <v>250.25412623399998</v>
      </c>
      <c r="AD27" s="22" t="s">
        <v>894</v>
      </c>
      <c r="AE27" s="109">
        <v>37188.025000000001</v>
      </c>
      <c r="AF27" s="109">
        <v>37188.074305555558</v>
      </c>
      <c r="AG27" t="s">
        <v>1010</v>
      </c>
      <c r="AH27" s="110" t="s">
        <v>1011</v>
      </c>
      <c r="AI27">
        <v>50</v>
      </c>
      <c r="AO27">
        <v>11</v>
      </c>
      <c r="AQ27">
        <v>6.6</v>
      </c>
      <c r="AS27">
        <v>20</v>
      </c>
      <c r="AT27" s="110" t="s">
        <v>1784</v>
      </c>
      <c r="AU27" s="110">
        <v>18</v>
      </c>
      <c r="AV27" s="110" t="s">
        <v>1784</v>
      </c>
      <c r="AW27" s="110">
        <v>18</v>
      </c>
      <c r="AX27" s="7">
        <f t="shared" si="12"/>
        <v>311485.34999999998</v>
      </c>
      <c r="AY27" s="7">
        <f t="shared" si="13"/>
        <v>5.6067362999999997</v>
      </c>
      <c r="AZ27" s="7">
        <f t="shared" si="14"/>
        <v>5.6067362999999997</v>
      </c>
      <c r="BA27" s="7">
        <f t="shared" si="15"/>
        <v>11.213472599999999</v>
      </c>
      <c r="BB27" s="64" t="s">
        <v>534</v>
      </c>
      <c r="BC27" s="64" t="s">
        <v>458</v>
      </c>
      <c r="BD27" s="7">
        <v>311485.34999999998</v>
      </c>
      <c r="BE27" s="7">
        <v>11.213472599999999</v>
      </c>
      <c r="BF27" s="7">
        <f t="shared" si="7"/>
        <v>7262988.8564999998</v>
      </c>
      <c r="BG27" s="7">
        <f t="shared" si="8"/>
        <v>130.733799417</v>
      </c>
      <c r="BH27" s="7">
        <f t="shared" si="9"/>
        <v>130.733799417</v>
      </c>
      <c r="BI27" s="7">
        <f t="shared" si="10"/>
        <v>261.467598834</v>
      </c>
      <c r="BJ27" s="280"/>
      <c r="BK27" s="280"/>
      <c r="BP27">
        <v>107</v>
      </c>
      <c r="BQ27">
        <v>165</v>
      </c>
      <c r="BR27" s="282">
        <f>1.16*BP27</f>
        <v>124.11999999999999</v>
      </c>
      <c r="BS27" s="282">
        <f>1.1859*BP27-294.6</f>
        <v>-167.70870000000002</v>
      </c>
      <c r="BX27"/>
      <c r="CG27" s="95">
        <v>15</v>
      </c>
      <c r="CH27" s="289" t="s">
        <v>1784</v>
      </c>
      <c r="CI27" s="95">
        <v>18</v>
      </c>
      <c r="CJ27" s="289" t="s">
        <v>1784</v>
      </c>
      <c r="CK27" s="95">
        <v>18</v>
      </c>
      <c r="CP27" s="95">
        <v>4.7</v>
      </c>
      <c r="CQ27" s="289" t="s">
        <v>1784</v>
      </c>
      <c r="CR27" s="95">
        <v>18</v>
      </c>
      <c r="CS27" s="289" t="s">
        <v>1784</v>
      </c>
      <c r="CT27" s="95">
        <v>18</v>
      </c>
      <c r="CV27" s="289" t="s">
        <v>1784</v>
      </c>
      <c r="CW27" s="95">
        <v>2</v>
      </c>
      <c r="CX27" s="289" t="s">
        <v>1784</v>
      </c>
      <c r="CY27" s="95">
        <v>18</v>
      </c>
      <c r="CZ27" s="289" t="s">
        <v>1784</v>
      </c>
      <c r="DA27" s="95">
        <v>18</v>
      </c>
    </row>
    <row r="28" spans="1:105" x14ac:dyDescent="0.2">
      <c r="A28" s="22" t="s">
        <v>2075</v>
      </c>
      <c r="B28" s="4">
        <v>37270.361111111109</v>
      </c>
      <c r="C28" s="4">
        <v>37270.604166666664</v>
      </c>
      <c r="D28" t="s">
        <v>2250</v>
      </c>
      <c r="E28" t="s">
        <v>2251</v>
      </c>
      <c r="F28">
        <v>50</v>
      </c>
      <c r="L28">
        <v>29.48</v>
      </c>
      <c r="N28">
        <v>137</v>
      </c>
      <c r="P28">
        <v>263</v>
      </c>
      <c r="Q28" t="s">
        <v>1784</v>
      </c>
      <c r="R28">
        <v>18</v>
      </c>
      <c r="T28">
        <v>73</v>
      </c>
      <c r="U28" s="7">
        <f t="shared" si="0"/>
        <v>834780.7379999999</v>
      </c>
      <c r="V28" s="7">
        <f t="shared" si="11"/>
        <v>15.026053283999998</v>
      </c>
      <c r="W28" s="7">
        <f t="shared" si="1"/>
        <v>60.938993873999991</v>
      </c>
      <c r="X28" s="7">
        <f t="shared" si="2"/>
        <v>75.96504715799999</v>
      </c>
      <c r="Y28" s="7"/>
      <c r="Z28" s="64" t="s">
        <v>432</v>
      </c>
      <c r="AA28" s="64" t="s">
        <v>459</v>
      </c>
      <c r="AB28" s="7">
        <v>834780.7379999999</v>
      </c>
      <c r="AC28" s="7">
        <v>75.96504715799999</v>
      </c>
      <c r="AD28" s="22" t="s">
        <v>894</v>
      </c>
      <c r="AE28" s="4">
        <v>37270.245833333334</v>
      </c>
      <c r="AF28" s="4">
        <v>37270.577777777777</v>
      </c>
      <c r="AG28" t="s">
        <v>1012</v>
      </c>
      <c r="AH28" t="s">
        <v>1013</v>
      </c>
      <c r="AI28">
        <v>50</v>
      </c>
      <c r="AO28">
        <v>8.1</v>
      </c>
      <c r="AQ28">
        <v>930</v>
      </c>
      <c r="AS28">
        <v>1740</v>
      </c>
      <c r="AU28">
        <v>23</v>
      </c>
      <c r="AW28">
        <v>770</v>
      </c>
      <c r="AX28" s="7">
        <f t="shared" si="12"/>
        <v>229366.48499999999</v>
      </c>
      <c r="AY28" s="7">
        <f t="shared" si="13"/>
        <v>5.2754291549999994</v>
      </c>
      <c r="AZ28" s="7">
        <f t="shared" si="14"/>
        <v>176.61219344999998</v>
      </c>
      <c r="BA28" s="7">
        <f t="shared" si="15"/>
        <v>181.88762260499999</v>
      </c>
      <c r="BB28" s="64" t="s">
        <v>534</v>
      </c>
      <c r="BC28" s="64" t="s">
        <v>459</v>
      </c>
      <c r="BD28" s="7">
        <v>229366.48499999999</v>
      </c>
      <c r="BE28" s="7">
        <v>181.88762260499999</v>
      </c>
      <c r="BF28" s="7">
        <f t="shared" si="7"/>
        <v>1064147.2229999998</v>
      </c>
      <c r="BG28" s="7">
        <f t="shared" si="8"/>
        <v>20.301482438999997</v>
      </c>
      <c r="BH28" s="7">
        <f t="shared" si="9"/>
        <v>237.55118732399995</v>
      </c>
      <c r="BI28" s="7">
        <f t="shared" si="10"/>
        <v>257.85266976299999</v>
      </c>
      <c r="BJ28" s="281">
        <v>42.5</v>
      </c>
      <c r="BK28" s="281">
        <v>20</v>
      </c>
      <c r="BS28" s="282"/>
      <c r="BX28"/>
      <c r="CG28" s="95">
        <v>16</v>
      </c>
      <c r="CH28" s="289" t="s">
        <v>1784</v>
      </c>
      <c r="CI28" s="95">
        <v>18</v>
      </c>
      <c r="CJ28" s="289" t="s">
        <v>1784</v>
      </c>
      <c r="CK28" s="95">
        <v>18</v>
      </c>
      <c r="CP28" s="95">
        <v>4.7</v>
      </c>
      <c r="CQ28" s="289" t="s">
        <v>1784</v>
      </c>
      <c r="CR28" s="95">
        <v>20</v>
      </c>
      <c r="CS28" s="289" t="s">
        <v>1784</v>
      </c>
      <c r="CT28" s="95">
        <v>20</v>
      </c>
      <c r="CV28" s="289" t="s">
        <v>1784</v>
      </c>
      <c r="CW28" s="95">
        <v>6</v>
      </c>
      <c r="CX28" s="289" t="s">
        <v>1784</v>
      </c>
      <c r="CY28" s="95">
        <v>18</v>
      </c>
      <c r="CZ28" s="289" t="s">
        <v>1784</v>
      </c>
      <c r="DA28" s="95">
        <v>18</v>
      </c>
    </row>
    <row r="29" spans="1:105" x14ac:dyDescent="0.2">
      <c r="A29" s="22" t="s">
        <v>2075</v>
      </c>
      <c r="B29" s="4">
        <v>37272.583333333336</v>
      </c>
      <c r="C29" s="4">
        <v>37273.194444444445</v>
      </c>
      <c r="D29" t="s">
        <v>2252</v>
      </c>
      <c r="E29" t="s">
        <v>2253</v>
      </c>
      <c r="F29">
        <v>50</v>
      </c>
      <c r="L29">
        <v>61.3</v>
      </c>
      <c r="M29" t="s">
        <v>1784</v>
      </c>
      <c r="N29">
        <v>120</v>
      </c>
      <c r="P29">
        <v>175</v>
      </c>
      <c r="R29">
        <v>22</v>
      </c>
      <c r="T29">
        <v>30</v>
      </c>
      <c r="U29" s="7">
        <f t="shared" si="0"/>
        <v>1735822.9049999998</v>
      </c>
      <c r="V29" s="7">
        <f t="shared" si="11"/>
        <v>38.188103909999995</v>
      </c>
      <c r="W29" s="7">
        <f t="shared" si="1"/>
        <v>52.074687149999988</v>
      </c>
      <c r="X29" s="7">
        <f t="shared" si="2"/>
        <v>90.262791059999984</v>
      </c>
      <c r="Y29" s="7"/>
      <c r="Z29" s="64" t="s">
        <v>432</v>
      </c>
      <c r="AA29" s="64" t="s">
        <v>460</v>
      </c>
      <c r="AB29" s="7">
        <v>1735822.9049999998</v>
      </c>
      <c r="AC29" s="7">
        <v>90.262791059999984</v>
      </c>
      <c r="AD29" s="22" t="s">
        <v>894</v>
      </c>
      <c r="AE29" s="4">
        <v>37272.586805555555</v>
      </c>
      <c r="AF29" s="4">
        <v>37273.160416666666</v>
      </c>
      <c r="AG29" t="s">
        <v>1014</v>
      </c>
      <c r="AH29" t="s">
        <v>1015</v>
      </c>
      <c r="AI29">
        <v>50</v>
      </c>
      <c r="AO29">
        <v>1.1000000000000001</v>
      </c>
      <c r="AQ29">
        <v>1182</v>
      </c>
      <c r="AS29">
        <v>2710</v>
      </c>
      <c r="AT29" t="s">
        <v>1784</v>
      </c>
      <c r="AU29">
        <v>18</v>
      </c>
      <c r="AW29">
        <v>960</v>
      </c>
      <c r="AX29" s="7">
        <f t="shared" si="12"/>
        <v>31148.535000000003</v>
      </c>
      <c r="AY29" s="7">
        <f t="shared" si="13"/>
        <v>0.56067363000000014</v>
      </c>
      <c r="AZ29" s="7">
        <f t="shared" si="14"/>
        <v>29.902593600000003</v>
      </c>
      <c r="BA29" s="7">
        <f t="shared" si="15"/>
        <v>30.463267230000003</v>
      </c>
      <c r="BB29" s="64" t="s">
        <v>534</v>
      </c>
      <c r="BC29" s="64" t="s">
        <v>460</v>
      </c>
      <c r="BD29" s="7">
        <v>31148.535000000003</v>
      </c>
      <c r="BE29" s="7">
        <v>30.463267230000003</v>
      </c>
      <c r="BF29" s="7">
        <f t="shared" si="7"/>
        <v>1766971.4399999997</v>
      </c>
      <c r="BG29" s="7">
        <f t="shared" si="8"/>
        <v>38.748777539999992</v>
      </c>
      <c r="BH29" s="7">
        <f t="shared" si="9"/>
        <v>81.977280749999991</v>
      </c>
      <c r="BI29" s="7">
        <f t="shared" si="10"/>
        <v>120.72605828999998</v>
      </c>
      <c r="BJ29" s="281">
        <v>1250</v>
      </c>
      <c r="BK29" s="281">
        <v>0</v>
      </c>
      <c r="BS29" s="282"/>
      <c r="BX29"/>
      <c r="CG29" s="95">
        <v>17</v>
      </c>
      <c r="CH29" s="289" t="s">
        <v>1784</v>
      </c>
      <c r="CI29" s="95">
        <v>18</v>
      </c>
      <c r="CJ29" s="289" t="s">
        <v>1784</v>
      </c>
      <c r="CK29" s="95">
        <v>18</v>
      </c>
      <c r="CP29" s="95">
        <v>4.8</v>
      </c>
      <c r="CQ29" s="289" t="s">
        <v>1784</v>
      </c>
      <c r="CR29" s="95">
        <v>18</v>
      </c>
      <c r="CS29" s="289" t="s">
        <v>1784</v>
      </c>
      <c r="CT29" s="95">
        <v>18</v>
      </c>
      <c r="CV29" s="289" t="s">
        <v>1784</v>
      </c>
      <c r="CW29" s="95">
        <v>1200</v>
      </c>
      <c r="CX29" s="289" t="s">
        <v>1784</v>
      </c>
      <c r="CY29" s="95">
        <v>18</v>
      </c>
      <c r="CZ29" s="289" t="s">
        <v>1784</v>
      </c>
      <c r="DA29" s="95">
        <v>18</v>
      </c>
    </row>
    <row r="30" spans="1:105" x14ac:dyDescent="0.2">
      <c r="A30" s="22" t="s">
        <v>2075</v>
      </c>
      <c r="B30" s="4">
        <v>37287.229166666664</v>
      </c>
      <c r="C30" s="4">
        <v>37288.534722222219</v>
      </c>
      <c r="D30" t="s">
        <v>2258</v>
      </c>
      <c r="E30" t="s">
        <v>2259</v>
      </c>
      <c r="F30">
        <v>50</v>
      </c>
      <c r="L30">
        <v>323</v>
      </c>
      <c r="N30">
        <v>1690</v>
      </c>
      <c r="P30">
        <v>3270</v>
      </c>
      <c r="R30">
        <v>110</v>
      </c>
      <c r="T30">
        <v>1400</v>
      </c>
      <c r="U30" s="7">
        <f t="shared" si="0"/>
        <v>9146342.5499999989</v>
      </c>
      <c r="V30" s="7">
        <f t="shared" si="11"/>
        <v>1006.0976804999999</v>
      </c>
      <c r="W30" s="7">
        <f t="shared" si="1"/>
        <v>12804.879569999997</v>
      </c>
      <c r="X30" s="7">
        <f t="shared" si="2"/>
        <v>13810.977250499996</v>
      </c>
      <c r="Y30" s="7"/>
      <c r="Z30" s="64" t="s">
        <v>432</v>
      </c>
      <c r="AA30" s="64" t="s">
        <v>461</v>
      </c>
      <c r="AB30" s="7">
        <v>9146342.5499999989</v>
      </c>
      <c r="AC30" s="7">
        <v>13810.977250499996</v>
      </c>
      <c r="AD30" s="22" t="s">
        <v>894</v>
      </c>
      <c r="AE30" s="4">
        <v>37287.232638888891</v>
      </c>
      <c r="AF30" s="4">
        <v>37288.520833333336</v>
      </c>
      <c r="AG30" t="s">
        <v>1016</v>
      </c>
      <c r="AH30" t="s">
        <v>1017</v>
      </c>
      <c r="AI30">
        <v>50</v>
      </c>
      <c r="AO30">
        <v>20</v>
      </c>
      <c r="AQ30">
        <v>4080</v>
      </c>
      <c r="AS30">
        <v>8840</v>
      </c>
      <c r="AT30" t="s">
        <v>1784</v>
      </c>
      <c r="AU30">
        <v>18</v>
      </c>
      <c r="AW30">
        <v>3700</v>
      </c>
      <c r="AX30" s="7">
        <f t="shared" si="12"/>
        <v>566337</v>
      </c>
      <c r="AY30" s="7">
        <f t="shared" si="13"/>
        <v>10.194065999999999</v>
      </c>
      <c r="AZ30" s="7">
        <f t="shared" si="14"/>
        <v>2095.4468999999999</v>
      </c>
      <c r="BA30" s="7">
        <f t="shared" si="15"/>
        <v>2105.6409659999999</v>
      </c>
      <c r="BB30" s="64" t="s">
        <v>534</v>
      </c>
      <c r="BC30" s="64" t="s">
        <v>461</v>
      </c>
      <c r="BD30" s="7">
        <v>566337</v>
      </c>
      <c r="BE30" s="7">
        <v>2105.6409659999999</v>
      </c>
      <c r="BF30" s="7">
        <f t="shared" si="7"/>
        <v>9712679.5499999989</v>
      </c>
      <c r="BG30" s="7">
        <f t="shared" si="8"/>
        <v>1016.2917464999999</v>
      </c>
      <c r="BH30" s="7">
        <f t="shared" si="9"/>
        <v>14900.326469999996</v>
      </c>
      <c r="BI30" s="7">
        <f t="shared" si="10"/>
        <v>15916.618216499995</v>
      </c>
      <c r="BJ30" s="281">
        <v>1736.5</v>
      </c>
      <c r="BK30" s="281">
        <v>450</v>
      </c>
      <c r="BS30" s="282"/>
      <c r="BX30"/>
      <c r="CG30" s="95">
        <v>17</v>
      </c>
      <c r="CH30" s="289" t="s">
        <v>1784</v>
      </c>
      <c r="CI30" s="95">
        <v>18</v>
      </c>
      <c r="CJ30" s="289" t="s">
        <v>1784</v>
      </c>
      <c r="CK30" s="95">
        <v>18</v>
      </c>
      <c r="CP30" s="95">
        <v>4.9000000000000004</v>
      </c>
      <c r="CQ30" s="289" t="s">
        <v>1784</v>
      </c>
      <c r="CR30" s="95">
        <v>18</v>
      </c>
      <c r="CS30" s="289" t="s">
        <v>1784</v>
      </c>
      <c r="CT30" s="95">
        <v>18</v>
      </c>
      <c r="CV30" s="289" t="s">
        <v>1784</v>
      </c>
      <c r="CW30" s="95">
        <v>2</v>
      </c>
      <c r="CX30" s="289" t="s">
        <v>1784</v>
      </c>
      <c r="CY30" s="95">
        <v>20</v>
      </c>
      <c r="CZ30" s="289" t="s">
        <v>1784</v>
      </c>
      <c r="DA30" s="95">
        <v>20</v>
      </c>
    </row>
    <row r="31" spans="1:105" x14ac:dyDescent="0.2">
      <c r="A31" s="22" t="s">
        <v>2075</v>
      </c>
      <c r="B31" s="4">
        <v>37308.222222222219</v>
      </c>
      <c r="C31" s="4">
        <v>37308.534722222219</v>
      </c>
      <c r="D31" t="s">
        <v>2270</v>
      </c>
      <c r="E31" t="s">
        <v>2271</v>
      </c>
      <c r="F31">
        <v>50</v>
      </c>
      <c r="L31">
        <v>93.85</v>
      </c>
      <c r="N31">
        <v>202</v>
      </c>
      <c r="P31">
        <v>313</v>
      </c>
      <c r="Q31" t="s">
        <v>1784</v>
      </c>
      <c r="R31">
        <v>18</v>
      </c>
      <c r="T31">
        <v>180</v>
      </c>
      <c r="U31" s="7">
        <f t="shared" si="0"/>
        <v>2657536.3724999996</v>
      </c>
      <c r="V31" s="7">
        <f t="shared" si="11"/>
        <v>47.835654704999989</v>
      </c>
      <c r="W31" s="7">
        <f t="shared" si="1"/>
        <v>478.35654704999996</v>
      </c>
      <c r="X31" s="7">
        <f t="shared" si="2"/>
        <v>526.19220175499993</v>
      </c>
      <c r="Y31" s="7"/>
      <c r="Z31" s="64" t="s">
        <v>432</v>
      </c>
      <c r="AA31" s="64" t="s">
        <v>462</v>
      </c>
      <c r="AB31" s="7">
        <v>2657536.3724999996</v>
      </c>
      <c r="AC31" s="7">
        <v>526.19220175499993</v>
      </c>
      <c r="AD31" s="22" t="s">
        <v>894</v>
      </c>
      <c r="AE31" s="4">
        <v>37308.226388888892</v>
      </c>
      <c r="AF31" s="4">
        <v>37308.540972222225</v>
      </c>
      <c r="AG31" t="s">
        <v>1018</v>
      </c>
      <c r="AH31" t="s">
        <v>1019</v>
      </c>
      <c r="AI31">
        <v>50</v>
      </c>
      <c r="AO31">
        <v>1</v>
      </c>
      <c r="AQ31">
        <v>6150</v>
      </c>
      <c r="AS31">
        <v>10600</v>
      </c>
      <c r="AT31" t="s">
        <v>1784</v>
      </c>
      <c r="AU31">
        <v>18</v>
      </c>
      <c r="AW31">
        <v>5600</v>
      </c>
      <c r="AX31" s="7">
        <f t="shared" si="12"/>
        <v>28316.85</v>
      </c>
      <c r="AY31" s="7">
        <f t="shared" si="13"/>
        <v>0.50970329999999997</v>
      </c>
      <c r="AZ31" s="7">
        <f t="shared" si="14"/>
        <v>158.57436000000001</v>
      </c>
      <c r="BA31" s="7">
        <f t="shared" si="15"/>
        <v>159.08406330000003</v>
      </c>
      <c r="BB31" s="64" t="s">
        <v>534</v>
      </c>
      <c r="BC31" s="64" t="s">
        <v>462</v>
      </c>
      <c r="BD31" s="7">
        <v>28316.85</v>
      </c>
      <c r="BE31" s="7">
        <v>159.08406330000003</v>
      </c>
      <c r="BF31" s="7">
        <f t="shared" si="7"/>
        <v>2685853.2224999997</v>
      </c>
      <c r="BG31" s="7">
        <f t="shared" si="8"/>
        <v>48.345358004999987</v>
      </c>
      <c r="BH31" s="7">
        <f t="shared" si="9"/>
        <v>636.93090704999997</v>
      </c>
      <c r="BI31" s="7">
        <f t="shared" si="10"/>
        <v>685.27626505499995</v>
      </c>
      <c r="BJ31" s="281">
        <v>450</v>
      </c>
      <c r="BK31" s="281">
        <v>20</v>
      </c>
      <c r="BS31" s="282"/>
      <c r="BX31"/>
      <c r="CG31" s="95">
        <v>18</v>
      </c>
      <c r="CH31" s="289" t="s">
        <v>1784</v>
      </c>
      <c r="CI31" s="95">
        <v>18</v>
      </c>
      <c r="CJ31" s="289" t="s">
        <v>1784</v>
      </c>
      <c r="CK31" s="95">
        <v>18</v>
      </c>
      <c r="CP31" s="95">
        <v>5.3</v>
      </c>
      <c r="CQ31" s="289" t="s">
        <v>1784</v>
      </c>
      <c r="CR31" s="95">
        <v>20</v>
      </c>
      <c r="CS31" s="289" t="s">
        <v>1784</v>
      </c>
      <c r="CT31" s="95">
        <v>20</v>
      </c>
      <c r="CV31" s="289" t="s">
        <v>1784</v>
      </c>
      <c r="CW31" s="95">
        <v>3</v>
      </c>
      <c r="CX31" s="289" t="s">
        <v>1784</v>
      </c>
      <c r="CY31" s="95">
        <v>20</v>
      </c>
      <c r="CZ31" s="289" t="s">
        <v>1784</v>
      </c>
      <c r="DA31" s="95">
        <v>20</v>
      </c>
    </row>
    <row r="32" spans="1:105" x14ac:dyDescent="0.2">
      <c r="A32" s="22" t="s">
        <v>2075</v>
      </c>
      <c r="B32" s="4">
        <v>37316.90625</v>
      </c>
      <c r="C32" s="4">
        <v>37317.975694444445</v>
      </c>
      <c r="D32" t="s">
        <v>2274</v>
      </c>
      <c r="E32" t="s">
        <v>2275</v>
      </c>
      <c r="F32">
        <v>50</v>
      </c>
      <c r="L32">
        <v>161.30000000000001</v>
      </c>
      <c r="N32">
        <v>1770</v>
      </c>
      <c r="P32">
        <v>3430</v>
      </c>
      <c r="R32">
        <v>220</v>
      </c>
      <c r="T32">
        <v>1500</v>
      </c>
      <c r="U32" s="7">
        <f t="shared" si="0"/>
        <v>4567507.9050000003</v>
      </c>
      <c r="V32" s="7">
        <f t="shared" si="11"/>
        <v>1004.8517391</v>
      </c>
      <c r="W32" s="7">
        <f t="shared" si="1"/>
        <v>6851.2618574999997</v>
      </c>
      <c r="X32" s="7">
        <f t="shared" si="2"/>
        <v>7856.1135966000002</v>
      </c>
      <c r="Y32" s="7"/>
      <c r="Z32" s="64" t="s">
        <v>432</v>
      </c>
      <c r="AA32" s="64" t="s">
        <v>463</v>
      </c>
      <c r="AB32" s="7">
        <v>4567507.9050000003</v>
      </c>
      <c r="AC32" s="7">
        <v>7856.1135966000002</v>
      </c>
      <c r="AD32" s="22" t="s">
        <v>894</v>
      </c>
      <c r="AE32" s="4">
        <v>37316.907638888886</v>
      </c>
      <c r="AF32" s="4">
        <v>37318.215277777781</v>
      </c>
      <c r="AG32" t="s">
        <v>1020</v>
      </c>
      <c r="AH32" t="s">
        <v>1021</v>
      </c>
      <c r="AI32">
        <v>50</v>
      </c>
      <c r="AO32">
        <v>4.7</v>
      </c>
      <c r="AQ32">
        <v>5390</v>
      </c>
      <c r="AS32">
        <v>10900</v>
      </c>
      <c r="AU32">
        <v>30</v>
      </c>
      <c r="AW32">
        <v>3600</v>
      </c>
      <c r="AX32" s="7">
        <f t="shared" si="12"/>
        <v>133089.19499999998</v>
      </c>
      <c r="AY32" s="7">
        <f t="shared" si="13"/>
        <v>3.992675849999999</v>
      </c>
      <c r="AZ32" s="7">
        <f t="shared" si="14"/>
        <v>479.12110199999995</v>
      </c>
      <c r="BA32" s="7">
        <f t="shared" si="15"/>
        <v>483.11377784999996</v>
      </c>
      <c r="BB32" s="64" t="s">
        <v>534</v>
      </c>
      <c r="BC32" s="64" t="s">
        <v>463</v>
      </c>
      <c r="BD32" s="7">
        <v>133089.19499999998</v>
      </c>
      <c r="BE32" s="7">
        <v>483.11377784999996</v>
      </c>
      <c r="BF32" s="7">
        <f t="shared" si="7"/>
        <v>4700597.1000000006</v>
      </c>
      <c r="BG32" s="7">
        <f t="shared" si="8"/>
        <v>1008.84441495</v>
      </c>
      <c r="BH32" s="7">
        <f t="shared" si="9"/>
        <v>7330.3829594999997</v>
      </c>
      <c r="BI32" s="7">
        <f t="shared" si="10"/>
        <v>8339.2273744499998</v>
      </c>
      <c r="BJ32" s="283">
        <v>256</v>
      </c>
      <c r="BK32" s="283">
        <v>125</v>
      </c>
      <c r="BS32" s="282"/>
      <c r="BX32"/>
      <c r="CG32" s="95">
        <v>18</v>
      </c>
      <c r="CH32" s="289" t="s">
        <v>1784</v>
      </c>
      <c r="CI32" s="95">
        <v>18</v>
      </c>
      <c r="CJ32" s="289" t="s">
        <v>1784</v>
      </c>
      <c r="CK32" s="95">
        <v>18</v>
      </c>
      <c r="CP32" s="95">
        <v>5.7</v>
      </c>
      <c r="CQ32" s="289" t="s">
        <v>1784</v>
      </c>
      <c r="CR32" s="95">
        <v>20</v>
      </c>
      <c r="CS32" s="289" t="s">
        <v>1784</v>
      </c>
      <c r="CT32" s="95">
        <v>20</v>
      </c>
      <c r="CV32" s="289" t="s">
        <v>1784</v>
      </c>
      <c r="CW32" s="95">
        <v>2</v>
      </c>
      <c r="CX32" s="289" t="s">
        <v>1784</v>
      </c>
      <c r="CY32" s="95">
        <v>20</v>
      </c>
      <c r="CZ32" s="289" t="s">
        <v>1784</v>
      </c>
      <c r="DA32" s="95">
        <v>20</v>
      </c>
    </row>
    <row r="33" spans="1:105" x14ac:dyDescent="0.2">
      <c r="A33" s="22" t="s">
        <v>2075</v>
      </c>
      <c r="B33" s="109">
        <v>37531.107638888891</v>
      </c>
      <c r="C33" s="109">
        <v>37531.451388888891</v>
      </c>
      <c r="D33" t="s">
        <v>2300</v>
      </c>
      <c r="E33" s="110" t="s">
        <v>2301</v>
      </c>
      <c r="F33">
        <v>50</v>
      </c>
      <c r="L33">
        <v>304.7</v>
      </c>
      <c r="N33">
        <v>3.4</v>
      </c>
      <c r="P33">
        <v>25</v>
      </c>
      <c r="Q33" s="110" t="s">
        <v>1784</v>
      </c>
      <c r="R33" s="110">
        <v>18</v>
      </c>
      <c r="S33" s="110" t="s">
        <v>1784</v>
      </c>
      <c r="T33" s="110">
        <v>18</v>
      </c>
      <c r="U33" s="7">
        <f t="shared" si="0"/>
        <v>8628144.1949999984</v>
      </c>
      <c r="V33" s="7">
        <f t="shared" si="11"/>
        <v>155.30659550999997</v>
      </c>
      <c r="W33" s="7">
        <f t="shared" si="1"/>
        <v>155.30659550999997</v>
      </c>
      <c r="X33" s="7">
        <f t="shared" si="2"/>
        <v>310.61319101999993</v>
      </c>
      <c r="Y33" s="7"/>
      <c r="Z33" s="64" t="s">
        <v>432</v>
      </c>
      <c r="AA33" s="64" t="s">
        <v>464</v>
      </c>
      <c r="AB33" s="7">
        <v>8628144.1949999984</v>
      </c>
      <c r="AC33" s="7">
        <v>310.61319101999993</v>
      </c>
      <c r="AD33" s="22" t="s">
        <v>894</v>
      </c>
      <c r="AE33" s="109">
        <v>37531.061111111114</v>
      </c>
      <c r="AF33" s="109">
        <v>37531.288888888892</v>
      </c>
      <c r="AG33" t="s">
        <v>1022</v>
      </c>
      <c r="AH33" s="110" t="s">
        <v>1023</v>
      </c>
      <c r="AI33">
        <v>50</v>
      </c>
      <c r="AO33">
        <v>20.440000000000001</v>
      </c>
      <c r="AP33" t="s">
        <v>1784</v>
      </c>
      <c r="AQ33">
        <v>2</v>
      </c>
      <c r="AS33">
        <v>21</v>
      </c>
      <c r="AT33" s="110" t="s">
        <v>1784</v>
      </c>
      <c r="AU33" s="110">
        <v>18</v>
      </c>
      <c r="AV33" s="110" t="s">
        <v>1784</v>
      </c>
      <c r="AW33" s="110">
        <v>18</v>
      </c>
      <c r="AX33" s="7">
        <f t="shared" si="12"/>
        <v>578796.41399999999</v>
      </c>
      <c r="AY33" s="7">
        <f t="shared" si="13"/>
        <v>10.418335451999999</v>
      </c>
      <c r="AZ33" s="7">
        <f t="shared" si="14"/>
        <v>10.418335451999999</v>
      </c>
      <c r="BA33" s="7">
        <f t="shared" si="15"/>
        <v>20.836670903999998</v>
      </c>
      <c r="BB33" s="64" t="s">
        <v>534</v>
      </c>
      <c r="BC33" s="64" t="s">
        <v>464</v>
      </c>
      <c r="BD33" s="7">
        <v>578796.41399999999</v>
      </c>
      <c r="BE33" s="7">
        <v>20.836670903999998</v>
      </c>
      <c r="BF33" s="7">
        <f t="shared" si="7"/>
        <v>9206940.6089999992</v>
      </c>
      <c r="BG33" s="7">
        <f t="shared" si="8"/>
        <v>165.72493096199997</v>
      </c>
      <c r="BH33" s="7">
        <f t="shared" si="9"/>
        <v>165.72493096199997</v>
      </c>
      <c r="BI33" s="7">
        <f t="shared" si="10"/>
        <v>331.44986192399995</v>
      </c>
      <c r="BS33" s="282"/>
      <c r="BX33"/>
      <c r="CG33" s="95">
        <v>18</v>
      </c>
      <c r="CH33" s="289" t="s">
        <v>1784</v>
      </c>
      <c r="CI33" s="95">
        <v>18</v>
      </c>
      <c r="CJ33" s="289" t="s">
        <v>1784</v>
      </c>
      <c r="CK33" s="95">
        <v>18</v>
      </c>
      <c r="CP33" s="95">
        <v>5.8</v>
      </c>
      <c r="CQ33" s="289" t="s">
        <v>1784</v>
      </c>
      <c r="CR33" s="95">
        <v>18</v>
      </c>
      <c r="CS33" s="289" t="s">
        <v>1784</v>
      </c>
      <c r="CT33" s="95">
        <v>18</v>
      </c>
      <c r="CV33" s="289" t="s">
        <v>1784</v>
      </c>
      <c r="CW33" s="95">
        <v>6</v>
      </c>
      <c r="CX33" s="289" t="s">
        <v>1784</v>
      </c>
      <c r="CY33" s="95">
        <v>18</v>
      </c>
      <c r="CZ33" s="289" t="s">
        <v>1784</v>
      </c>
      <c r="DA33" s="95">
        <v>18</v>
      </c>
    </row>
    <row r="34" spans="1:105" x14ac:dyDescent="0.2">
      <c r="A34" s="22" t="s">
        <v>2075</v>
      </c>
      <c r="B34" s="4">
        <v>37652.336805555555</v>
      </c>
      <c r="C34" s="4">
        <v>37652.736111111109</v>
      </c>
      <c r="D34" t="s">
        <v>2320</v>
      </c>
      <c r="E34" t="s">
        <v>2321</v>
      </c>
      <c r="F34">
        <v>50</v>
      </c>
      <c r="L34">
        <v>111.7</v>
      </c>
      <c r="N34">
        <v>2900</v>
      </c>
      <c r="P34">
        <v>4440</v>
      </c>
      <c r="Q34" t="s">
        <v>1784</v>
      </c>
      <c r="R34">
        <v>18</v>
      </c>
      <c r="T34">
        <v>2300</v>
      </c>
      <c r="U34" s="7">
        <f t="shared" si="0"/>
        <v>3162992.145</v>
      </c>
      <c r="V34" s="7">
        <f t="shared" si="11"/>
        <v>56.933858610000001</v>
      </c>
      <c r="W34" s="7">
        <f t="shared" si="1"/>
        <v>7274.8819334999998</v>
      </c>
      <c r="X34" s="7">
        <f t="shared" si="2"/>
        <v>7331.8157921100001</v>
      </c>
      <c r="Y34" s="7"/>
      <c r="Z34" s="64" t="s">
        <v>432</v>
      </c>
      <c r="AA34" s="64" t="s">
        <v>465</v>
      </c>
      <c r="AB34" s="7">
        <v>3162992.145</v>
      </c>
      <c r="AC34" s="7">
        <v>7331.8157921100001</v>
      </c>
      <c r="AD34" s="22" t="s">
        <v>894</v>
      </c>
      <c r="AE34" s="4">
        <v>37652.32916666667</v>
      </c>
      <c r="AF34" s="4">
        <v>37652.731944444444</v>
      </c>
      <c r="AG34" t="s">
        <v>1024</v>
      </c>
      <c r="AH34" t="s">
        <v>1025</v>
      </c>
      <c r="AI34">
        <v>50</v>
      </c>
      <c r="AO34">
        <v>2.33</v>
      </c>
      <c r="AQ34">
        <v>12800</v>
      </c>
      <c r="AS34">
        <v>19600</v>
      </c>
      <c r="AT34" t="s">
        <v>1784</v>
      </c>
      <c r="AU34">
        <v>18</v>
      </c>
      <c r="AW34">
        <v>5700</v>
      </c>
      <c r="AX34" s="7">
        <f t="shared" si="12"/>
        <v>65978.260500000004</v>
      </c>
      <c r="AY34" s="7">
        <f t="shared" si="13"/>
        <v>1.1876086889999999</v>
      </c>
      <c r="AZ34" s="7">
        <f t="shared" si="14"/>
        <v>376.07608485000003</v>
      </c>
      <c r="BA34" s="7">
        <f t="shared" si="15"/>
        <v>377.26369353900003</v>
      </c>
      <c r="BB34" s="64" t="s">
        <v>534</v>
      </c>
      <c r="BC34" s="64" t="s">
        <v>465</v>
      </c>
      <c r="BD34" s="7">
        <v>65978.260500000004</v>
      </c>
      <c r="BE34" s="7">
        <v>377.26369353900003</v>
      </c>
      <c r="BF34" s="7">
        <f t="shared" ref="BF34:BF65" si="16">U34+BD34</f>
        <v>3228970.4054999999</v>
      </c>
      <c r="BG34" s="7">
        <f t="shared" ref="BG34:BG65" si="17">V34+AY34</f>
        <v>58.121467299000003</v>
      </c>
      <c r="BH34" s="7">
        <f t="shared" ref="BH34:BH65" si="18">W34+AZ34</f>
        <v>7650.9580183500002</v>
      </c>
      <c r="BI34" s="7">
        <f t="shared" ref="BI34:BI65" si="19">X34+BA34</f>
        <v>7709.0794856490002</v>
      </c>
      <c r="BS34" s="282"/>
      <c r="BX34"/>
      <c r="CG34" s="95">
        <v>18</v>
      </c>
      <c r="CH34" s="289" t="s">
        <v>1784</v>
      </c>
      <c r="CI34" s="95">
        <v>18</v>
      </c>
      <c r="CJ34" s="289" t="s">
        <v>1784</v>
      </c>
      <c r="CK34" s="95">
        <v>18</v>
      </c>
      <c r="CP34" s="95">
        <v>5.8</v>
      </c>
      <c r="CQ34" s="289" t="s">
        <v>1784</v>
      </c>
      <c r="CR34" s="95">
        <v>20</v>
      </c>
      <c r="CS34" s="289" t="s">
        <v>1784</v>
      </c>
      <c r="CT34" s="95">
        <v>20</v>
      </c>
      <c r="CV34" s="289" t="s">
        <v>1784</v>
      </c>
      <c r="CW34" s="95">
        <v>2</v>
      </c>
      <c r="CX34" s="289" t="s">
        <v>1784</v>
      </c>
      <c r="CY34" s="95">
        <v>20</v>
      </c>
      <c r="CZ34" s="289" t="s">
        <v>1784</v>
      </c>
      <c r="DA34" s="95">
        <v>20</v>
      </c>
    </row>
    <row r="35" spans="1:105" x14ac:dyDescent="0.2">
      <c r="A35" s="22" t="s">
        <v>2075</v>
      </c>
      <c r="B35" s="4">
        <v>37684.680555555555</v>
      </c>
      <c r="C35" s="4">
        <v>37688.496527777781</v>
      </c>
      <c r="D35" t="s">
        <v>2330</v>
      </c>
      <c r="E35" t="s">
        <v>2331</v>
      </c>
      <c r="F35">
        <v>50</v>
      </c>
      <c r="L35">
        <v>62.7</v>
      </c>
      <c r="P35">
        <v>5610</v>
      </c>
      <c r="R35">
        <v>48</v>
      </c>
      <c r="T35">
        <v>1900</v>
      </c>
      <c r="U35" s="7">
        <f t="shared" si="0"/>
        <v>1775466.4949999999</v>
      </c>
      <c r="V35" s="7">
        <f t="shared" si="11"/>
        <v>85.222391759999994</v>
      </c>
      <c r="W35" s="7">
        <f t="shared" si="1"/>
        <v>3373.3863405000002</v>
      </c>
      <c r="X35" s="7">
        <f t="shared" si="2"/>
        <v>3458.6087322600001</v>
      </c>
      <c r="Y35" s="7"/>
      <c r="Z35" s="64" t="s">
        <v>432</v>
      </c>
      <c r="AA35" s="64" t="s">
        <v>466</v>
      </c>
      <c r="AB35" s="7">
        <v>1775466.4949999999</v>
      </c>
      <c r="AC35" s="7">
        <v>3458.6087322600001</v>
      </c>
      <c r="AD35" s="22" t="s">
        <v>894</v>
      </c>
      <c r="AE35" s="4">
        <v>37684.68472222222</v>
      </c>
      <c r="AF35" s="4">
        <v>37687.779166666667</v>
      </c>
      <c r="AG35" t="s">
        <v>1026</v>
      </c>
      <c r="AH35" t="s">
        <v>1027</v>
      </c>
      <c r="AI35">
        <v>50</v>
      </c>
      <c r="AO35">
        <v>5.29</v>
      </c>
      <c r="AS35">
        <v>19500</v>
      </c>
      <c r="AT35" t="s">
        <v>1784</v>
      </c>
      <c r="AU35">
        <v>18</v>
      </c>
      <c r="AW35">
        <v>7300</v>
      </c>
      <c r="AX35" s="7">
        <f t="shared" si="12"/>
        <v>149796.13649999999</v>
      </c>
      <c r="AY35" s="7">
        <f t="shared" si="13"/>
        <v>2.6963304569999997</v>
      </c>
      <c r="AZ35" s="7">
        <f t="shared" si="14"/>
        <v>1093.51179645</v>
      </c>
      <c r="BA35" s="7">
        <f t="shared" si="15"/>
        <v>1096.208126907</v>
      </c>
      <c r="BB35" s="64" t="s">
        <v>534</v>
      </c>
      <c r="BC35" s="64" t="s">
        <v>466</v>
      </c>
      <c r="BD35" s="7">
        <v>149796.13649999999</v>
      </c>
      <c r="BE35" s="7">
        <v>1096.208126907</v>
      </c>
      <c r="BF35" s="7">
        <f t="shared" si="16"/>
        <v>1925262.6314999999</v>
      </c>
      <c r="BG35" s="7">
        <f t="shared" si="17"/>
        <v>87.918722216999996</v>
      </c>
      <c r="BH35" s="7">
        <f t="shared" si="18"/>
        <v>4466.8981369499998</v>
      </c>
      <c r="BI35" s="7">
        <f t="shared" si="19"/>
        <v>4554.8168591670001</v>
      </c>
      <c r="BS35" s="282"/>
      <c r="BX35"/>
      <c r="CG35" s="95">
        <v>18</v>
      </c>
      <c r="CH35" s="289" t="s">
        <v>1784</v>
      </c>
      <c r="CI35" s="95">
        <v>18</v>
      </c>
      <c r="CJ35" s="289" t="s">
        <v>1784</v>
      </c>
      <c r="CK35" s="95">
        <v>18</v>
      </c>
      <c r="CP35" s="95">
        <v>6</v>
      </c>
      <c r="CQ35" s="289" t="s">
        <v>1784</v>
      </c>
      <c r="CR35" s="95">
        <v>18</v>
      </c>
      <c r="CS35" s="289" t="s">
        <v>1784</v>
      </c>
      <c r="CT35" s="95">
        <v>18</v>
      </c>
      <c r="CV35" s="289" t="s">
        <v>1784</v>
      </c>
      <c r="CW35" s="95">
        <v>3</v>
      </c>
      <c r="CX35" s="289" t="s">
        <v>1784</v>
      </c>
      <c r="CY35" s="95">
        <v>20</v>
      </c>
      <c r="CZ35" s="289" t="s">
        <v>1784</v>
      </c>
      <c r="DA35" s="95">
        <v>20</v>
      </c>
    </row>
    <row r="36" spans="1:105" x14ac:dyDescent="0.2">
      <c r="A36" s="22" t="s">
        <v>2075</v>
      </c>
      <c r="B36" s="4">
        <v>37694.569444444445</v>
      </c>
      <c r="C36" s="4">
        <v>37696.798611111109</v>
      </c>
      <c r="D36" t="s">
        <v>2336</v>
      </c>
      <c r="E36" t="s">
        <v>2337</v>
      </c>
      <c r="F36">
        <v>50</v>
      </c>
      <c r="L36">
        <v>1172</v>
      </c>
      <c r="N36">
        <v>738</v>
      </c>
      <c r="P36">
        <v>1340</v>
      </c>
      <c r="R36">
        <v>32</v>
      </c>
      <c r="T36">
        <v>410</v>
      </c>
      <c r="U36" s="7">
        <f t="shared" si="0"/>
        <v>33187348.199999999</v>
      </c>
      <c r="V36" s="7">
        <f t="shared" si="11"/>
        <v>1061.9951424000001</v>
      </c>
      <c r="W36" s="7">
        <f t="shared" si="1"/>
        <v>13606.812762</v>
      </c>
      <c r="X36" s="7">
        <f t="shared" si="2"/>
        <v>14668.807904400001</v>
      </c>
      <c r="Y36" s="7"/>
      <c r="Z36" s="64" t="s">
        <v>432</v>
      </c>
      <c r="AA36" s="64" t="s">
        <v>467</v>
      </c>
      <c r="AB36" s="7">
        <v>33187348.199999999</v>
      </c>
      <c r="AC36" s="7">
        <v>14668.807904400001</v>
      </c>
      <c r="AD36" s="22" t="s">
        <v>894</v>
      </c>
      <c r="AE36" s="4">
        <v>37694.555555555555</v>
      </c>
      <c r="AF36" s="4">
        <v>37696.504861111112</v>
      </c>
      <c r="AG36" t="s">
        <v>1028</v>
      </c>
      <c r="AH36" t="s">
        <v>1029</v>
      </c>
      <c r="AI36">
        <v>50</v>
      </c>
      <c r="AO36">
        <v>29.68</v>
      </c>
      <c r="AP36" t="s">
        <v>1934</v>
      </c>
      <c r="AQ36">
        <v>1000</v>
      </c>
      <c r="AS36">
        <v>5830</v>
      </c>
      <c r="AT36" t="s">
        <v>1784</v>
      </c>
      <c r="AU36">
        <v>18</v>
      </c>
      <c r="AW36">
        <v>2900</v>
      </c>
      <c r="AX36" s="7">
        <f t="shared" si="12"/>
        <v>840444.10799999989</v>
      </c>
      <c r="AY36" s="7">
        <f t="shared" si="13"/>
        <v>15.127993943999998</v>
      </c>
      <c r="AZ36" s="7">
        <f t="shared" si="14"/>
        <v>2437.2879131999998</v>
      </c>
      <c r="BA36" s="7">
        <f t="shared" si="15"/>
        <v>2452.4159071439999</v>
      </c>
      <c r="BB36" s="64" t="s">
        <v>534</v>
      </c>
      <c r="BC36" s="64" t="s">
        <v>467</v>
      </c>
      <c r="BD36" s="7">
        <v>840444.10799999989</v>
      </c>
      <c r="BE36" s="7">
        <v>2452.4159071439999</v>
      </c>
      <c r="BF36" s="7">
        <f t="shared" si="16"/>
        <v>34027792.307999998</v>
      </c>
      <c r="BG36" s="7">
        <f t="shared" si="17"/>
        <v>1077.1231363440002</v>
      </c>
      <c r="BH36" s="7">
        <f t="shared" si="18"/>
        <v>16044.100675199999</v>
      </c>
      <c r="BI36" s="7">
        <f t="shared" si="19"/>
        <v>17121.223811544001</v>
      </c>
      <c r="BS36" s="282"/>
      <c r="BX36"/>
      <c r="CG36" s="95">
        <v>19</v>
      </c>
      <c r="CH36" s="289" t="s">
        <v>1784</v>
      </c>
      <c r="CI36" s="95">
        <v>18</v>
      </c>
      <c r="CJ36" s="289" t="s">
        <v>1784</v>
      </c>
      <c r="CK36" s="95">
        <v>18</v>
      </c>
      <c r="CP36" s="95">
        <v>6.3</v>
      </c>
      <c r="CQ36" s="289" t="s">
        <v>1784</v>
      </c>
      <c r="CR36" s="95">
        <v>20</v>
      </c>
      <c r="CS36" s="289" t="s">
        <v>1784</v>
      </c>
      <c r="CT36" s="95">
        <v>20</v>
      </c>
      <c r="CV36" s="289" t="s">
        <v>1784</v>
      </c>
      <c r="CW36" s="95">
        <v>12</v>
      </c>
      <c r="CX36" s="289" t="s">
        <v>1784</v>
      </c>
      <c r="CY36" s="95">
        <v>18</v>
      </c>
      <c r="CZ36" s="289" t="s">
        <v>1784</v>
      </c>
      <c r="DA36" s="95">
        <v>18</v>
      </c>
    </row>
    <row r="37" spans="1:105" x14ac:dyDescent="0.2">
      <c r="A37" s="22" t="s">
        <v>2075</v>
      </c>
      <c r="B37" s="4">
        <v>37715.690972222219</v>
      </c>
      <c r="C37" s="4">
        <v>37716.079861111109</v>
      </c>
      <c r="D37" t="s">
        <v>2353</v>
      </c>
      <c r="E37" t="s">
        <v>2354</v>
      </c>
      <c r="F37">
        <v>50</v>
      </c>
      <c r="L37">
        <v>608</v>
      </c>
      <c r="N37">
        <v>552</v>
      </c>
      <c r="P37">
        <v>954</v>
      </c>
      <c r="Q37" t="s">
        <v>1784</v>
      </c>
      <c r="R37">
        <v>18</v>
      </c>
      <c r="T37">
        <v>470</v>
      </c>
      <c r="U37" s="7">
        <f t="shared" si="0"/>
        <v>17216644.799999997</v>
      </c>
      <c r="V37" s="7">
        <f t="shared" si="11"/>
        <v>309.89960639999998</v>
      </c>
      <c r="W37" s="7">
        <f t="shared" si="1"/>
        <v>8091.8230559999993</v>
      </c>
      <c r="X37" s="7">
        <f t="shared" si="2"/>
        <v>8401.7226623999995</v>
      </c>
      <c r="Y37" s="7"/>
      <c r="Z37" s="64" t="s">
        <v>432</v>
      </c>
      <c r="AA37" s="64" t="s">
        <v>468</v>
      </c>
      <c r="AB37" s="7">
        <v>17216644.799999997</v>
      </c>
      <c r="AC37" s="7">
        <v>8401.7226623999995</v>
      </c>
      <c r="AD37" s="22" t="s">
        <v>894</v>
      </c>
      <c r="AE37" s="4">
        <v>37715.694444444445</v>
      </c>
      <c r="AF37" s="4">
        <v>37716.064583333333</v>
      </c>
      <c r="AG37" t="s">
        <v>1031</v>
      </c>
      <c r="AH37" t="s">
        <v>1032</v>
      </c>
      <c r="AI37">
        <v>50</v>
      </c>
      <c r="AO37">
        <v>7.85</v>
      </c>
      <c r="AQ37">
        <v>3140</v>
      </c>
      <c r="AS37">
        <v>5790</v>
      </c>
      <c r="AT37" t="s">
        <v>1784</v>
      </c>
      <c r="AU37">
        <v>18</v>
      </c>
      <c r="AW37">
        <v>2700</v>
      </c>
      <c r="AX37" s="7">
        <f t="shared" si="12"/>
        <v>222287.27249999996</v>
      </c>
      <c r="AY37" s="7">
        <f t="shared" si="13"/>
        <v>4.0011709049999995</v>
      </c>
      <c r="AZ37" s="7">
        <f t="shared" si="14"/>
        <v>600.17563574999986</v>
      </c>
      <c r="BA37" s="7">
        <f t="shared" si="15"/>
        <v>604.17680665499984</v>
      </c>
      <c r="BB37" s="64" t="s">
        <v>534</v>
      </c>
      <c r="BC37" s="64" t="s">
        <v>468</v>
      </c>
      <c r="BD37" s="7">
        <v>222287.27249999996</v>
      </c>
      <c r="BE37" s="7">
        <v>604.17680665499984</v>
      </c>
      <c r="BF37" s="7">
        <f t="shared" si="16"/>
        <v>17438932.072499998</v>
      </c>
      <c r="BG37" s="7">
        <f t="shared" si="17"/>
        <v>313.90077730499996</v>
      </c>
      <c r="BH37" s="7">
        <f t="shared" si="18"/>
        <v>8691.9986917499991</v>
      </c>
      <c r="BI37" s="7">
        <f t="shared" si="19"/>
        <v>9005.8994690549989</v>
      </c>
      <c r="BS37" s="282"/>
      <c r="BX37"/>
      <c r="CG37" s="95">
        <v>20</v>
      </c>
      <c r="CH37" s="289" t="s">
        <v>1784</v>
      </c>
      <c r="CI37" s="95">
        <v>18</v>
      </c>
      <c r="CJ37" s="289" t="s">
        <v>1784</v>
      </c>
      <c r="CK37" s="95">
        <v>18</v>
      </c>
      <c r="CP37" s="95">
        <v>6.5</v>
      </c>
      <c r="CR37" s="95">
        <v>54</v>
      </c>
      <c r="CT37" s="95">
        <v>21</v>
      </c>
      <c r="CV37" s="289" t="s">
        <v>1784</v>
      </c>
      <c r="CW37" s="95">
        <v>6</v>
      </c>
      <c r="CX37" s="289" t="s">
        <v>1784</v>
      </c>
      <c r="CY37" s="95">
        <v>18</v>
      </c>
      <c r="CZ37" s="289" t="s">
        <v>1784</v>
      </c>
      <c r="DA37" s="95">
        <v>18</v>
      </c>
    </row>
    <row r="38" spans="1:105" x14ac:dyDescent="0.2">
      <c r="A38" s="22" t="s">
        <v>2075</v>
      </c>
      <c r="B38" s="4">
        <v>37990.677083333336</v>
      </c>
      <c r="C38" s="4">
        <v>37991.177083333336</v>
      </c>
      <c r="D38" t="s">
        <v>2373</v>
      </c>
      <c r="E38" t="s">
        <v>2374</v>
      </c>
      <c r="F38">
        <v>50</v>
      </c>
      <c r="L38">
        <v>19.899999999999999</v>
      </c>
      <c r="N38">
        <v>108</v>
      </c>
      <c r="P38">
        <v>224</v>
      </c>
      <c r="Q38" t="s">
        <v>1784</v>
      </c>
      <c r="R38">
        <v>18</v>
      </c>
      <c r="T38">
        <v>52</v>
      </c>
      <c r="U38" s="7">
        <f t="shared" si="0"/>
        <v>563505.31499999983</v>
      </c>
      <c r="V38" s="7">
        <f t="shared" si="11"/>
        <v>10.143095669999996</v>
      </c>
      <c r="W38" s="7">
        <f t="shared" si="1"/>
        <v>29.302276379999991</v>
      </c>
      <c r="X38" s="7">
        <f t="shared" si="2"/>
        <v>39.445372049999989</v>
      </c>
      <c r="Y38" s="7"/>
      <c r="Z38" s="64" t="s">
        <v>432</v>
      </c>
      <c r="AA38" s="64" t="s">
        <v>469</v>
      </c>
      <c r="AB38" s="7">
        <v>563505.31499999983</v>
      </c>
      <c r="AC38" s="7">
        <v>39.445372049999989</v>
      </c>
      <c r="AD38" s="22" t="s">
        <v>894</v>
      </c>
      <c r="AE38" s="4">
        <v>37990.70208333333</v>
      </c>
      <c r="AF38" s="4">
        <v>37990.964583333334</v>
      </c>
      <c r="AG38" t="s">
        <v>1037</v>
      </c>
      <c r="AH38" t="s">
        <v>1038</v>
      </c>
      <c r="AI38">
        <v>50</v>
      </c>
      <c r="AO38">
        <v>7.0000000000000007E-2</v>
      </c>
      <c r="AQ38" s="76">
        <v>1080</v>
      </c>
      <c r="AS38" s="76">
        <v>1390</v>
      </c>
      <c r="AT38" s="76" t="s">
        <v>1784</v>
      </c>
      <c r="AU38" s="76">
        <v>18</v>
      </c>
      <c r="AV38" s="76" t="s">
        <v>1784</v>
      </c>
      <c r="AW38" s="76">
        <v>18</v>
      </c>
      <c r="AX38" s="7">
        <f t="shared" si="12"/>
        <v>1982.1795000000002</v>
      </c>
      <c r="AY38" s="7">
        <f t="shared" si="13"/>
        <v>3.5679230999999999E-2</v>
      </c>
      <c r="AZ38" s="7">
        <f t="shared" si="14"/>
        <v>3.5679230999999999E-2</v>
      </c>
      <c r="BA38" s="7">
        <f t="shared" si="15"/>
        <v>7.1358461999999998E-2</v>
      </c>
      <c r="BB38" s="64" t="s">
        <v>534</v>
      </c>
      <c r="BC38" s="64" t="s">
        <v>469</v>
      </c>
      <c r="BD38" s="7">
        <v>1982.1795000000002</v>
      </c>
      <c r="BE38" s="7">
        <v>7.1358461999999998E-2</v>
      </c>
      <c r="BF38" s="7">
        <f t="shared" si="16"/>
        <v>565487.4944999998</v>
      </c>
      <c r="BG38" s="7">
        <f t="shared" si="17"/>
        <v>10.178774900999995</v>
      </c>
      <c r="BH38" s="7">
        <f t="shared" si="18"/>
        <v>29.337955610999991</v>
      </c>
      <c r="BI38" s="7">
        <f t="shared" si="19"/>
        <v>39.516730511999988</v>
      </c>
      <c r="BS38" s="282"/>
      <c r="BX38"/>
      <c r="CG38" s="95">
        <v>20</v>
      </c>
      <c r="CH38" s="289" t="s">
        <v>1784</v>
      </c>
      <c r="CI38" s="95">
        <v>18</v>
      </c>
      <c r="CJ38" s="289" t="s">
        <v>1784</v>
      </c>
      <c r="CK38" s="95">
        <v>18</v>
      </c>
      <c r="CP38" s="95">
        <v>6.6</v>
      </c>
      <c r="CQ38" s="289" t="s">
        <v>1784</v>
      </c>
      <c r="CR38" s="95">
        <v>18</v>
      </c>
      <c r="CS38" s="289" t="s">
        <v>1784</v>
      </c>
      <c r="CT38" s="95">
        <v>18</v>
      </c>
      <c r="CV38" s="289" t="s">
        <v>1784</v>
      </c>
      <c r="CW38" s="95">
        <v>20</v>
      </c>
      <c r="CX38" s="289" t="s">
        <v>1784</v>
      </c>
      <c r="CY38" s="95">
        <v>18</v>
      </c>
      <c r="CZ38" s="289"/>
      <c r="DA38" s="95">
        <v>20</v>
      </c>
    </row>
    <row r="39" spans="1:105" x14ac:dyDescent="0.2">
      <c r="A39" s="22" t="s">
        <v>2075</v>
      </c>
      <c r="B39" s="4">
        <v>38003.236111111109</v>
      </c>
      <c r="C39" s="4">
        <v>38004.208333333336</v>
      </c>
      <c r="D39" t="s">
        <v>2384</v>
      </c>
      <c r="E39" t="s">
        <v>2385</v>
      </c>
      <c r="F39">
        <v>50</v>
      </c>
      <c r="L39">
        <v>44.9</v>
      </c>
      <c r="N39">
        <v>8520</v>
      </c>
      <c r="P39">
        <v>17000</v>
      </c>
      <c r="Q39" t="s">
        <v>1784</v>
      </c>
      <c r="R39">
        <v>18</v>
      </c>
      <c r="T39">
        <v>13000</v>
      </c>
      <c r="U39" s="7">
        <f t="shared" si="0"/>
        <v>1271426.5649999999</v>
      </c>
      <c r="V39" s="7">
        <f t="shared" si="11"/>
        <v>22.885678169999998</v>
      </c>
      <c r="W39" s="7">
        <f t="shared" si="1"/>
        <v>16528.545344999999</v>
      </c>
      <c r="X39" s="7">
        <f t="shared" si="2"/>
        <v>16551.43102317</v>
      </c>
      <c r="Y39" s="7"/>
      <c r="Z39" s="64" t="s">
        <v>432</v>
      </c>
      <c r="AA39" s="64" t="s">
        <v>470</v>
      </c>
      <c r="AB39" s="7">
        <v>1271426.5649999999</v>
      </c>
      <c r="AC39" s="7">
        <v>16551.43102317</v>
      </c>
      <c r="AD39" s="22" t="s">
        <v>894</v>
      </c>
      <c r="AE39" s="4">
        <v>38003.373611111114</v>
      </c>
      <c r="AF39" s="4">
        <v>38003.834722222222</v>
      </c>
      <c r="AG39" t="s">
        <v>1039</v>
      </c>
      <c r="AH39" t="s">
        <v>1040</v>
      </c>
      <c r="AI39">
        <v>50</v>
      </c>
      <c r="AO39">
        <v>3.98</v>
      </c>
      <c r="AQ39">
        <v>9200</v>
      </c>
      <c r="AS39">
        <v>19100</v>
      </c>
      <c r="AT39" t="s">
        <v>1784</v>
      </c>
      <c r="AU39">
        <v>18</v>
      </c>
      <c r="AW39">
        <v>12000</v>
      </c>
      <c r="AX39" s="7">
        <f t="shared" si="12"/>
        <v>112701.06299999999</v>
      </c>
      <c r="AY39" s="7">
        <f t="shared" si="13"/>
        <v>2.0286191339999999</v>
      </c>
      <c r="AZ39" s="7">
        <f t="shared" si="14"/>
        <v>1352.4127559999999</v>
      </c>
      <c r="BA39" s="7">
        <f t="shared" si="15"/>
        <v>1354.4413751340001</v>
      </c>
      <c r="BB39" s="64" t="s">
        <v>534</v>
      </c>
      <c r="BC39" s="64" t="s">
        <v>470</v>
      </c>
      <c r="BD39" s="7">
        <v>112701.06299999999</v>
      </c>
      <c r="BE39" s="7">
        <v>1354.4413751340001</v>
      </c>
      <c r="BF39" s="7">
        <f t="shared" si="16"/>
        <v>1384127.628</v>
      </c>
      <c r="BG39" s="7">
        <f t="shared" si="17"/>
        <v>24.914297303999998</v>
      </c>
      <c r="BH39" s="7">
        <f t="shared" si="18"/>
        <v>17880.958101</v>
      </c>
      <c r="BI39" s="7">
        <f t="shared" si="19"/>
        <v>17905.872398304</v>
      </c>
      <c r="BS39" s="282"/>
      <c r="BX39"/>
      <c r="CG39" s="95">
        <v>20</v>
      </c>
      <c r="CH39" s="289" t="s">
        <v>1784</v>
      </c>
      <c r="CI39" s="95">
        <v>18</v>
      </c>
      <c r="CJ39" s="289" t="s">
        <v>1784</v>
      </c>
      <c r="CK39" s="95">
        <v>18</v>
      </c>
      <c r="CP39" s="95">
        <v>6.6</v>
      </c>
      <c r="CQ39" s="289" t="s">
        <v>1784</v>
      </c>
      <c r="CR39" s="95">
        <v>20</v>
      </c>
      <c r="CS39" s="289" t="s">
        <v>1784</v>
      </c>
      <c r="CT39" s="95">
        <v>20</v>
      </c>
      <c r="CV39" s="289" t="s">
        <v>1784</v>
      </c>
      <c r="CW39" s="95">
        <v>2</v>
      </c>
      <c r="CX39" s="289" t="s">
        <v>1784</v>
      </c>
      <c r="CY39" s="95">
        <v>18</v>
      </c>
      <c r="CZ39" s="289" t="s">
        <v>1784</v>
      </c>
      <c r="DA39" s="95">
        <v>18</v>
      </c>
    </row>
    <row r="40" spans="1:105" x14ac:dyDescent="0.2">
      <c r="A40" s="22" t="s">
        <v>2075</v>
      </c>
      <c r="B40" s="4">
        <v>38036.753472222219</v>
      </c>
      <c r="C40" s="4">
        <v>38039.340277777781</v>
      </c>
      <c r="D40" t="s">
        <v>2408</v>
      </c>
      <c r="E40" t="s">
        <v>2409</v>
      </c>
      <c r="F40">
        <v>50</v>
      </c>
      <c r="L40">
        <v>441.2</v>
      </c>
      <c r="N40">
        <v>2030</v>
      </c>
      <c r="P40">
        <v>3820</v>
      </c>
      <c r="Q40" t="s">
        <v>1784</v>
      </c>
      <c r="R40">
        <v>18</v>
      </c>
      <c r="T40">
        <v>1900</v>
      </c>
      <c r="U40" s="7">
        <f t="shared" si="0"/>
        <v>12493394.219999999</v>
      </c>
      <c r="V40" s="7">
        <f t="shared" si="11"/>
        <v>224.88109595999998</v>
      </c>
      <c r="W40" s="7">
        <f t="shared" si="1"/>
        <v>23737.449017999996</v>
      </c>
      <c r="X40" s="7">
        <f t="shared" si="2"/>
        <v>23962.330113959997</v>
      </c>
      <c r="Y40" s="7"/>
      <c r="Z40" s="64" t="s">
        <v>432</v>
      </c>
      <c r="AA40" s="64" t="s">
        <v>471</v>
      </c>
      <c r="AB40" s="7">
        <v>12493394.219999999</v>
      </c>
      <c r="AC40" s="7">
        <v>23962.330113959997</v>
      </c>
      <c r="AD40" s="22" t="s">
        <v>894</v>
      </c>
      <c r="AE40" s="4">
        <v>38037.594444444447</v>
      </c>
      <c r="AF40" s="4">
        <v>38039.195138888892</v>
      </c>
      <c r="AG40" t="s">
        <v>1046</v>
      </c>
      <c r="AH40" t="s">
        <v>1047</v>
      </c>
      <c r="AI40">
        <v>50</v>
      </c>
      <c r="AO40">
        <v>28.69</v>
      </c>
      <c r="AQ40">
        <v>8710</v>
      </c>
      <c r="AS40">
        <v>14950</v>
      </c>
      <c r="AT40" t="s">
        <v>1784</v>
      </c>
      <c r="AU40">
        <v>18</v>
      </c>
      <c r="AW40">
        <v>14000</v>
      </c>
      <c r="AX40" s="7">
        <f t="shared" si="12"/>
        <v>812410.42649999994</v>
      </c>
      <c r="AY40" s="7">
        <f t="shared" si="13"/>
        <v>14.623387676999998</v>
      </c>
      <c r="AZ40" s="7">
        <f t="shared" si="14"/>
        <v>11373.745971</v>
      </c>
      <c r="BA40" s="7">
        <f t="shared" si="15"/>
        <v>11388.369358677</v>
      </c>
      <c r="BB40" s="64" t="s">
        <v>534</v>
      </c>
      <c r="BC40" s="64" t="s">
        <v>471</v>
      </c>
      <c r="BD40" s="7">
        <v>812410.42649999994</v>
      </c>
      <c r="BE40" s="7">
        <v>11388.369358677</v>
      </c>
      <c r="BF40" s="7">
        <f t="shared" si="16"/>
        <v>13305804.646499999</v>
      </c>
      <c r="BG40" s="7">
        <f t="shared" si="17"/>
        <v>239.50448363699999</v>
      </c>
      <c r="BH40" s="7">
        <f t="shared" si="18"/>
        <v>35111.194988999996</v>
      </c>
      <c r="BI40" s="7">
        <f t="shared" si="19"/>
        <v>35350.699472636996</v>
      </c>
      <c r="BS40" s="282"/>
      <c r="BX40"/>
      <c r="CG40" s="95">
        <v>21</v>
      </c>
      <c r="CH40" s="289" t="s">
        <v>1784</v>
      </c>
      <c r="CI40" s="95">
        <v>18</v>
      </c>
      <c r="CJ40" s="289" t="s">
        <v>1784</v>
      </c>
      <c r="CK40" s="95">
        <v>18</v>
      </c>
      <c r="CP40" s="95">
        <v>6.7</v>
      </c>
      <c r="CQ40" s="289" t="s">
        <v>1784</v>
      </c>
      <c r="CR40" s="95">
        <v>20</v>
      </c>
      <c r="CS40" s="289" t="s">
        <v>1784</v>
      </c>
      <c r="CT40" s="95">
        <v>20</v>
      </c>
      <c r="CV40" s="289" t="s">
        <v>1784</v>
      </c>
      <c r="CW40" s="95">
        <v>3</v>
      </c>
      <c r="CX40" s="289"/>
      <c r="CY40" s="95"/>
      <c r="CZ40" s="289"/>
      <c r="DA40" s="95"/>
    </row>
    <row r="41" spans="1:105" x14ac:dyDescent="0.2">
      <c r="A41" s="22" t="s">
        <v>2075</v>
      </c>
      <c r="B41" s="4">
        <v>38353.704861111109</v>
      </c>
      <c r="C41" s="4">
        <v>38354.003472222219</v>
      </c>
      <c r="D41" t="s">
        <v>2474</v>
      </c>
      <c r="E41" t="s">
        <v>2475</v>
      </c>
      <c r="F41">
        <v>50</v>
      </c>
      <c r="L41">
        <v>157.93</v>
      </c>
      <c r="P41">
        <v>1470</v>
      </c>
      <c r="Q41" s="62"/>
      <c r="R41" s="62"/>
      <c r="S41" s="62"/>
      <c r="T41" s="62"/>
      <c r="U41" s="7">
        <f t="shared" si="0"/>
        <v>4472080.1205000002</v>
      </c>
      <c r="V41" s="7">
        <f t="shared" si="11"/>
        <v>0</v>
      </c>
      <c r="W41" s="7">
        <f t="shared" si="1"/>
        <v>0</v>
      </c>
      <c r="X41" s="7">
        <f t="shared" si="2"/>
        <v>0</v>
      </c>
      <c r="Y41" s="7"/>
      <c r="Z41" s="64" t="s">
        <v>432</v>
      </c>
      <c r="AA41" s="64" t="s">
        <v>472</v>
      </c>
      <c r="AB41" s="7">
        <v>4472080.1205000002</v>
      </c>
      <c r="AC41" s="7">
        <v>0</v>
      </c>
      <c r="AD41" s="22" t="s">
        <v>894</v>
      </c>
      <c r="AE41" s="4">
        <v>38353.706944444442</v>
      </c>
      <c r="AF41" s="4">
        <v>38354.01458333333</v>
      </c>
      <c r="AG41" t="s">
        <v>1060</v>
      </c>
      <c r="AH41" t="s">
        <v>1061</v>
      </c>
      <c r="AI41">
        <v>50</v>
      </c>
      <c r="AO41">
        <v>25.59</v>
      </c>
      <c r="AS41" s="62">
        <v>181</v>
      </c>
      <c r="AT41" s="62"/>
      <c r="AU41" s="62"/>
      <c r="AV41" s="62"/>
      <c r="AW41" s="62"/>
      <c r="AX41" s="7">
        <f t="shared" si="12"/>
        <v>724628.19149999996</v>
      </c>
      <c r="AY41" s="65">
        <f t="shared" si="13"/>
        <v>0</v>
      </c>
      <c r="AZ41" s="7">
        <f t="shared" si="14"/>
        <v>0</v>
      </c>
      <c r="BA41" s="7">
        <f t="shared" si="15"/>
        <v>0</v>
      </c>
      <c r="BB41" s="64" t="s">
        <v>534</v>
      </c>
      <c r="BC41" s="64" t="s">
        <v>472</v>
      </c>
      <c r="BD41" s="7">
        <v>724628.19149999996</v>
      </c>
      <c r="BE41" s="7">
        <v>0</v>
      </c>
      <c r="BF41" s="7">
        <f t="shared" si="16"/>
        <v>5196708.3119999999</v>
      </c>
      <c r="BG41" s="7">
        <f t="shared" si="17"/>
        <v>0</v>
      </c>
      <c r="BH41" s="7">
        <f t="shared" si="18"/>
        <v>0</v>
      </c>
      <c r="BI41" s="7">
        <f t="shared" si="19"/>
        <v>0</v>
      </c>
      <c r="CG41" s="95">
        <v>21</v>
      </c>
      <c r="CH41" s="289" t="s">
        <v>1784</v>
      </c>
      <c r="CI41" s="95">
        <v>18</v>
      </c>
      <c r="CJ41" s="289" t="s">
        <v>1784</v>
      </c>
      <c r="CK41" s="95">
        <v>18</v>
      </c>
      <c r="CP41" s="95">
        <v>6.7</v>
      </c>
      <c r="CQ41" s="289" t="s">
        <v>1784</v>
      </c>
      <c r="CR41" s="95">
        <v>20</v>
      </c>
      <c r="CS41" s="289" t="s">
        <v>1784</v>
      </c>
      <c r="CT41" s="95">
        <v>20</v>
      </c>
      <c r="CV41" s="289" t="s">
        <v>1784</v>
      </c>
      <c r="CW41" s="95">
        <v>2</v>
      </c>
      <c r="CX41" s="289" t="s">
        <v>1784</v>
      </c>
      <c r="CY41" s="95">
        <v>18</v>
      </c>
      <c r="CZ41" s="289" t="s">
        <v>1784</v>
      </c>
      <c r="DA41" s="95">
        <v>18</v>
      </c>
    </row>
    <row r="42" spans="1:105" x14ac:dyDescent="0.2">
      <c r="A42" s="22" t="s">
        <v>2075</v>
      </c>
      <c r="B42" s="4">
        <v>38355.5625</v>
      </c>
      <c r="C42" s="4">
        <v>38356.003472222219</v>
      </c>
      <c r="D42" t="s">
        <v>2478</v>
      </c>
      <c r="E42" t="s">
        <v>2479</v>
      </c>
      <c r="F42">
        <v>50</v>
      </c>
      <c r="L42">
        <v>52.04</v>
      </c>
      <c r="N42">
        <v>2970</v>
      </c>
      <c r="P42">
        <v>4430</v>
      </c>
      <c r="Q42" t="s">
        <v>1784</v>
      </c>
      <c r="R42">
        <v>18</v>
      </c>
      <c r="T42">
        <v>1400</v>
      </c>
      <c r="U42" s="7">
        <f t="shared" si="0"/>
        <v>1473608.8740000001</v>
      </c>
      <c r="V42" s="7">
        <f t="shared" si="11"/>
        <v>26.524959731999999</v>
      </c>
      <c r="W42" s="7">
        <f t="shared" si="1"/>
        <v>2063.0524236000001</v>
      </c>
      <c r="X42" s="7">
        <f t="shared" si="2"/>
        <v>2089.577383332</v>
      </c>
      <c r="Y42" s="7"/>
      <c r="Z42" s="64" t="s">
        <v>432</v>
      </c>
      <c r="AA42" s="64" t="s">
        <v>473</v>
      </c>
      <c r="AB42" s="7">
        <v>1473608.8740000001</v>
      </c>
      <c r="AC42" s="7">
        <v>2089.577383332</v>
      </c>
      <c r="AD42" s="22" t="s">
        <v>894</v>
      </c>
      <c r="AE42" s="4">
        <v>38355.550000000003</v>
      </c>
      <c r="AF42" s="4">
        <v>38355.790277777778</v>
      </c>
      <c r="AG42" t="s">
        <v>1062</v>
      </c>
      <c r="AH42" t="s">
        <v>1063</v>
      </c>
      <c r="AI42">
        <v>50</v>
      </c>
      <c r="AO42">
        <v>0.9</v>
      </c>
      <c r="AQ42" s="287">
        <v>48100</v>
      </c>
      <c r="AS42" s="287">
        <v>81800</v>
      </c>
      <c r="AT42" t="s">
        <v>1784</v>
      </c>
      <c r="AU42">
        <v>18</v>
      </c>
      <c r="AW42" s="287">
        <v>70000</v>
      </c>
      <c r="AX42" s="7">
        <f t="shared" si="12"/>
        <v>25485.164999999997</v>
      </c>
      <c r="AY42" s="7">
        <f t="shared" si="13"/>
        <v>0.45873296999999996</v>
      </c>
      <c r="AZ42" s="7">
        <f t="shared" si="14"/>
        <v>1783.9615499999998</v>
      </c>
      <c r="BA42" s="7">
        <f t="shared" si="15"/>
        <v>1784.4202829699998</v>
      </c>
      <c r="BB42" s="64" t="s">
        <v>534</v>
      </c>
      <c r="BC42" s="64" t="s">
        <v>473</v>
      </c>
      <c r="BD42" s="7">
        <v>25485.164999999997</v>
      </c>
      <c r="BE42" s="7">
        <v>1784.4202829699998</v>
      </c>
      <c r="BF42" s="7">
        <f t="shared" si="16"/>
        <v>1499094.0390000001</v>
      </c>
      <c r="BG42" s="7">
        <f t="shared" si="17"/>
        <v>26.983692701999999</v>
      </c>
      <c r="BH42" s="7">
        <f t="shared" si="18"/>
        <v>3847.0139736000001</v>
      </c>
      <c r="BI42" s="7">
        <f t="shared" si="19"/>
        <v>3873.9976663019997</v>
      </c>
      <c r="CG42" s="95">
        <v>22</v>
      </c>
      <c r="CH42" s="289" t="s">
        <v>1784</v>
      </c>
      <c r="CI42" s="95">
        <v>18</v>
      </c>
      <c r="CJ42" s="289" t="s">
        <v>1784</v>
      </c>
      <c r="CK42" s="95">
        <v>18</v>
      </c>
      <c r="CP42" s="95">
        <v>7</v>
      </c>
      <c r="CQ42" s="289" t="s">
        <v>1784</v>
      </c>
      <c r="CR42" s="95">
        <v>18</v>
      </c>
      <c r="CS42" s="289" t="s">
        <v>1784</v>
      </c>
      <c r="CT42" s="95">
        <v>18</v>
      </c>
      <c r="CV42" s="289" t="s">
        <v>1784</v>
      </c>
      <c r="CW42" s="95">
        <v>3</v>
      </c>
      <c r="CX42" s="289" t="s">
        <v>1784</v>
      </c>
      <c r="CY42" s="95">
        <v>20</v>
      </c>
      <c r="CZ42" s="289" t="s">
        <v>1784</v>
      </c>
      <c r="DA42" s="95">
        <v>20</v>
      </c>
    </row>
    <row r="43" spans="1:105" x14ac:dyDescent="0.2">
      <c r="A43" s="22" t="s">
        <v>2075</v>
      </c>
      <c r="B43" s="4">
        <v>38356.947916666664</v>
      </c>
      <c r="C43" s="4">
        <v>38358.423611111109</v>
      </c>
      <c r="D43" t="s">
        <v>2482</v>
      </c>
      <c r="E43" t="s">
        <v>2483</v>
      </c>
      <c r="F43">
        <v>50</v>
      </c>
      <c r="L43">
        <v>97.66</v>
      </c>
      <c r="N43">
        <v>1040</v>
      </c>
      <c r="P43">
        <v>2180</v>
      </c>
      <c r="Q43" t="s">
        <v>1784</v>
      </c>
      <c r="R43">
        <v>18</v>
      </c>
      <c r="T43">
        <v>610</v>
      </c>
      <c r="U43" s="7">
        <f t="shared" si="0"/>
        <v>2765423.571</v>
      </c>
      <c r="V43" s="7">
        <f t="shared" si="11"/>
        <v>49.777624277999998</v>
      </c>
      <c r="W43" s="7">
        <f t="shared" si="1"/>
        <v>1686.90837831</v>
      </c>
      <c r="X43" s="7">
        <f t="shared" si="2"/>
        <v>1736.6860025880001</v>
      </c>
      <c r="Y43" s="7"/>
      <c r="Z43" s="64" t="s">
        <v>432</v>
      </c>
      <c r="AA43" s="64" t="s">
        <v>474</v>
      </c>
      <c r="AB43" s="7">
        <v>2765423.571</v>
      </c>
      <c r="AC43" s="7">
        <v>1736.6860025880001</v>
      </c>
      <c r="AD43" s="22"/>
      <c r="AE43" s="4"/>
      <c r="AF43" s="4"/>
      <c r="AX43" s="7"/>
      <c r="AY43" s="7"/>
      <c r="AZ43" s="7"/>
      <c r="BA43" s="7"/>
      <c r="BB43" s="64"/>
      <c r="BC43" s="64"/>
      <c r="BD43" s="7"/>
      <c r="BE43" s="7"/>
      <c r="BF43" s="7">
        <f t="shared" si="16"/>
        <v>2765423.571</v>
      </c>
      <c r="BG43" s="7">
        <f t="shared" si="17"/>
        <v>49.777624277999998</v>
      </c>
      <c r="BH43" s="7">
        <f t="shared" si="18"/>
        <v>1686.90837831</v>
      </c>
      <c r="BI43" s="7">
        <f t="shared" si="19"/>
        <v>1736.6860025880001</v>
      </c>
      <c r="CG43" s="95">
        <v>22</v>
      </c>
      <c r="CH43" s="289" t="s">
        <v>1784</v>
      </c>
      <c r="CI43" s="95">
        <v>18</v>
      </c>
      <c r="CJ43" s="289" t="s">
        <v>1784</v>
      </c>
      <c r="CK43" s="95">
        <v>18</v>
      </c>
      <c r="CP43" s="95">
        <v>7</v>
      </c>
      <c r="CQ43" s="289" t="s">
        <v>1784</v>
      </c>
      <c r="CR43" s="95">
        <v>20</v>
      </c>
      <c r="CS43" s="289" t="s">
        <v>1784</v>
      </c>
      <c r="CT43" s="95">
        <v>20</v>
      </c>
      <c r="CV43" s="289" t="s">
        <v>1784</v>
      </c>
      <c r="CW43" s="95">
        <v>24</v>
      </c>
      <c r="CX43" s="289" t="s">
        <v>1784</v>
      </c>
      <c r="CY43" s="95">
        <v>18</v>
      </c>
      <c r="CZ43" s="289" t="s">
        <v>1784</v>
      </c>
      <c r="DA43" s="95">
        <v>18</v>
      </c>
    </row>
    <row r="44" spans="1:105" x14ac:dyDescent="0.2">
      <c r="A44" s="22" t="s">
        <v>2075</v>
      </c>
      <c r="B44" s="4">
        <v>38363.940972222219</v>
      </c>
      <c r="C44" s="4">
        <v>38365.333333333336</v>
      </c>
      <c r="D44" t="s">
        <v>2488</v>
      </c>
      <c r="E44" t="s">
        <v>2489</v>
      </c>
      <c r="F44">
        <v>50</v>
      </c>
      <c r="L44">
        <v>3192.93</v>
      </c>
      <c r="N44">
        <v>283</v>
      </c>
      <c r="P44">
        <v>617</v>
      </c>
      <c r="Q44" t="s">
        <v>1784</v>
      </c>
      <c r="R44">
        <v>18</v>
      </c>
      <c r="T44">
        <v>200</v>
      </c>
      <c r="U44" s="7">
        <f t="shared" si="0"/>
        <v>90413719.870499983</v>
      </c>
      <c r="V44" s="7">
        <f t="shared" si="11"/>
        <v>1627.4469576689996</v>
      </c>
      <c r="W44" s="7">
        <f t="shared" si="1"/>
        <v>18082.743974099998</v>
      </c>
      <c r="X44" s="7">
        <f t="shared" si="2"/>
        <v>19710.190931768997</v>
      </c>
      <c r="Y44" s="7"/>
      <c r="Z44" s="64" t="s">
        <v>432</v>
      </c>
      <c r="AA44" s="64" t="s">
        <v>475</v>
      </c>
      <c r="AB44" s="7">
        <v>90413719.870499983</v>
      </c>
      <c r="AC44" s="7">
        <v>19710.190931768997</v>
      </c>
      <c r="AD44" s="22" t="s">
        <v>894</v>
      </c>
      <c r="AE44" s="4">
        <v>38363.564583333333</v>
      </c>
      <c r="AF44" s="4">
        <v>38365.350694444445</v>
      </c>
      <c r="AG44" t="s">
        <v>1064</v>
      </c>
      <c r="AH44" t="s">
        <v>1065</v>
      </c>
      <c r="AI44">
        <v>50</v>
      </c>
      <c r="AO44">
        <v>90.68</v>
      </c>
      <c r="AP44" t="s">
        <v>1934</v>
      </c>
      <c r="AQ44">
        <v>629</v>
      </c>
      <c r="AS44">
        <v>2340</v>
      </c>
      <c r="AT44" t="s">
        <v>1784</v>
      </c>
      <c r="AU44">
        <v>18</v>
      </c>
      <c r="AW44">
        <v>1000</v>
      </c>
      <c r="AX44" s="7">
        <f>AO44*28.31685*1000</f>
        <v>2567771.9580000001</v>
      </c>
      <c r="AY44" s="7">
        <f>AX44*AU44/1000000</f>
        <v>46.219895244</v>
      </c>
      <c r="AZ44" s="7">
        <f>AX44*AW44/1000000</f>
        <v>2567.7719579999998</v>
      </c>
      <c r="BA44" s="7">
        <f>AY44+AZ44</f>
        <v>2613.9918532439997</v>
      </c>
      <c r="BB44" s="64" t="s">
        <v>534</v>
      </c>
      <c r="BC44" s="64" t="s">
        <v>475</v>
      </c>
      <c r="BD44" s="7">
        <v>2567771.9580000001</v>
      </c>
      <c r="BE44" s="7">
        <v>2613.9918532439997</v>
      </c>
      <c r="BF44" s="7">
        <f t="shared" si="16"/>
        <v>92981491.828499988</v>
      </c>
      <c r="BG44" s="7">
        <f t="shared" si="17"/>
        <v>1673.6668529129997</v>
      </c>
      <c r="BH44" s="7">
        <f t="shared" si="18"/>
        <v>20650.515932099999</v>
      </c>
      <c r="BI44" s="7">
        <f t="shared" si="19"/>
        <v>22324.182785012996</v>
      </c>
      <c r="CG44" s="95">
        <v>22</v>
      </c>
      <c r="CH44" s="289" t="s">
        <v>1784</v>
      </c>
      <c r="CI44" s="95">
        <v>18</v>
      </c>
      <c r="CJ44" s="289" t="s">
        <v>1784</v>
      </c>
      <c r="CK44" s="95">
        <v>18</v>
      </c>
      <c r="CP44" s="95">
        <v>7.7</v>
      </c>
      <c r="CQ44" s="289" t="s">
        <v>1784</v>
      </c>
      <c r="CR44" s="95">
        <v>18</v>
      </c>
      <c r="CS44" s="289" t="s">
        <v>1784</v>
      </c>
      <c r="CT44" s="95">
        <v>18</v>
      </c>
      <c r="CV44" s="289" t="s">
        <v>1784</v>
      </c>
      <c r="CW44" s="95">
        <v>3</v>
      </c>
      <c r="CX44" s="289"/>
      <c r="CY44" s="95"/>
      <c r="CZ44" s="289"/>
      <c r="DA44" s="95"/>
    </row>
    <row r="45" spans="1:105" x14ac:dyDescent="0.2">
      <c r="A45" s="22" t="s">
        <v>2075</v>
      </c>
      <c r="B45" s="4">
        <v>38402.982638888891</v>
      </c>
      <c r="C45" s="4">
        <v>38404.006944444445</v>
      </c>
      <c r="D45" t="s">
        <v>2534</v>
      </c>
      <c r="E45" t="s">
        <v>2535</v>
      </c>
      <c r="F45">
        <v>50</v>
      </c>
      <c r="L45">
        <v>167.1</v>
      </c>
      <c r="N45">
        <v>5850</v>
      </c>
      <c r="P45">
        <v>9320</v>
      </c>
      <c r="Q45" t="s">
        <v>1784</v>
      </c>
      <c r="R45">
        <v>18</v>
      </c>
      <c r="T45">
        <v>5200</v>
      </c>
      <c r="U45" s="7">
        <f t="shared" si="0"/>
        <v>4731745.6349999998</v>
      </c>
      <c r="V45" s="7">
        <f t="shared" si="11"/>
        <v>85.171421429999995</v>
      </c>
      <c r="W45" s="7">
        <f t="shared" si="1"/>
        <v>24605.077302000002</v>
      </c>
      <c r="X45" s="7">
        <f t="shared" si="2"/>
        <v>24690.248723430002</v>
      </c>
      <c r="Y45" s="7"/>
      <c r="Z45" s="64" t="s">
        <v>432</v>
      </c>
      <c r="AA45" s="64" t="s">
        <v>476</v>
      </c>
      <c r="AB45" s="7">
        <v>4731745.6349999998</v>
      </c>
      <c r="AC45" s="7">
        <v>24690.248723430002</v>
      </c>
      <c r="AD45" s="22" t="s">
        <v>894</v>
      </c>
      <c r="AE45" s="4">
        <v>38403.433333333334</v>
      </c>
      <c r="AF45" s="4">
        <v>38404.020138888889</v>
      </c>
      <c r="AG45" t="s">
        <v>1070</v>
      </c>
      <c r="AH45" t="s">
        <v>1071</v>
      </c>
      <c r="AI45">
        <v>50</v>
      </c>
      <c r="AO45">
        <v>4.04</v>
      </c>
      <c r="AQ45">
        <v>615</v>
      </c>
      <c r="AS45">
        <v>980</v>
      </c>
      <c r="AT45" t="s">
        <v>1784</v>
      </c>
      <c r="AU45">
        <v>18</v>
      </c>
      <c r="AW45">
        <v>230</v>
      </c>
      <c r="AX45" s="7">
        <f>AO45*28.31685*1000</f>
        <v>114400.07399999999</v>
      </c>
      <c r="AY45" s="7">
        <f>AX45*AU45/1000000</f>
        <v>2.0592013319999998</v>
      </c>
      <c r="AZ45" s="7">
        <f>AX45*AW45/1000000</f>
        <v>26.312017019999999</v>
      </c>
      <c r="BA45" s="7">
        <f>AY45+AZ45</f>
        <v>28.371218352</v>
      </c>
      <c r="BB45" s="64" t="s">
        <v>534</v>
      </c>
      <c r="BC45" s="64" t="s">
        <v>476</v>
      </c>
      <c r="BD45" s="7">
        <v>114400.07399999999</v>
      </c>
      <c r="BE45" s="7">
        <v>28.371218352</v>
      </c>
      <c r="BF45" s="7">
        <f t="shared" si="16"/>
        <v>4846145.7089999998</v>
      </c>
      <c r="BG45" s="7">
        <f t="shared" si="17"/>
        <v>87.230622761999996</v>
      </c>
      <c r="BH45" s="7">
        <f t="shared" si="18"/>
        <v>24631.389319020003</v>
      </c>
      <c r="BI45" s="7">
        <f t="shared" si="19"/>
        <v>24718.619941782003</v>
      </c>
      <c r="CG45" s="95">
        <v>22</v>
      </c>
      <c r="CH45" s="289" t="s">
        <v>1784</v>
      </c>
      <c r="CI45" s="95">
        <v>18</v>
      </c>
      <c r="CJ45" s="289" t="s">
        <v>1784</v>
      </c>
      <c r="CK45" s="95">
        <v>18</v>
      </c>
      <c r="CP45" s="95">
        <v>7.8</v>
      </c>
      <c r="CQ45" s="289" t="s">
        <v>1784</v>
      </c>
      <c r="CR45" s="95">
        <v>20</v>
      </c>
      <c r="CS45" s="289" t="s">
        <v>1784</v>
      </c>
      <c r="CT45" s="95">
        <v>20</v>
      </c>
      <c r="CV45" s="289" t="s">
        <v>1784</v>
      </c>
      <c r="CW45" s="95">
        <v>6</v>
      </c>
      <c r="CX45" s="289" t="s">
        <v>1784</v>
      </c>
      <c r="CY45" s="95">
        <v>18</v>
      </c>
      <c r="CZ45" s="289" t="s">
        <v>1784</v>
      </c>
      <c r="DA45" s="95">
        <v>18</v>
      </c>
    </row>
    <row r="46" spans="1:105" x14ac:dyDescent="0.2">
      <c r="A46" s="22" t="s">
        <v>2075</v>
      </c>
      <c r="B46" s="4">
        <v>38428.680555555555</v>
      </c>
      <c r="C46" s="4">
        <v>38429.447916666664</v>
      </c>
      <c r="D46" t="s">
        <v>2566</v>
      </c>
      <c r="E46" t="s">
        <v>2567</v>
      </c>
      <c r="F46">
        <v>50</v>
      </c>
      <c r="L46">
        <v>78.19</v>
      </c>
      <c r="N46">
        <v>1410</v>
      </c>
      <c r="P46">
        <v>3080</v>
      </c>
      <c r="Q46" t="s">
        <v>1784</v>
      </c>
      <c r="R46">
        <v>18</v>
      </c>
      <c r="T46">
        <v>900</v>
      </c>
      <c r="U46" s="7">
        <f t="shared" si="0"/>
        <v>2214094.5014999998</v>
      </c>
      <c r="V46" s="7">
        <f t="shared" si="11"/>
        <v>39.853701026999993</v>
      </c>
      <c r="W46" s="7">
        <f t="shared" si="1"/>
        <v>1992.6850513499999</v>
      </c>
      <c r="X46" s="7">
        <f t="shared" si="2"/>
        <v>2032.5387523769998</v>
      </c>
      <c r="Y46" s="7"/>
      <c r="Z46" s="64" t="s">
        <v>432</v>
      </c>
      <c r="AA46" s="64" t="s">
        <v>477</v>
      </c>
      <c r="AB46" s="7">
        <v>2214094.5014999998</v>
      </c>
      <c r="AC46" s="7">
        <v>2032.5387523769998</v>
      </c>
      <c r="AD46" s="22" t="s">
        <v>894</v>
      </c>
      <c r="AE46" s="4">
        <v>38428.825694444444</v>
      </c>
      <c r="AF46" s="4">
        <v>38429.541666666664</v>
      </c>
      <c r="AG46" t="s">
        <v>1074</v>
      </c>
      <c r="AH46" t="s">
        <v>1075</v>
      </c>
      <c r="AI46">
        <v>50</v>
      </c>
      <c r="AO46">
        <v>6.64</v>
      </c>
      <c r="AQ46">
        <v>15300</v>
      </c>
      <c r="AS46">
        <v>29200</v>
      </c>
      <c r="AT46" t="s">
        <v>1784</v>
      </c>
      <c r="AU46">
        <v>18</v>
      </c>
      <c r="AW46">
        <v>15000</v>
      </c>
      <c r="AX46" s="7">
        <f>AO46*28.31685*1000</f>
        <v>188023.88399999999</v>
      </c>
      <c r="AY46" s="7">
        <f>AX46*AU46/1000000</f>
        <v>3.3844299119999999</v>
      </c>
      <c r="AZ46" s="7">
        <f>AX46*AW46/1000000</f>
        <v>2820.35826</v>
      </c>
      <c r="BA46" s="7">
        <f>AY46+AZ46</f>
        <v>2823.7426899120001</v>
      </c>
      <c r="BB46" s="64" t="s">
        <v>534</v>
      </c>
      <c r="BC46" s="64" t="s">
        <v>477</v>
      </c>
      <c r="BD46" s="7">
        <v>188023.88399999999</v>
      </c>
      <c r="BE46" s="7">
        <v>2823.7426899120001</v>
      </c>
      <c r="BF46" s="7">
        <f t="shared" si="16"/>
        <v>2402118.3854999999</v>
      </c>
      <c r="BG46" s="7">
        <f t="shared" si="17"/>
        <v>43.238130938999994</v>
      </c>
      <c r="BH46" s="7">
        <f t="shared" si="18"/>
        <v>4813.0433113500003</v>
      </c>
      <c r="BI46" s="7">
        <f t="shared" si="19"/>
        <v>4856.2814422889996</v>
      </c>
      <c r="CG46" s="95">
        <v>22</v>
      </c>
      <c r="CH46" s="289" t="s">
        <v>1784</v>
      </c>
      <c r="CI46" s="95">
        <v>18</v>
      </c>
      <c r="CJ46" s="289" t="s">
        <v>1784</v>
      </c>
      <c r="CK46" s="95">
        <v>18</v>
      </c>
      <c r="CP46" s="95">
        <v>7.9</v>
      </c>
      <c r="CQ46" s="289" t="s">
        <v>1784</v>
      </c>
      <c r="CR46" s="95">
        <v>18</v>
      </c>
      <c r="CS46" s="289" t="s">
        <v>1784</v>
      </c>
      <c r="CT46" s="95">
        <v>18</v>
      </c>
      <c r="CV46" s="289" t="s">
        <v>1784</v>
      </c>
      <c r="CW46" s="95">
        <v>2</v>
      </c>
      <c r="CX46" s="289" t="s">
        <v>1784</v>
      </c>
      <c r="CY46" s="95">
        <v>18</v>
      </c>
      <c r="CZ46" s="289" t="s">
        <v>1784</v>
      </c>
      <c r="DA46" s="95">
        <v>18</v>
      </c>
    </row>
    <row r="47" spans="1:105" x14ac:dyDescent="0.2">
      <c r="A47" s="22" t="s">
        <v>2075</v>
      </c>
      <c r="B47" s="4">
        <v>38429.496527777781</v>
      </c>
      <c r="C47" s="4">
        <v>38430.84375</v>
      </c>
      <c r="D47" t="s">
        <v>2570</v>
      </c>
      <c r="E47" t="s">
        <v>2571</v>
      </c>
      <c r="F47">
        <v>50</v>
      </c>
      <c r="L47">
        <v>907.06</v>
      </c>
      <c r="N47">
        <v>600</v>
      </c>
      <c r="P47">
        <v>1090</v>
      </c>
      <c r="Q47" t="s">
        <v>1784</v>
      </c>
      <c r="R47">
        <v>18</v>
      </c>
      <c r="T47">
        <v>440</v>
      </c>
      <c r="U47" s="7">
        <f t="shared" si="0"/>
        <v>25685081.960999995</v>
      </c>
      <c r="V47" s="7">
        <f t="shared" si="11"/>
        <v>462.33147529799993</v>
      </c>
      <c r="W47" s="7">
        <f t="shared" si="1"/>
        <v>11301.436062839999</v>
      </c>
      <c r="X47" s="7">
        <f t="shared" si="2"/>
        <v>11763.767538138</v>
      </c>
      <c r="Y47" s="7"/>
      <c r="Z47" s="64" t="s">
        <v>432</v>
      </c>
      <c r="AA47" s="64" t="s">
        <v>478</v>
      </c>
      <c r="AB47" s="7">
        <v>25685081.960999995</v>
      </c>
      <c r="AC47" s="7">
        <v>11763.767538138</v>
      </c>
      <c r="AD47" s="22" t="s">
        <v>894</v>
      </c>
      <c r="AE47" s="4">
        <v>38429.686805555553</v>
      </c>
      <c r="AF47" s="4">
        <v>38430.84375</v>
      </c>
      <c r="AG47" t="s">
        <v>1078</v>
      </c>
      <c r="AH47" t="s">
        <v>1079</v>
      </c>
      <c r="AI47">
        <v>50</v>
      </c>
      <c r="AO47">
        <v>28.05</v>
      </c>
      <c r="AQ47">
        <v>1130</v>
      </c>
      <c r="AS47">
        <v>1780</v>
      </c>
      <c r="AT47" t="s">
        <v>1784</v>
      </c>
      <c r="AU47">
        <v>18</v>
      </c>
      <c r="AW47">
        <v>890</v>
      </c>
      <c r="AX47" s="7">
        <f>AO47*28.31685*1000</f>
        <v>794287.64249999996</v>
      </c>
      <c r="AY47" s="7">
        <f>AX47*AU47/1000000</f>
        <v>14.297177565</v>
      </c>
      <c r="AZ47" s="7">
        <f>AX47*AW47/1000000</f>
        <v>706.91600182499997</v>
      </c>
      <c r="BA47" s="7">
        <f>AY47+AZ47</f>
        <v>721.21317938999994</v>
      </c>
      <c r="BB47" s="64" t="s">
        <v>534</v>
      </c>
      <c r="BC47" s="64" t="s">
        <v>478</v>
      </c>
      <c r="BD47" s="7">
        <v>794287.64249999996</v>
      </c>
      <c r="BE47" s="7">
        <v>721.21317938999994</v>
      </c>
      <c r="BF47" s="7">
        <f t="shared" si="16"/>
        <v>26479369.603499994</v>
      </c>
      <c r="BG47" s="7">
        <f t="shared" si="17"/>
        <v>476.62865286299996</v>
      </c>
      <c r="BH47" s="7">
        <f t="shared" si="18"/>
        <v>12008.352064664999</v>
      </c>
      <c r="BI47" s="7">
        <f t="shared" si="19"/>
        <v>12484.980717528</v>
      </c>
      <c r="CG47" s="95">
        <v>23</v>
      </c>
      <c r="CH47" s="289" t="s">
        <v>1784</v>
      </c>
      <c r="CI47" s="95">
        <v>18</v>
      </c>
      <c r="CJ47" s="289" t="s">
        <v>1784</v>
      </c>
      <c r="CK47" s="95">
        <v>18</v>
      </c>
      <c r="CP47" s="95">
        <v>7.9</v>
      </c>
      <c r="CQ47" s="289" t="s">
        <v>1784</v>
      </c>
      <c r="CR47" s="95">
        <v>20</v>
      </c>
      <c r="CS47" s="289" t="s">
        <v>1784</v>
      </c>
      <c r="CT47" s="95">
        <v>20</v>
      </c>
      <c r="CV47" s="289" t="s">
        <v>1784</v>
      </c>
      <c r="CW47" s="95">
        <v>24</v>
      </c>
      <c r="CX47" s="289" t="s">
        <v>1784</v>
      </c>
      <c r="CY47" s="95">
        <v>18</v>
      </c>
      <c r="CZ47" s="289"/>
      <c r="DA47" s="95">
        <v>54</v>
      </c>
    </row>
    <row r="48" spans="1:105" x14ac:dyDescent="0.2">
      <c r="A48" s="22" t="s">
        <v>2075</v>
      </c>
      <c r="B48" s="4">
        <v>38737.684027777781</v>
      </c>
      <c r="C48" s="4">
        <v>38738.236111111109</v>
      </c>
      <c r="D48" t="s">
        <v>2634</v>
      </c>
      <c r="E48" t="s">
        <v>2635</v>
      </c>
      <c r="F48">
        <v>50</v>
      </c>
      <c r="L48">
        <v>36.520000000000003</v>
      </c>
      <c r="N48">
        <v>686</v>
      </c>
      <c r="Q48" t="s">
        <v>1784</v>
      </c>
      <c r="R48">
        <v>18</v>
      </c>
      <c r="T48">
        <v>540</v>
      </c>
      <c r="U48" s="7">
        <f t="shared" si="0"/>
        <v>1034131.3620000001</v>
      </c>
      <c r="V48" s="7">
        <f t="shared" si="11"/>
        <v>18.614364516000002</v>
      </c>
      <c r="W48" s="7">
        <f t="shared" si="1"/>
        <v>558.43093548000002</v>
      </c>
      <c r="X48" s="7">
        <f t="shared" si="2"/>
        <v>577.04529999600004</v>
      </c>
      <c r="Y48" s="7"/>
      <c r="Z48" s="64" t="s">
        <v>432</v>
      </c>
      <c r="AA48" s="64" t="s">
        <v>479</v>
      </c>
      <c r="AB48" s="7">
        <v>1034131.3620000001</v>
      </c>
      <c r="AC48" s="7">
        <v>577.04529999600004</v>
      </c>
      <c r="AD48" s="22" t="s">
        <v>894</v>
      </c>
      <c r="AE48" s="4">
        <v>38738.056250000001</v>
      </c>
      <c r="AF48" s="4">
        <v>38738.161111111112</v>
      </c>
      <c r="AG48" t="s">
        <v>1080</v>
      </c>
      <c r="AH48" t="s">
        <v>1081</v>
      </c>
      <c r="AI48">
        <v>50</v>
      </c>
      <c r="AO48">
        <v>0.48</v>
      </c>
      <c r="AQ48" s="76">
        <v>646</v>
      </c>
      <c r="AT48" t="s">
        <v>1784</v>
      </c>
      <c r="AU48" s="76">
        <v>18</v>
      </c>
      <c r="AW48" s="76">
        <v>20</v>
      </c>
      <c r="AX48" s="7">
        <f>AO48*28.31685*1000</f>
        <v>13592.087999999998</v>
      </c>
      <c r="AY48" s="7">
        <f>AX48*AU48/1000000</f>
        <v>0.24465758399999998</v>
      </c>
      <c r="AZ48" s="7">
        <f>AX48*AW48/1000000</f>
        <v>0.27184175999999993</v>
      </c>
      <c r="BA48" s="7">
        <f>AY48+AZ48</f>
        <v>0.51649934399999986</v>
      </c>
      <c r="BB48" s="64" t="s">
        <v>534</v>
      </c>
      <c r="BC48" s="64" t="s">
        <v>479</v>
      </c>
      <c r="BD48" s="7">
        <v>13592.087999999998</v>
      </c>
      <c r="BE48" s="7">
        <v>0.51649934399999986</v>
      </c>
      <c r="BF48" s="7">
        <f t="shared" si="16"/>
        <v>1047723.4500000001</v>
      </c>
      <c r="BG48" s="7">
        <f t="shared" si="17"/>
        <v>18.859022100000001</v>
      </c>
      <c r="BH48" s="7">
        <f t="shared" si="18"/>
        <v>558.70277724000005</v>
      </c>
      <c r="BI48" s="7">
        <f t="shared" si="19"/>
        <v>577.56179933999999</v>
      </c>
      <c r="CG48" s="95">
        <v>23</v>
      </c>
      <c r="CH48" s="289" t="s">
        <v>1784</v>
      </c>
      <c r="CI48" s="95">
        <v>18</v>
      </c>
      <c r="CJ48" s="289" t="s">
        <v>1784</v>
      </c>
      <c r="CK48" s="95">
        <v>18</v>
      </c>
      <c r="CP48" s="95">
        <v>8.0399999999999991</v>
      </c>
      <c r="CQ48" s="289" t="s">
        <v>1784</v>
      </c>
      <c r="CR48" s="95">
        <v>18</v>
      </c>
      <c r="CS48" s="289" t="s">
        <v>1784</v>
      </c>
      <c r="CT48" s="95">
        <v>18</v>
      </c>
      <c r="CV48" s="289" t="s">
        <v>1784</v>
      </c>
      <c r="CW48" s="95">
        <v>12</v>
      </c>
      <c r="CX48" s="289" t="s">
        <v>1784</v>
      </c>
      <c r="CY48" s="95">
        <v>18</v>
      </c>
      <c r="CZ48" s="289" t="s">
        <v>1784</v>
      </c>
      <c r="DA48" s="95">
        <v>18</v>
      </c>
    </row>
    <row r="49" spans="1:105" x14ac:dyDescent="0.2">
      <c r="A49" s="22" t="s">
        <v>2075</v>
      </c>
      <c r="B49" s="4">
        <v>38759.711805555555</v>
      </c>
      <c r="C49" s="4">
        <v>38759.958333333336</v>
      </c>
      <c r="D49" t="s">
        <v>2664</v>
      </c>
      <c r="E49" t="s">
        <v>2665</v>
      </c>
      <c r="F49">
        <v>50</v>
      </c>
      <c r="L49">
        <v>22.97</v>
      </c>
      <c r="N49">
        <v>2562</v>
      </c>
      <c r="P49">
        <v>4660</v>
      </c>
      <c r="Q49" t="s">
        <v>1784</v>
      </c>
      <c r="R49">
        <v>18</v>
      </c>
      <c r="T49">
        <v>1500</v>
      </c>
      <c r="U49" s="7">
        <f t="shared" si="0"/>
        <v>650438.04449999996</v>
      </c>
      <c r="V49" s="7">
        <f t="shared" si="11"/>
        <v>11.707884800999999</v>
      </c>
      <c r="W49" s="7">
        <f t="shared" si="1"/>
        <v>975.6570667499999</v>
      </c>
      <c r="X49" s="7">
        <f t="shared" si="2"/>
        <v>987.36495155099988</v>
      </c>
      <c r="Y49" s="7"/>
      <c r="Z49" s="64" t="s">
        <v>432</v>
      </c>
      <c r="AA49" s="64" t="s">
        <v>480</v>
      </c>
      <c r="AB49" s="7">
        <v>650438.04449999996</v>
      </c>
      <c r="AC49" s="7">
        <v>987.36495155099988</v>
      </c>
      <c r="AD49" s="22"/>
      <c r="AE49" s="4"/>
      <c r="AF49" s="4"/>
      <c r="AQ49" s="76"/>
      <c r="AU49" s="76"/>
      <c r="AW49" s="76"/>
      <c r="AX49" s="7"/>
      <c r="AY49" s="7"/>
      <c r="AZ49" s="7"/>
      <c r="BA49" s="7"/>
      <c r="BB49" s="64"/>
      <c r="BC49" s="64"/>
      <c r="BD49" s="7"/>
      <c r="BE49" s="7"/>
      <c r="BF49" s="7">
        <f t="shared" si="16"/>
        <v>650438.04449999996</v>
      </c>
      <c r="BG49" s="7">
        <f t="shared" si="17"/>
        <v>11.707884800999999</v>
      </c>
      <c r="BH49" s="7">
        <f t="shared" si="18"/>
        <v>975.6570667499999</v>
      </c>
      <c r="BI49" s="7">
        <f t="shared" si="19"/>
        <v>987.36495155099988</v>
      </c>
      <c r="CG49" s="95">
        <v>23</v>
      </c>
      <c r="CH49" s="289" t="s">
        <v>1784</v>
      </c>
      <c r="CI49" s="95">
        <v>18</v>
      </c>
      <c r="CJ49" s="289" t="s">
        <v>1784</v>
      </c>
      <c r="CK49" s="95">
        <v>18</v>
      </c>
      <c r="CP49" s="95">
        <v>8.1999999999999993</v>
      </c>
      <c r="CQ49" s="289" t="s">
        <v>1784</v>
      </c>
      <c r="CR49" s="95">
        <v>18</v>
      </c>
      <c r="CS49" s="289" t="s">
        <v>1784</v>
      </c>
      <c r="CT49" s="95">
        <v>18</v>
      </c>
      <c r="CV49" s="289" t="s">
        <v>1784</v>
      </c>
      <c r="CW49" s="95">
        <v>2</v>
      </c>
      <c r="CX49" s="289" t="s">
        <v>1784</v>
      </c>
      <c r="CY49" s="95">
        <v>18</v>
      </c>
      <c r="CZ49" s="289" t="s">
        <v>1784</v>
      </c>
      <c r="DA49" s="95">
        <v>18</v>
      </c>
    </row>
    <row r="50" spans="1:105" x14ac:dyDescent="0.2">
      <c r="B50" s="4"/>
      <c r="C50" s="4"/>
      <c r="U50" s="7"/>
      <c r="V50" s="7"/>
      <c r="W50" s="7"/>
      <c r="X50" s="7"/>
      <c r="Y50" s="7"/>
      <c r="AB50" s="7"/>
      <c r="AC50" s="7"/>
      <c r="AD50" s="22" t="s">
        <v>894</v>
      </c>
      <c r="AE50" s="4">
        <v>38764.228472222225</v>
      </c>
      <c r="AF50" s="4">
        <v>38764.740277777775</v>
      </c>
      <c r="AG50" t="s">
        <v>1085</v>
      </c>
      <c r="AH50" t="s">
        <v>1086</v>
      </c>
      <c r="AI50">
        <v>50</v>
      </c>
      <c r="AO50">
        <v>11.38</v>
      </c>
      <c r="AQ50">
        <v>2190</v>
      </c>
      <c r="AS50">
        <v>4212</v>
      </c>
      <c r="AT50" t="s">
        <v>1784</v>
      </c>
      <c r="AU50">
        <v>18</v>
      </c>
      <c r="AW50">
        <v>2000</v>
      </c>
      <c r="AX50" s="7">
        <f t="shared" ref="AX50:AX65" si="20">AO50*28.31685*1000</f>
        <v>322245.75300000003</v>
      </c>
      <c r="AY50" s="7">
        <f t="shared" ref="AY50:AY65" si="21">AX50*AU50/1000000</f>
        <v>5.8004235540000009</v>
      </c>
      <c r="AZ50" s="7">
        <f t="shared" ref="AZ50:AZ65" si="22">AX50*AW50/1000000</f>
        <v>644.49150599999996</v>
      </c>
      <c r="BA50" s="7">
        <f t="shared" ref="BA50:BA65" si="23">AY50+AZ50</f>
        <v>650.29192955399992</v>
      </c>
      <c r="BB50" s="64" t="s">
        <v>534</v>
      </c>
      <c r="BC50" s="64" t="s">
        <v>521</v>
      </c>
      <c r="BD50" s="7">
        <v>322245.75300000003</v>
      </c>
      <c r="BE50" s="7">
        <v>650.29192955399992</v>
      </c>
      <c r="BF50" s="7">
        <f t="shared" si="16"/>
        <v>322245.75300000003</v>
      </c>
      <c r="BG50" s="7">
        <f t="shared" si="17"/>
        <v>5.8004235540000009</v>
      </c>
      <c r="BH50" s="7">
        <f t="shared" si="18"/>
        <v>644.49150599999996</v>
      </c>
      <c r="BI50" s="7">
        <f t="shared" si="19"/>
        <v>650.29192955399992</v>
      </c>
      <c r="CG50" s="95">
        <v>23</v>
      </c>
      <c r="CH50" s="289" t="s">
        <v>1784</v>
      </c>
      <c r="CI50" s="95">
        <v>18</v>
      </c>
      <c r="CJ50" s="289" t="s">
        <v>1784</v>
      </c>
      <c r="CK50" s="95">
        <v>18</v>
      </c>
      <c r="CP50" s="95">
        <v>8.4</v>
      </c>
      <c r="CQ50" s="289" t="s">
        <v>1784</v>
      </c>
      <c r="CR50" s="95">
        <v>20</v>
      </c>
      <c r="CS50" s="289" t="s">
        <v>1784</v>
      </c>
      <c r="CT50" s="95">
        <v>20</v>
      </c>
      <c r="CV50" s="289" t="s">
        <v>1784</v>
      </c>
      <c r="CW50" s="95">
        <v>6</v>
      </c>
      <c r="CX50" s="289" t="s">
        <v>1784</v>
      </c>
      <c r="CY50" s="95">
        <v>20</v>
      </c>
      <c r="CZ50" s="289" t="s">
        <v>1784</v>
      </c>
      <c r="DA50" s="95">
        <v>20</v>
      </c>
    </row>
    <row r="51" spans="1:105" x14ac:dyDescent="0.2">
      <c r="A51" s="22" t="s">
        <v>2075</v>
      </c>
      <c r="B51" s="4">
        <v>38781.663194444445</v>
      </c>
      <c r="C51" s="4">
        <v>38782.545138888891</v>
      </c>
      <c r="D51" t="s">
        <v>2695</v>
      </c>
      <c r="E51" t="s">
        <v>2696</v>
      </c>
      <c r="F51">
        <v>50</v>
      </c>
      <c r="L51">
        <v>114.63</v>
      </c>
      <c r="M51" t="s">
        <v>1934</v>
      </c>
      <c r="N51">
        <v>950</v>
      </c>
      <c r="P51">
        <v>14200</v>
      </c>
      <c r="Q51" t="s">
        <v>1784</v>
      </c>
      <c r="R51">
        <v>18</v>
      </c>
      <c r="T51">
        <v>6500</v>
      </c>
      <c r="U51" s="7">
        <f t="shared" si="0"/>
        <v>3245960.5154999997</v>
      </c>
      <c r="V51" s="7">
        <f t="shared" si="11"/>
        <v>58.427289279</v>
      </c>
      <c r="W51" s="7">
        <f t="shared" si="1"/>
        <v>21098.743350749999</v>
      </c>
      <c r="X51" s="7">
        <f t="shared" si="2"/>
        <v>21157.170640028999</v>
      </c>
      <c r="Y51" s="7"/>
      <c r="Z51" s="64" t="s">
        <v>432</v>
      </c>
      <c r="AA51" s="64" t="s">
        <v>481</v>
      </c>
      <c r="AB51" s="7">
        <v>3245960.5154999997</v>
      </c>
      <c r="AC51" s="7">
        <v>21157.170640028999</v>
      </c>
      <c r="AD51" s="22" t="s">
        <v>894</v>
      </c>
      <c r="AE51" s="4">
        <v>38782.041666666664</v>
      </c>
      <c r="AF51" s="4">
        <v>38782.59375</v>
      </c>
      <c r="AG51" t="s">
        <v>1088</v>
      </c>
      <c r="AH51" t="s">
        <v>1089</v>
      </c>
      <c r="AI51">
        <v>50</v>
      </c>
      <c r="AO51">
        <v>14.38</v>
      </c>
      <c r="AQ51">
        <v>2700</v>
      </c>
      <c r="AS51">
        <v>3260</v>
      </c>
      <c r="AT51" t="s">
        <v>1784</v>
      </c>
      <c r="AU51">
        <v>18</v>
      </c>
      <c r="AW51">
        <v>1700</v>
      </c>
      <c r="AX51" s="7">
        <f t="shared" si="20"/>
        <v>407196.30300000001</v>
      </c>
      <c r="AY51" s="7">
        <f t="shared" si="21"/>
        <v>7.3295334539999999</v>
      </c>
      <c r="AZ51" s="7">
        <f t="shared" si="22"/>
        <v>692.23371510000004</v>
      </c>
      <c r="BA51" s="7">
        <f t="shared" si="23"/>
        <v>699.56324855399998</v>
      </c>
      <c r="BB51" s="64" t="s">
        <v>534</v>
      </c>
      <c r="BC51" s="64" t="s">
        <v>481</v>
      </c>
      <c r="BD51" s="7">
        <v>407196.30300000001</v>
      </c>
      <c r="BE51" s="7">
        <v>699.56324855399998</v>
      </c>
      <c r="BF51" s="7">
        <f t="shared" si="16"/>
        <v>3653156.8184999996</v>
      </c>
      <c r="BG51" s="7">
        <f t="shared" si="17"/>
        <v>65.756822733000007</v>
      </c>
      <c r="BH51" s="7">
        <f t="shared" si="18"/>
        <v>21790.977065849998</v>
      </c>
      <c r="BI51" s="7">
        <f t="shared" si="19"/>
        <v>21856.733888582999</v>
      </c>
      <c r="CG51" s="95">
        <v>23</v>
      </c>
      <c r="CH51" s="289" t="s">
        <v>1784</v>
      </c>
      <c r="CI51" s="95">
        <v>18</v>
      </c>
      <c r="CJ51" s="289" t="s">
        <v>1784</v>
      </c>
      <c r="CK51" s="95">
        <v>18</v>
      </c>
      <c r="CP51" s="95">
        <v>8.5</v>
      </c>
      <c r="CQ51" s="289" t="s">
        <v>1784</v>
      </c>
      <c r="CR51" s="95">
        <v>18</v>
      </c>
      <c r="CS51" s="289" t="s">
        <v>1784</v>
      </c>
      <c r="CT51" s="95">
        <v>18</v>
      </c>
      <c r="CV51" s="289" t="s">
        <v>1784</v>
      </c>
      <c r="CW51" s="95">
        <v>6</v>
      </c>
      <c r="CX51" s="289" t="s">
        <v>1784</v>
      </c>
      <c r="CY51" s="95">
        <v>18</v>
      </c>
      <c r="CZ51" s="289" t="s">
        <v>1784</v>
      </c>
      <c r="DA51" s="95">
        <v>18</v>
      </c>
    </row>
    <row r="52" spans="1:105" x14ac:dyDescent="0.2">
      <c r="A52" s="22" t="s">
        <v>2075</v>
      </c>
      <c r="B52" s="4">
        <v>38783.559027777781</v>
      </c>
      <c r="C52" s="4">
        <v>38785.392361111109</v>
      </c>
      <c r="D52" t="s">
        <v>2701</v>
      </c>
      <c r="E52" t="s">
        <v>2702</v>
      </c>
      <c r="F52">
        <v>50</v>
      </c>
      <c r="L52">
        <v>2980.38</v>
      </c>
      <c r="N52">
        <v>141</v>
      </c>
      <c r="P52">
        <v>327</v>
      </c>
      <c r="Q52" t="s">
        <v>1784</v>
      </c>
      <c r="R52">
        <v>18</v>
      </c>
      <c r="T52">
        <v>59</v>
      </c>
      <c r="U52" s="7">
        <f t="shared" si="0"/>
        <v>84394973.402999997</v>
      </c>
      <c r="V52" s="7">
        <f t="shared" si="11"/>
        <v>1519.1095212539999</v>
      </c>
      <c r="W52" s="7">
        <f t="shared" si="1"/>
        <v>4979.3034307769994</v>
      </c>
      <c r="X52" s="7">
        <f t="shared" si="2"/>
        <v>6498.4129520309998</v>
      </c>
      <c r="Y52" s="7"/>
      <c r="Z52" s="64" t="s">
        <v>432</v>
      </c>
      <c r="AA52" s="64" t="s">
        <v>482</v>
      </c>
      <c r="AB52" s="7">
        <v>84394973.402999997</v>
      </c>
      <c r="AC52" s="7">
        <v>6498.4129520309998</v>
      </c>
      <c r="AD52" s="22" t="s">
        <v>894</v>
      </c>
      <c r="AE52" s="4">
        <v>38783.561111111114</v>
      </c>
      <c r="AF52" s="4">
        <v>38785.097916666666</v>
      </c>
      <c r="AG52" t="s">
        <v>1098</v>
      </c>
      <c r="AH52" t="s">
        <v>1099</v>
      </c>
      <c r="AI52">
        <v>50</v>
      </c>
      <c r="AO52">
        <v>72.98</v>
      </c>
      <c r="AP52" t="s">
        <v>1934</v>
      </c>
      <c r="AQ52">
        <v>939</v>
      </c>
      <c r="AS52">
        <v>1960</v>
      </c>
      <c r="AT52" t="s">
        <v>1784</v>
      </c>
      <c r="AU52">
        <v>18</v>
      </c>
      <c r="AW52">
        <v>850</v>
      </c>
      <c r="AX52" s="7">
        <f t="shared" si="20"/>
        <v>2066563.713</v>
      </c>
      <c r="AY52" s="7">
        <f t="shared" si="21"/>
        <v>37.198146833999999</v>
      </c>
      <c r="AZ52" s="7">
        <f t="shared" si="22"/>
        <v>1756.5791560499999</v>
      </c>
      <c r="BA52" s="7">
        <f t="shared" si="23"/>
        <v>1793.7773028839999</v>
      </c>
      <c r="BB52" s="64" t="s">
        <v>534</v>
      </c>
      <c r="BC52" s="64" t="s">
        <v>482</v>
      </c>
      <c r="BD52" s="7">
        <v>2066563.713</v>
      </c>
      <c r="BE52" s="7">
        <v>1793.7773028839999</v>
      </c>
      <c r="BF52" s="7">
        <f t="shared" si="16"/>
        <v>86461537.115999997</v>
      </c>
      <c r="BG52" s="7">
        <f t="shared" si="17"/>
        <v>1556.3076680879999</v>
      </c>
      <c r="BH52" s="7">
        <f t="shared" si="18"/>
        <v>6735.8825868269996</v>
      </c>
      <c r="BI52" s="7">
        <f t="shared" si="19"/>
        <v>8292.190254915</v>
      </c>
      <c r="CG52" s="95">
        <v>24</v>
      </c>
      <c r="CH52" s="289" t="s">
        <v>1784</v>
      </c>
      <c r="CI52" s="95">
        <v>18</v>
      </c>
      <c r="CJ52" s="289" t="s">
        <v>1784</v>
      </c>
      <c r="CK52" s="95">
        <v>18</v>
      </c>
      <c r="CP52" s="95">
        <v>8.6</v>
      </c>
      <c r="CQ52" s="289" t="s">
        <v>1784</v>
      </c>
      <c r="CR52" s="95">
        <v>18</v>
      </c>
      <c r="CS52" s="289" t="s">
        <v>1784</v>
      </c>
      <c r="CT52" s="95">
        <v>18</v>
      </c>
      <c r="CV52" s="289" t="s">
        <v>1784</v>
      </c>
      <c r="CW52" s="95">
        <v>6</v>
      </c>
      <c r="CX52" s="289" t="s">
        <v>1784</v>
      </c>
      <c r="CY52" s="95">
        <v>18</v>
      </c>
      <c r="CZ52" s="289" t="s">
        <v>1784</v>
      </c>
      <c r="DA52" s="95">
        <v>18</v>
      </c>
    </row>
    <row r="53" spans="1:105" x14ac:dyDescent="0.2">
      <c r="A53" s="22" t="s">
        <v>2075</v>
      </c>
      <c r="B53" s="4">
        <v>39052.145833333336</v>
      </c>
      <c r="C53" s="4">
        <v>39052.902777777781</v>
      </c>
      <c r="D53" t="s">
        <v>2735</v>
      </c>
      <c r="E53" t="s">
        <v>2736</v>
      </c>
      <c r="F53">
        <v>50</v>
      </c>
      <c r="L53">
        <v>154</v>
      </c>
      <c r="M53" t="s">
        <v>1934</v>
      </c>
      <c r="N53">
        <v>80.5</v>
      </c>
      <c r="P53">
        <v>335</v>
      </c>
      <c r="R53">
        <v>23</v>
      </c>
      <c r="T53">
        <v>230</v>
      </c>
      <c r="U53" s="7">
        <f t="shared" si="0"/>
        <v>4360794.8999999994</v>
      </c>
      <c r="V53" s="7">
        <f t="shared" si="11"/>
        <v>100.29828269999999</v>
      </c>
      <c r="W53" s="7">
        <f t="shared" si="1"/>
        <v>1002.9828269999999</v>
      </c>
      <c r="X53" s="7">
        <f t="shared" si="2"/>
        <v>1103.2811096999999</v>
      </c>
      <c r="Y53" s="7"/>
      <c r="Z53" s="64" t="s">
        <v>432</v>
      </c>
      <c r="AA53" s="64" t="s">
        <v>483</v>
      </c>
      <c r="AB53" s="7">
        <v>4360794.8999999994</v>
      </c>
      <c r="AC53" s="7">
        <v>1103.2811096999999</v>
      </c>
      <c r="AD53" s="22" t="s">
        <v>894</v>
      </c>
      <c r="AE53" s="4">
        <v>39052.147916666669</v>
      </c>
      <c r="AF53" s="4">
        <v>39052.924305555556</v>
      </c>
      <c r="AG53" t="s">
        <v>1104</v>
      </c>
      <c r="AH53" t="s">
        <v>528</v>
      </c>
      <c r="AI53">
        <v>50</v>
      </c>
      <c r="AO53">
        <v>0.66</v>
      </c>
      <c r="AQ53">
        <v>8.1999999999999993</v>
      </c>
      <c r="AS53">
        <v>51</v>
      </c>
      <c r="AT53" t="s">
        <v>1784</v>
      </c>
      <c r="AU53">
        <v>18</v>
      </c>
      <c r="AV53" t="s">
        <v>1784</v>
      </c>
      <c r="AW53">
        <v>18</v>
      </c>
      <c r="AX53" s="7">
        <f t="shared" si="20"/>
        <v>18689.120999999999</v>
      </c>
      <c r="AY53" s="7">
        <f t="shared" si="21"/>
        <v>0.33640417799999994</v>
      </c>
      <c r="AZ53" s="7">
        <f t="shared" si="22"/>
        <v>0.33640417799999994</v>
      </c>
      <c r="BA53" s="7">
        <f t="shared" si="23"/>
        <v>0.67280835599999989</v>
      </c>
      <c r="BB53" s="64" t="s">
        <v>534</v>
      </c>
      <c r="BC53" s="64" t="s">
        <v>483</v>
      </c>
      <c r="BD53" s="7">
        <v>18689.120999999999</v>
      </c>
      <c r="BE53" s="7">
        <v>0.67280835599999989</v>
      </c>
      <c r="BF53" s="7">
        <f t="shared" si="16"/>
        <v>4379484.0209999997</v>
      </c>
      <c r="BG53" s="7">
        <f t="shared" si="17"/>
        <v>100.63468687799998</v>
      </c>
      <c r="BH53" s="7">
        <f t="shared" si="18"/>
        <v>1003.3192311779999</v>
      </c>
      <c r="BI53" s="7">
        <f t="shared" si="19"/>
        <v>1103.9539180559998</v>
      </c>
      <c r="CG53" s="95">
        <v>25</v>
      </c>
      <c r="CH53" s="289" t="s">
        <v>1784</v>
      </c>
      <c r="CI53" s="95">
        <v>18</v>
      </c>
      <c r="CJ53" s="289" t="s">
        <v>1784</v>
      </c>
      <c r="CK53" s="95">
        <v>18</v>
      </c>
      <c r="CP53" s="95">
        <v>8.6</v>
      </c>
      <c r="CQ53" s="289" t="s">
        <v>1784</v>
      </c>
      <c r="CR53" s="95">
        <v>18</v>
      </c>
      <c r="CS53" s="289" t="s">
        <v>1784</v>
      </c>
      <c r="CT53" s="95">
        <v>18</v>
      </c>
      <c r="CV53" s="289" t="s">
        <v>1784</v>
      </c>
      <c r="CW53" s="95">
        <v>6</v>
      </c>
      <c r="CX53" s="289" t="s">
        <v>1784</v>
      </c>
      <c r="CY53" s="95">
        <v>18</v>
      </c>
      <c r="CZ53" s="289" t="s">
        <v>1784</v>
      </c>
      <c r="DA53" s="95">
        <v>18</v>
      </c>
    </row>
    <row r="54" spans="1:105" x14ac:dyDescent="0.2">
      <c r="A54" s="22" t="s">
        <v>2075</v>
      </c>
      <c r="B54" s="4">
        <v>39096.881944444445</v>
      </c>
      <c r="C54" s="4">
        <v>39097.517361111109</v>
      </c>
      <c r="D54" t="s">
        <v>2745</v>
      </c>
      <c r="E54" t="s">
        <v>2746</v>
      </c>
      <c r="F54">
        <v>50</v>
      </c>
      <c r="L54">
        <v>52.99</v>
      </c>
      <c r="N54">
        <v>1100</v>
      </c>
      <c r="P54">
        <v>1540</v>
      </c>
      <c r="Q54" t="s">
        <v>1784</v>
      </c>
      <c r="R54">
        <v>18</v>
      </c>
      <c r="T54">
        <v>200</v>
      </c>
      <c r="U54" s="7">
        <f t="shared" si="0"/>
        <v>1500509.8814999999</v>
      </c>
      <c r="V54" s="7">
        <f t="shared" si="11"/>
        <v>27.009177866999998</v>
      </c>
      <c r="W54" s="7">
        <f t="shared" si="1"/>
        <v>300.10197629999993</v>
      </c>
      <c r="X54" s="7">
        <f t="shared" si="2"/>
        <v>327.11115416699994</v>
      </c>
      <c r="Y54" s="7"/>
      <c r="Z54" s="64" t="s">
        <v>432</v>
      </c>
      <c r="AA54" s="64" t="s">
        <v>484</v>
      </c>
      <c r="AB54" s="7">
        <v>1500509.8814999999</v>
      </c>
      <c r="AC54" s="7">
        <v>327.11115416699994</v>
      </c>
      <c r="AD54" s="22" t="s">
        <v>894</v>
      </c>
      <c r="AE54" s="4">
        <v>39096.885416666664</v>
      </c>
      <c r="AF54" s="4">
        <v>39097.425694444442</v>
      </c>
      <c r="AG54" t="s">
        <v>1105</v>
      </c>
      <c r="AH54" t="s">
        <v>1106</v>
      </c>
      <c r="AI54">
        <v>50</v>
      </c>
      <c r="AO54">
        <v>0.26</v>
      </c>
      <c r="AQ54">
        <v>1040</v>
      </c>
      <c r="AS54">
        <v>1510</v>
      </c>
      <c r="AT54" t="s">
        <v>1784</v>
      </c>
      <c r="AU54">
        <v>18</v>
      </c>
      <c r="AW54">
        <v>330</v>
      </c>
      <c r="AX54" s="7">
        <f t="shared" si="20"/>
        <v>7362.3810000000003</v>
      </c>
      <c r="AY54" s="7">
        <f t="shared" si="21"/>
        <v>0.13252285800000002</v>
      </c>
      <c r="AZ54" s="7">
        <f t="shared" si="22"/>
        <v>2.4295857299999999</v>
      </c>
      <c r="BA54" s="7">
        <f t="shared" si="23"/>
        <v>2.5621085880000001</v>
      </c>
      <c r="BB54" s="64" t="s">
        <v>534</v>
      </c>
      <c r="BC54" s="64" t="s">
        <v>484</v>
      </c>
      <c r="BD54" s="7">
        <v>7362.3810000000003</v>
      </c>
      <c r="BE54" s="7">
        <v>2.5621085880000001</v>
      </c>
      <c r="BF54" s="7">
        <f t="shared" si="16"/>
        <v>1507872.2625</v>
      </c>
      <c r="BG54" s="7">
        <f t="shared" si="17"/>
        <v>27.141700725</v>
      </c>
      <c r="BH54" s="7">
        <f t="shared" si="18"/>
        <v>302.53156202999992</v>
      </c>
      <c r="BI54" s="7">
        <f t="shared" si="19"/>
        <v>329.67326275499994</v>
      </c>
      <c r="CG54" s="95">
        <v>25</v>
      </c>
      <c r="CH54" s="289" t="s">
        <v>1784</v>
      </c>
      <c r="CI54" s="95">
        <v>18</v>
      </c>
      <c r="CJ54" s="289" t="s">
        <v>1784</v>
      </c>
      <c r="CK54" s="95">
        <v>18</v>
      </c>
      <c r="CP54" s="95">
        <v>8.6999999999999993</v>
      </c>
      <c r="CQ54" s="289" t="s">
        <v>1784</v>
      </c>
      <c r="CR54" s="95">
        <v>18</v>
      </c>
      <c r="CS54" s="289" t="s">
        <v>1784</v>
      </c>
      <c r="CT54" s="95">
        <v>18</v>
      </c>
      <c r="CV54" s="289" t="s">
        <v>1784</v>
      </c>
      <c r="CW54" s="95">
        <v>6</v>
      </c>
      <c r="CX54" s="289" t="s">
        <v>1784</v>
      </c>
      <c r="CY54" s="95">
        <v>18</v>
      </c>
      <c r="CZ54" s="289" t="s">
        <v>1784</v>
      </c>
      <c r="DA54" s="95">
        <v>18</v>
      </c>
    </row>
    <row r="55" spans="1:105" x14ac:dyDescent="0.2">
      <c r="A55" s="22" t="s">
        <v>2075</v>
      </c>
      <c r="B55" s="4">
        <v>39103.347222222219</v>
      </c>
      <c r="C55" s="4">
        <v>39104.274305555555</v>
      </c>
      <c r="D55" t="s">
        <v>2759</v>
      </c>
      <c r="E55" t="s">
        <v>2760</v>
      </c>
      <c r="F55">
        <v>50</v>
      </c>
      <c r="L55">
        <v>59.9</v>
      </c>
      <c r="N55">
        <v>721</v>
      </c>
      <c r="P55">
        <v>1090</v>
      </c>
      <c r="Q55" t="s">
        <v>1784</v>
      </c>
      <c r="R55">
        <v>18</v>
      </c>
      <c r="T55">
        <v>450</v>
      </c>
      <c r="U55" s="7">
        <f t="shared" si="0"/>
        <v>1696179.3149999999</v>
      </c>
      <c r="V55" s="7">
        <f t="shared" si="11"/>
        <v>30.53122767</v>
      </c>
      <c r="W55" s="7">
        <f t="shared" si="1"/>
        <v>763.28069174999996</v>
      </c>
      <c r="X55" s="7">
        <f t="shared" si="2"/>
        <v>793.81191941999998</v>
      </c>
      <c r="Y55" s="7"/>
      <c r="Z55" s="64" t="s">
        <v>432</v>
      </c>
      <c r="AA55" s="64" t="s">
        <v>485</v>
      </c>
      <c r="AB55" s="7">
        <v>1696179.3149999999</v>
      </c>
      <c r="AC55" s="7">
        <v>793.81191941999998</v>
      </c>
      <c r="AD55" s="22" t="s">
        <v>894</v>
      </c>
      <c r="AE55" s="4">
        <v>39103.751388888886</v>
      </c>
      <c r="AF55" s="4">
        <v>39104.263194444444</v>
      </c>
      <c r="AG55" t="s">
        <v>1109</v>
      </c>
      <c r="AH55" t="s">
        <v>1110</v>
      </c>
      <c r="AI55">
        <v>50</v>
      </c>
      <c r="AO55">
        <v>0.64</v>
      </c>
      <c r="AQ55">
        <v>221</v>
      </c>
      <c r="AS55">
        <v>340</v>
      </c>
      <c r="AT55" t="s">
        <v>1784</v>
      </c>
      <c r="AU55">
        <v>18</v>
      </c>
      <c r="AW55">
        <v>35</v>
      </c>
      <c r="AX55" s="7">
        <f t="shared" si="20"/>
        <v>18122.784</v>
      </c>
      <c r="AY55" s="7">
        <f t="shared" si="21"/>
        <v>0.32621011199999994</v>
      </c>
      <c r="AZ55" s="7">
        <f t="shared" si="22"/>
        <v>0.63429743999999999</v>
      </c>
      <c r="BA55" s="7">
        <f t="shared" si="23"/>
        <v>0.96050755199999993</v>
      </c>
      <c r="BB55" s="64" t="s">
        <v>534</v>
      </c>
      <c r="BC55" s="64" t="s">
        <v>485</v>
      </c>
      <c r="BD55" s="7">
        <v>18122.784</v>
      </c>
      <c r="BE55" s="7">
        <v>0.96050755199999993</v>
      </c>
      <c r="BF55" s="7">
        <f t="shared" si="16"/>
        <v>1714302.0989999999</v>
      </c>
      <c r="BG55" s="7">
        <f t="shared" si="17"/>
        <v>30.857437781999998</v>
      </c>
      <c r="BH55" s="7">
        <f t="shared" si="18"/>
        <v>763.91498918999991</v>
      </c>
      <c r="BI55" s="7">
        <f t="shared" si="19"/>
        <v>794.77242697199995</v>
      </c>
      <c r="CG55" s="95">
        <v>25.1</v>
      </c>
      <c r="CH55" s="289" t="s">
        <v>1784</v>
      </c>
      <c r="CI55" s="95">
        <v>18</v>
      </c>
      <c r="CJ55" s="289" t="s">
        <v>1784</v>
      </c>
      <c r="CK55" s="95">
        <v>18</v>
      </c>
      <c r="CP55" s="95">
        <v>8.6999999999999993</v>
      </c>
      <c r="CQ55" s="289" t="s">
        <v>1784</v>
      </c>
      <c r="CR55" s="95">
        <v>20</v>
      </c>
      <c r="CS55" s="289" t="s">
        <v>1784</v>
      </c>
      <c r="CT55" s="95">
        <v>20</v>
      </c>
      <c r="CV55" s="289" t="s">
        <v>1784</v>
      </c>
      <c r="CW55" s="95">
        <v>2</v>
      </c>
      <c r="CX55" s="289" t="s">
        <v>1784</v>
      </c>
      <c r="CY55" s="95">
        <v>18</v>
      </c>
      <c r="CZ55" s="289" t="s">
        <v>1784</v>
      </c>
      <c r="DA55" s="95">
        <v>18</v>
      </c>
    </row>
    <row r="56" spans="1:105" x14ac:dyDescent="0.2">
      <c r="A56" s="22" t="s">
        <v>2075</v>
      </c>
      <c r="B56" s="4">
        <v>39136.986111111109</v>
      </c>
      <c r="C56" s="4">
        <v>39139.423611111109</v>
      </c>
      <c r="D56" t="s">
        <v>2771</v>
      </c>
      <c r="E56" t="s">
        <v>2772</v>
      </c>
      <c r="F56">
        <v>50</v>
      </c>
      <c r="L56">
        <v>391</v>
      </c>
      <c r="N56">
        <v>1620</v>
      </c>
      <c r="P56">
        <v>2930</v>
      </c>
      <c r="Q56" t="s">
        <v>1784</v>
      </c>
      <c r="R56">
        <v>18</v>
      </c>
      <c r="T56">
        <v>700</v>
      </c>
      <c r="U56" s="7">
        <f t="shared" si="0"/>
        <v>11071888.35</v>
      </c>
      <c r="V56" s="7">
        <f t="shared" si="11"/>
        <v>199.29399029999999</v>
      </c>
      <c r="W56" s="7">
        <f t="shared" si="1"/>
        <v>7750.3218450000004</v>
      </c>
      <c r="X56" s="7">
        <f t="shared" si="2"/>
        <v>7949.6158353000001</v>
      </c>
      <c r="Y56" s="7"/>
      <c r="Z56" s="64" t="s">
        <v>432</v>
      </c>
      <c r="AA56" s="64" t="s">
        <v>486</v>
      </c>
      <c r="AB56" s="7">
        <v>11071888.35</v>
      </c>
      <c r="AC56" s="7">
        <v>7949.6158353000001</v>
      </c>
      <c r="AD56" s="22" t="s">
        <v>894</v>
      </c>
      <c r="AE56" s="4">
        <v>39136.991666666669</v>
      </c>
      <c r="AF56" s="4">
        <v>39138.845833333333</v>
      </c>
      <c r="AG56" t="s">
        <v>1111</v>
      </c>
      <c r="AH56" t="s">
        <v>1112</v>
      </c>
      <c r="AI56">
        <v>50</v>
      </c>
      <c r="AO56">
        <v>7.31</v>
      </c>
      <c r="AQ56">
        <v>1420</v>
      </c>
      <c r="AS56">
        <v>2370</v>
      </c>
      <c r="AT56" t="s">
        <v>1784</v>
      </c>
      <c r="AU56">
        <v>18</v>
      </c>
      <c r="AW56">
        <v>350</v>
      </c>
      <c r="AX56" s="7">
        <f t="shared" si="20"/>
        <v>206996.17349999998</v>
      </c>
      <c r="AY56" s="7">
        <f t="shared" si="21"/>
        <v>3.7259311229999996</v>
      </c>
      <c r="AZ56" s="7">
        <f t="shared" si="22"/>
        <v>72.448660724999996</v>
      </c>
      <c r="BA56" s="7">
        <f t="shared" si="23"/>
        <v>76.174591847999992</v>
      </c>
      <c r="BB56" s="64" t="s">
        <v>534</v>
      </c>
      <c r="BC56" s="64" t="s">
        <v>486</v>
      </c>
      <c r="BD56" s="7">
        <v>206996.17349999998</v>
      </c>
      <c r="BE56" s="7">
        <v>76.174591847999992</v>
      </c>
      <c r="BF56" s="7">
        <f t="shared" si="16"/>
        <v>11278884.523499999</v>
      </c>
      <c r="BG56" s="7">
        <f t="shared" si="17"/>
        <v>203.019921423</v>
      </c>
      <c r="BH56" s="7">
        <f t="shared" si="18"/>
        <v>7822.7705057250005</v>
      </c>
      <c r="BI56" s="7">
        <f t="shared" si="19"/>
        <v>8025.7904271480002</v>
      </c>
      <c r="CG56" s="95">
        <v>26</v>
      </c>
      <c r="CH56" s="289" t="s">
        <v>1784</v>
      </c>
      <c r="CI56" s="95">
        <v>18</v>
      </c>
      <c r="CJ56" s="289" t="s">
        <v>1784</v>
      </c>
      <c r="CK56" s="95">
        <v>18</v>
      </c>
      <c r="CP56" s="95">
        <v>9</v>
      </c>
      <c r="CQ56" s="289" t="s">
        <v>1784</v>
      </c>
      <c r="CR56" s="95">
        <v>20</v>
      </c>
      <c r="CS56" s="289" t="s">
        <v>1784</v>
      </c>
      <c r="CT56" s="95">
        <v>20</v>
      </c>
      <c r="CV56" s="289" t="s">
        <v>1784</v>
      </c>
      <c r="CW56" s="95">
        <v>6</v>
      </c>
      <c r="CX56" s="289" t="s">
        <v>1784</v>
      </c>
      <c r="CY56" s="95">
        <v>18</v>
      </c>
      <c r="CZ56" s="289" t="s">
        <v>1784</v>
      </c>
      <c r="DA56" s="95">
        <v>18</v>
      </c>
    </row>
    <row r="57" spans="1:105" x14ac:dyDescent="0.2">
      <c r="A57" s="22" t="s">
        <v>2075</v>
      </c>
      <c r="B57" s="4">
        <v>39142.298611111109</v>
      </c>
      <c r="C57" s="4">
        <v>39143.361111111109</v>
      </c>
      <c r="D57" t="s">
        <v>2781</v>
      </c>
      <c r="E57" t="s">
        <v>2782</v>
      </c>
      <c r="F57">
        <v>50</v>
      </c>
      <c r="L57">
        <v>1534</v>
      </c>
      <c r="N57">
        <v>815</v>
      </c>
      <c r="P57">
        <v>1380</v>
      </c>
      <c r="Q57" t="s">
        <v>1784</v>
      </c>
      <c r="R57">
        <v>18</v>
      </c>
      <c r="T57">
        <v>600</v>
      </c>
      <c r="U57" s="7">
        <f t="shared" si="0"/>
        <v>43438047.899999999</v>
      </c>
      <c r="V57" s="7">
        <f t="shared" si="11"/>
        <v>781.88486219999993</v>
      </c>
      <c r="W57" s="7">
        <f t="shared" si="1"/>
        <v>26062.828740000001</v>
      </c>
      <c r="X57" s="7">
        <f t="shared" si="2"/>
        <v>26844.713602200001</v>
      </c>
      <c r="Y57" s="7"/>
      <c r="Z57" s="64" t="s">
        <v>432</v>
      </c>
      <c r="AA57" s="64" t="s">
        <v>487</v>
      </c>
      <c r="AB57" s="7">
        <v>43438047.899999999</v>
      </c>
      <c r="AC57" s="7">
        <v>26844.713602200001</v>
      </c>
      <c r="AD57" s="22" t="s">
        <v>894</v>
      </c>
      <c r="AE57" s="4">
        <v>39142.303472222222</v>
      </c>
      <c r="AF57" s="4">
        <v>39142.65</v>
      </c>
      <c r="AG57" t="s">
        <v>1113</v>
      </c>
      <c r="AH57" t="s">
        <v>1114</v>
      </c>
      <c r="AI57">
        <v>50</v>
      </c>
      <c r="AO57">
        <v>14.37</v>
      </c>
      <c r="AP57" t="s">
        <v>1934</v>
      </c>
      <c r="AQ57">
        <v>3720</v>
      </c>
      <c r="AS57">
        <v>7950</v>
      </c>
      <c r="AT57" t="s">
        <v>1784</v>
      </c>
      <c r="AU57">
        <v>18</v>
      </c>
      <c r="AW57">
        <v>4700</v>
      </c>
      <c r="AX57" s="7">
        <f t="shared" si="20"/>
        <v>406913.13449999993</v>
      </c>
      <c r="AY57" s="7">
        <f t="shared" si="21"/>
        <v>7.3244364209999979</v>
      </c>
      <c r="AZ57" s="7">
        <f t="shared" si="22"/>
        <v>1912.4917321499995</v>
      </c>
      <c r="BA57" s="7">
        <f t="shared" si="23"/>
        <v>1919.8161685709995</v>
      </c>
      <c r="BB57" s="64" t="s">
        <v>534</v>
      </c>
      <c r="BC57" s="64" t="s">
        <v>487</v>
      </c>
      <c r="BD57" s="7">
        <v>406913.13449999993</v>
      </c>
      <c r="BE57" s="7">
        <v>1919.8161685709995</v>
      </c>
      <c r="BF57" s="7">
        <f t="shared" si="16"/>
        <v>43844961.034499995</v>
      </c>
      <c r="BG57" s="7">
        <f t="shared" si="17"/>
        <v>789.2092986209999</v>
      </c>
      <c r="BH57" s="7">
        <f t="shared" si="18"/>
        <v>27975.320472150001</v>
      </c>
      <c r="BI57" s="7">
        <f t="shared" si="19"/>
        <v>28764.529770771001</v>
      </c>
      <c r="CG57" s="95">
        <v>26</v>
      </c>
      <c r="CH57" s="289" t="s">
        <v>1784</v>
      </c>
      <c r="CI57" s="95">
        <v>18</v>
      </c>
      <c r="CJ57" s="289" t="s">
        <v>1784</v>
      </c>
      <c r="CK57" s="95">
        <v>18</v>
      </c>
      <c r="CP57" s="95">
        <v>9</v>
      </c>
      <c r="CQ57" s="289" t="s">
        <v>1784</v>
      </c>
      <c r="CR57" s="95">
        <v>20</v>
      </c>
      <c r="CS57" s="289" t="s">
        <v>1784</v>
      </c>
      <c r="CT57" s="95">
        <v>20</v>
      </c>
      <c r="CV57" s="289" t="s">
        <v>1784</v>
      </c>
      <c r="CW57" s="95">
        <v>2</v>
      </c>
      <c r="CX57" s="289" t="s">
        <v>1784</v>
      </c>
      <c r="CY57" s="95">
        <v>18</v>
      </c>
      <c r="CZ57" s="289" t="s">
        <v>1784</v>
      </c>
      <c r="DA57" s="95">
        <v>18</v>
      </c>
    </row>
    <row r="58" spans="1:105" x14ac:dyDescent="0.2">
      <c r="A58" s="22" t="s">
        <v>2075</v>
      </c>
      <c r="B58" s="4">
        <v>39183.520833333336</v>
      </c>
      <c r="C58" s="4">
        <v>39184.260416666664</v>
      </c>
      <c r="D58" t="s">
        <v>2803</v>
      </c>
      <c r="E58" t="s">
        <v>2804</v>
      </c>
      <c r="F58">
        <v>50</v>
      </c>
      <c r="L58">
        <v>587.53</v>
      </c>
      <c r="N58">
        <v>804</v>
      </c>
      <c r="P58">
        <v>1090</v>
      </c>
      <c r="Q58" t="s">
        <v>1784</v>
      </c>
      <c r="R58">
        <v>18</v>
      </c>
      <c r="T58">
        <v>220</v>
      </c>
      <c r="U58" s="7">
        <f t="shared" si="0"/>
        <v>16636998.8805</v>
      </c>
      <c r="V58" s="7">
        <f t="shared" si="11"/>
        <v>299.46597984899995</v>
      </c>
      <c r="W58" s="7">
        <f t="shared" si="1"/>
        <v>3660.1397537100002</v>
      </c>
      <c r="X58" s="7">
        <f t="shared" si="2"/>
        <v>3959.6057335590003</v>
      </c>
      <c r="Y58" s="7"/>
      <c r="Z58" s="64" t="s">
        <v>432</v>
      </c>
      <c r="AA58" s="64" t="s">
        <v>488</v>
      </c>
      <c r="AB58" s="7">
        <v>16636998.8805</v>
      </c>
      <c r="AC58" s="7">
        <v>3959.6057335590003</v>
      </c>
      <c r="AD58" s="22" t="s">
        <v>894</v>
      </c>
      <c r="AE58" s="4">
        <v>39183.515972222223</v>
      </c>
      <c r="AF58" s="4">
        <v>39184.109027777777</v>
      </c>
      <c r="AG58" t="s">
        <v>1119</v>
      </c>
      <c r="AH58" t="s">
        <v>1120</v>
      </c>
      <c r="AI58">
        <v>50</v>
      </c>
      <c r="AO58">
        <v>24.97</v>
      </c>
      <c r="AQ58">
        <v>3680</v>
      </c>
      <c r="AS58">
        <v>6370</v>
      </c>
      <c r="AT58" t="s">
        <v>1784</v>
      </c>
      <c r="AU58">
        <v>18</v>
      </c>
      <c r="AW58">
        <v>1900</v>
      </c>
      <c r="AX58" s="7">
        <f t="shared" si="20"/>
        <v>707071.74449999991</v>
      </c>
      <c r="AY58" s="7">
        <f t="shared" si="21"/>
        <v>12.727291400999999</v>
      </c>
      <c r="AZ58" s="7">
        <f t="shared" si="22"/>
        <v>1343.4363145499999</v>
      </c>
      <c r="BA58" s="7">
        <f t="shared" si="23"/>
        <v>1356.1636059509999</v>
      </c>
      <c r="BB58" s="64" t="s">
        <v>534</v>
      </c>
      <c r="BC58" s="64" t="s">
        <v>488</v>
      </c>
      <c r="BD58" s="7">
        <v>707071.74449999991</v>
      </c>
      <c r="BE58" s="7">
        <v>1356.1636059509999</v>
      </c>
      <c r="BF58" s="7">
        <f t="shared" si="16"/>
        <v>17344070.625</v>
      </c>
      <c r="BG58" s="7">
        <f t="shared" si="17"/>
        <v>312.19327124999995</v>
      </c>
      <c r="BH58" s="7">
        <f t="shared" si="18"/>
        <v>5003.5760682600003</v>
      </c>
      <c r="BI58" s="7">
        <f t="shared" si="19"/>
        <v>5315.7693395100005</v>
      </c>
      <c r="CG58" s="95">
        <v>26.7</v>
      </c>
      <c r="CH58" s="289" t="s">
        <v>1784</v>
      </c>
      <c r="CI58" s="95">
        <v>18</v>
      </c>
      <c r="CJ58" s="289" t="s">
        <v>1784</v>
      </c>
      <c r="CK58" s="95">
        <v>18</v>
      </c>
      <c r="CP58" s="95">
        <v>9.15</v>
      </c>
      <c r="CQ58" s="289" t="s">
        <v>1784</v>
      </c>
      <c r="CR58" s="95">
        <v>18</v>
      </c>
      <c r="CS58" s="289" t="s">
        <v>1784</v>
      </c>
      <c r="CT58" s="95">
        <v>18</v>
      </c>
      <c r="CV58" s="289" t="s">
        <v>1784</v>
      </c>
      <c r="CW58" s="95">
        <v>2</v>
      </c>
      <c r="CX58" s="289" t="s">
        <v>1784</v>
      </c>
      <c r="CY58" s="95">
        <v>18</v>
      </c>
      <c r="CZ58" s="289" t="s">
        <v>1784</v>
      </c>
      <c r="DA58" s="95">
        <v>18</v>
      </c>
    </row>
    <row r="59" spans="1:105" x14ac:dyDescent="0.2">
      <c r="A59" s="22" t="s">
        <v>2075</v>
      </c>
      <c r="B59" s="109">
        <v>39350.697916666664</v>
      </c>
      <c r="C59" s="109">
        <v>39351.184027777781</v>
      </c>
      <c r="D59" t="s">
        <v>2817</v>
      </c>
      <c r="E59" s="110" t="s">
        <v>2818</v>
      </c>
      <c r="F59">
        <v>50</v>
      </c>
      <c r="L59">
        <v>124</v>
      </c>
      <c r="N59">
        <v>7</v>
      </c>
      <c r="P59">
        <v>36</v>
      </c>
      <c r="Q59" s="110" t="s">
        <v>1784</v>
      </c>
      <c r="R59" s="110">
        <v>18</v>
      </c>
      <c r="S59" s="110" t="s">
        <v>1784</v>
      </c>
      <c r="T59" s="110">
        <v>18</v>
      </c>
      <c r="U59" s="7">
        <f t="shared" si="0"/>
        <v>3511289.3999999994</v>
      </c>
      <c r="V59" s="7">
        <f t="shared" si="11"/>
        <v>63.203209199999989</v>
      </c>
      <c r="W59" s="7">
        <f t="shared" si="1"/>
        <v>63.203209199999989</v>
      </c>
      <c r="X59" s="7">
        <f t="shared" si="2"/>
        <v>126.40641839999998</v>
      </c>
      <c r="Y59" s="7"/>
      <c r="Z59" s="64" t="s">
        <v>432</v>
      </c>
      <c r="AA59" s="64" t="s">
        <v>489</v>
      </c>
      <c r="AB59" s="7">
        <v>3511289.3999999994</v>
      </c>
      <c r="AC59" s="7">
        <v>126.40641839999998</v>
      </c>
      <c r="AD59" s="22" t="s">
        <v>894</v>
      </c>
      <c r="AE59" s="109">
        <v>39350.659722222219</v>
      </c>
      <c r="AF59" s="109">
        <v>39350.970138888886</v>
      </c>
      <c r="AG59" t="s">
        <v>1129</v>
      </c>
      <c r="AH59" s="110" t="s">
        <v>1130</v>
      </c>
      <c r="AI59">
        <v>50</v>
      </c>
      <c r="AO59">
        <v>7.6899999999999995</v>
      </c>
      <c r="AQ59">
        <v>10.8</v>
      </c>
      <c r="AS59">
        <v>39</v>
      </c>
      <c r="AT59" s="110" t="s">
        <v>1784</v>
      </c>
      <c r="AU59" s="110">
        <v>18</v>
      </c>
      <c r="AV59" s="110" t="s">
        <v>1784</v>
      </c>
      <c r="AW59" s="110">
        <v>18</v>
      </c>
      <c r="AX59" s="7">
        <f t="shared" si="20"/>
        <v>217756.57649999997</v>
      </c>
      <c r="AY59" s="7">
        <f t="shared" si="21"/>
        <v>3.9196183769999995</v>
      </c>
      <c r="AZ59" s="7">
        <f t="shared" si="22"/>
        <v>3.9196183769999995</v>
      </c>
      <c r="BA59" s="7">
        <f t="shared" si="23"/>
        <v>7.839236753999999</v>
      </c>
      <c r="BB59" s="64" t="s">
        <v>534</v>
      </c>
      <c r="BC59" s="64" t="s">
        <v>489</v>
      </c>
      <c r="BD59" s="7">
        <v>217756.57649999997</v>
      </c>
      <c r="BE59" s="7">
        <v>7.839236753999999</v>
      </c>
      <c r="BF59" s="7">
        <f t="shared" si="16"/>
        <v>3729045.9764999994</v>
      </c>
      <c r="BG59" s="7">
        <f t="shared" si="17"/>
        <v>67.122827576999995</v>
      </c>
      <c r="BH59" s="7">
        <f t="shared" si="18"/>
        <v>67.122827576999995</v>
      </c>
      <c r="BI59" s="7">
        <f t="shared" si="19"/>
        <v>134.24565515399999</v>
      </c>
      <c r="CG59" s="95">
        <v>27</v>
      </c>
      <c r="CH59" s="289" t="s">
        <v>1784</v>
      </c>
      <c r="CI59" s="95">
        <v>18</v>
      </c>
      <c r="CJ59" s="289" t="s">
        <v>1784</v>
      </c>
      <c r="CK59" s="95">
        <v>18</v>
      </c>
      <c r="CP59" s="95">
        <v>9.4</v>
      </c>
      <c r="CQ59" s="289" t="s">
        <v>1784</v>
      </c>
      <c r="CR59" s="95">
        <v>20</v>
      </c>
      <c r="CS59" s="289" t="s">
        <v>1784</v>
      </c>
      <c r="CT59" s="95">
        <v>20</v>
      </c>
      <c r="CV59" s="289" t="s">
        <v>1784</v>
      </c>
      <c r="CW59" s="95">
        <v>12</v>
      </c>
      <c r="CX59" s="289" t="s">
        <v>1784</v>
      </c>
      <c r="CY59" s="95">
        <v>18</v>
      </c>
      <c r="CZ59" s="289" t="s">
        <v>1784</v>
      </c>
      <c r="DA59" s="95">
        <v>18</v>
      </c>
    </row>
    <row r="60" spans="1:105" x14ac:dyDescent="0.2">
      <c r="A60" s="22" t="s">
        <v>2075</v>
      </c>
      <c r="B60" s="4">
        <v>39417.545138888891</v>
      </c>
      <c r="C60" s="4">
        <v>39419.232638888891</v>
      </c>
      <c r="D60" t="s">
        <v>2825</v>
      </c>
      <c r="E60" t="s">
        <v>2826</v>
      </c>
      <c r="F60">
        <v>50</v>
      </c>
      <c r="L60">
        <v>679</v>
      </c>
      <c r="N60">
        <v>616</v>
      </c>
      <c r="P60">
        <v>897</v>
      </c>
      <c r="R60">
        <v>34</v>
      </c>
      <c r="T60">
        <v>330</v>
      </c>
      <c r="U60" s="7">
        <f t="shared" si="0"/>
        <v>19227141.149999999</v>
      </c>
      <c r="V60" s="7">
        <f t="shared" si="11"/>
        <v>653.72279909999986</v>
      </c>
      <c r="W60" s="7">
        <f t="shared" si="1"/>
        <v>6344.956579499999</v>
      </c>
      <c r="X60" s="7">
        <f t="shared" si="2"/>
        <v>6998.6793785999989</v>
      </c>
      <c r="Y60" s="7"/>
      <c r="Z60" s="64" t="s">
        <v>432</v>
      </c>
      <c r="AA60" s="64" t="s">
        <v>490</v>
      </c>
      <c r="AB60" s="7">
        <v>19227141.149999999</v>
      </c>
      <c r="AC60" s="7">
        <v>6998.6793785999989</v>
      </c>
      <c r="AD60" s="22" t="s">
        <v>894</v>
      </c>
      <c r="AE60" s="4">
        <v>39417.838888888888</v>
      </c>
      <c r="AF60" s="4">
        <v>39419.236805555556</v>
      </c>
      <c r="AG60" t="s">
        <v>1133</v>
      </c>
      <c r="AH60" t="s">
        <v>1134</v>
      </c>
      <c r="AI60">
        <v>50</v>
      </c>
      <c r="AO60">
        <v>17</v>
      </c>
      <c r="AP60" t="s">
        <v>1934</v>
      </c>
      <c r="AQ60">
        <v>476</v>
      </c>
      <c r="AS60">
        <v>1010</v>
      </c>
      <c r="AT60" t="s">
        <v>1784</v>
      </c>
      <c r="AU60">
        <v>18</v>
      </c>
      <c r="AW60">
        <v>510</v>
      </c>
      <c r="AX60" s="7">
        <f t="shared" si="20"/>
        <v>481386.44999999995</v>
      </c>
      <c r="AY60" s="7">
        <f t="shared" si="21"/>
        <v>8.6649560999999995</v>
      </c>
      <c r="AZ60" s="7">
        <f t="shared" si="22"/>
        <v>245.50708949999998</v>
      </c>
      <c r="BA60" s="7">
        <f t="shared" si="23"/>
        <v>254.17204559999999</v>
      </c>
      <c r="BB60" s="64" t="s">
        <v>534</v>
      </c>
      <c r="BC60" s="64" t="s">
        <v>490</v>
      </c>
      <c r="BD60" s="7">
        <v>481386.44999999995</v>
      </c>
      <c r="BE60" s="7">
        <v>254.17204559999999</v>
      </c>
      <c r="BF60" s="7">
        <f t="shared" si="16"/>
        <v>19708527.599999998</v>
      </c>
      <c r="BG60" s="7">
        <f t="shared" si="17"/>
        <v>662.3877551999999</v>
      </c>
      <c r="BH60" s="7">
        <f t="shared" si="18"/>
        <v>6590.4636689999988</v>
      </c>
      <c r="BI60" s="7">
        <f t="shared" si="19"/>
        <v>7252.8514241999992</v>
      </c>
      <c r="CG60" s="95">
        <v>27.1</v>
      </c>
      <c r="CH60" s="289" t="s">
        <v>1784</v>
      </c>
      <c r="CI60" s="95">
        <v>18</v>
      </c>
      <c r="CJ60" s="289" t="s">
        <v>1784</v>
      </c>
      <c r="CK60" s="95">
        <v>18</v>
      </c>
      <c r="CP60" s="95">
        <v>9.6999999999999993</v>
      </c>
      <c r="CQ60" s="289" t="s">
        <v>1784</v>
      </c>
      <c r="CR60" s="95">
        <v>20</v>
      </c>
      <c r="CS60" s="289" t="s">
        <v>1784</v>
      </c>
      <c r="CT60" s="95">
        <v>20</v>
      </c>
      <c r="CV60" s="289" t="s">
        <v>1784</v>
      </c>
      <c r="CW60" s="95">
        <v>6</v>
      </c>
      <c r="CX60" s="289" t="s">
        <v>1784</v>
      </c>
      <c r="CY60" s="95">
        <v>18</v>
      </c>
      <c r="CZ60" s="289" t="s">
        <v>1784</v>
      </c>
      <c r="DA60" s="95">
        <v>18</v>
      </c>
    </row>
    <row r="61" spans="1:105" x14ac:dyDescent="0.2">
      <c r="A61" s="22" t="s">
        <v>2075</v>
      </c>
      <c r="B61" s="4">
        <v>39427.263888888891</v>
      </c>
      <c r="C61" s="4">
        <v>39428.1875</v>
      </c>
      <c r="D61" t="s">
        <v>2849</v>
      </c>
      <c r="E61" t="s">
        <v>2850</v>
      </c>
      <c r="F61">
        <v>50</v>
      </c>
      <c r="L61">
        <v>101</v>
      </c>
      <c r="M61" t="s">
        <v>1934</v>
      </c>
      <c r="N61">
        <v>2560</v>
      </c>
      <c r="P61">
        <v>7490</v>
      </c>
      <c r="R61">
        <v>2500</v>
      </c>
      <c r="T61">
        <v>6300</v>
      </c>
      <c r="U61" s="7">
        <f t="shared" si="0"/>
        <v>2860001.8499999996</v>
      </c>
      <c r="V61" s="7">
        <f t="shared" si="11"/>
        <v>7150.0046249999987</v>
      </c>
      <c r="W61" s="7">
        <f t="shared" si="1"/>
        <v>18018.011654999995</v>
      </c>
      <c r="X61" s="7">
        <f t="shared" si="2"/>
        <v>25168.016279999993</v>
      </c>
      <c r="Y61" s="7"/>
      <c r="Z61" s="64" t="s">
        <v>432</v>
      </c>
      <c r="AA61" s="64" t="s">
        <v>491</v>
      </c>
      <c r="AB61" s="7">
        <v>2860001.8499999996</v>
      </c>
      <c r="AC61" s="7">
        <v>25168.016279999993</v>
      </c>
      <c r="AD61" s="22" t="s">
        <v>894</v>
      </c>
      <c r="AE61" s="4">
        <v>39427.42083333333</v>
      </c>
      <c r="AF61" s="4">
        <v>39428.188888888886</v>
      </c>
      <c r="AG61" t="s">
        <v>1139</v>
      </c>
      <c r="AH61" t="s">
        <v>1140</v>
      </c>
      <c r="AI61">
        <v>50</v>
      </c>
      <c r="AO61">
        <v>0.96</v>
      </c>
      <c r="AP61" t="s">
        <v>1934</v>
      </c>
      <c r="AQ61">
        <v>25600</v>
      </c>
      <c r="AS61">
        <v>43200</v>
      </c>
      <c r="AW61">
        <v>24000</v>
      </c>
      <c r="AX61" s="7">
        <f t="shared" si="20"/>
        <v>27184.175999999996</v>
      </c>
      <c r="AY61" s="7">
        <f t="shared" si="21"/>
        <v>0</v>
      </c>
      <c r="AZ61" s="7">
        <f t="shared" si="22"/>
        <v>652.42022399999985</v>
      </c>
      <c r="BA61" s="7">
        <f t="shared" si="23"/>
        <v>652.42022399999985</v>
      </c>
      <c r="BB61" s="64" t="s">
        <v>534</v>
      </c>
      <c r="BC61" s="64" t="s">
        <v>491</v>
      </c>
      <c r="BD61" s="7">
        <v>27184.175999999996</v>
      </c>
      <c r="BE61" s="7">
        <v>652.42022399999985</v>
      </c>
      <c r="BF61" s="7">
        <f t="shared" si="16"/>
        <v>2887186.0259999996</v>
      </c>
      <c r="BG61" s="7">
        <f t="shared" si="17"/>
        <v>7150.0046249999987</v>
      </c>
      <c r="BH61" s="7">
        <f t="shared" si="18"/>
        <v>18670.431878999996</v>
      </c>
      <c r="BI61" s="7">
        <f t="shared" si="19"/>
        <v>25820.436503999994</v>
      </c>
      <c r="CG61" s="95">
        <v>29</v>
      </c>
      <c r="CH61" s="289" t="s">
        <v>1784</v>
      </c>
      <c r="CI61" s="95">
        <v>18</v>
      </c>
      <c r="CJ61" s="289" t="s">
        <v>1784</v>
      </c>
      <c r="CK61" s="95">
        <v>18</v>
      </c>
      <c r="CP61" s="95">
        <v>9.9</v>
      </c>
      <c r="CQ61" s="289" t="s">
        <v>1784</v>
      </c>
      <c r="CR61" s="95">
        <v>18</v>
      </c>
      <c r="CS61" s="289" t="s">
        <v>1784</v>
      </c>
      <c r="CT61" s="95">
        <v>18</v>
      </c>
      <c r="CV61" s="289" t="s">
        <v>1784</v>
      </c>
      <c r="CW61" s="95">
        <v>120</v>
      </c>
      <c r="CX61" s="289" t="s">
        <v>1784</v>
      </c>
      <c r="CY61" s="95">
        <v>18</v>
      </c>
      <c r="CZ61" s="289" t="s">
        <v>1784</v>
      </c>
      <c r="DA61" s="95">
        <v>18</v>
      </c>
    </row>
    <row r="62" spans="1:105" x14ac:dyDescent="0.2">
      <c r="A62" s="22" t="s">
        <v>2075</v>
      </c>
      <c r="B62" s="4">
        <v>39452.739583333336</v>
      </c>
      <c r="C62" s="4">
        <v>39456.163194444445</v>
      </c>
      <c r="D62" t="s">
        <v>2877</v>
      </c>
      <c r="E62" t="s">
        <v>2878</v>
      </c>
      <c r="F62">
        <v>50</v>
      </c>
      <c r="L62">
        <v>5488</v>
      </c>
      <c r="N62">
        <v>137</v>
      </c>
      <c r="P62">
        <v>263</v>
      </c>
      <c r="Q62" t="s">
        <v>1784</v>
      </c>
      <c r="R62">
        <v>18</v>
      </c>
      <c r="T62">
        <v>73</v>
      </c>
      <c r="U62" s="7">
        <f t="shared" si="0"/>
        <v>155402872.79999998</v>
      </c>
      <c r="V62" s="7">
        <f t="shared" si="11"/>
        <v>2797.2517103999994</v>
      </c>
      <c r="W62" s="7">
        <f t="shared" si="1"/>
        <v>11344.409714399999</v>
      </c>
      <c r="X62" s="7">
        <f t="shared" si="2"/>
        <v>14141.661424799999</v>
      </c>
      <c r="Y62" s="7"/>
      <c r="Z62" s="64" t="s">
        <v>432</v>
      </c>
      <c r="AA62" s="64" t="s">
        <v>492</v>
      </c>
      <c r="AB62" s="7">
        <v>155402872.79999998</v>
      </c>
      <c r="AC62" s="7">
        <v>14141.661424799999</v>
      </c>
      <c r="AD62" s="22" t="s">
        <v>894</v>
      </c>
      <c r="AE62" s="4">
        <v>39452.743055555555</v>
      </c>
      <c r="AF62" s="4">
        <v>39456.253472222219</v>
      </c>
      <c r="AG62" t="s">
        <v>1147</v>
      </c>
      <c r="AH62" t="s">
        <v>1148</v>
      </c>
      <c r="AI62">
        <v>50</v>
      </c>
      <c r="AO62">
        <v>96.1</v>
      </c>
      <c r="AQ62">
        <v>1120</v>
      </c>
      <c r="AS62">
        <v>1700</v>
      </c>
      <c r="AT62" t="s">
        <v>1784</v>
      </c>
      <c r="AU62">
        <v>18</v>
      </c>
      <c r="AW62">
        <v>780</v>
      </c>
      <c r="AX62" s="7">
        <f t="shared" si="20"/>
        <v>2721249.2849999997</v>
      </c>
      <c r="AY62" s="7">
        <f t="shared" si="21"/>
        <v>48.982487129999996</v>
      </c>
      <c r="AZ62" s="7">
        <f t="shared" si="22"/>
        <v>2122.5744422999996</v>
      </c>
      <c r="BA62" s="7">
        <f t="shared" si="23"/>
        <v>2171.5569294299999</v>
      </c>
      <c r="BB62" s="64" t="s">
        <v>534</v>
      </c>
      <c r="BC62" s="64" t="s">
        <v>492</v>
      </c>
      <c r="BD62" s="7">
        <v>2721249.2849999997</v>
      </c>
      <c r="BE62" s="7">
        <v>2171.5569294299999</v>
      </c>
      <c r="BF62" s="7">
        <f t="shared" si="16"/>
        <v>158124122.08499998</v>
      </c>
      <c r="BG62" s="7">
        <f t="shared" si="17"/>
        <v>2846.2341975299996</v>
      </c>
      <c r="BH62" s="7">
        <f t="shared" si="18"/>
        <v>13466.984156699998</v>
      </c>
      <c r="BI62" s="7">
        <f t="shared" si="19"/>
        <v>16313.218354229999</v>
      </c>
      <c r="CG62" s="95">
        <v>29</v>
      </c>
      <c r="CH62" s="289" t="s">
        <v>1784</v>
      </c>
      <c r="CI62" s="95">
        <v>18</v>
      </c>
      <c r="CJ62" s="289" t="s">
        <v>1784</v>
      </c>
      <c r="CK62" s="95">
        <v>18</v>
      </c>
      <c r="CP62" s="95">
        <v>10.199999999999999</v>
      </c>
      <c r="CQ62" s="289" t="s">
        <v>1784</v>
      </c>
      <c r="CR62" s="95">
        <v>18</v>
      </c>
      <c r="CS62" s="289" t="s">
        <v>1784</v>
      </c>
      <c r="CT62" s="95">
        <v>18</v>
      </c>
      <c r="CV62" s="289" t="s">
        <v>1784</v>
      </c>
      <c r="CW62" s="95">
        <v>3</v>
      </c>
      <c r="CX62" s="289"/>
      <c r="CY62" s="95"/>
      <c r="CZ62" s="289"/>
      <c r="DA62" s="95"/>
    </row>
    <row r="63" spans="1:105" x14ac:dyDescent="0.2">
      <c r="A63" s="22" t="s">
        <v>2075</v>
      </c>
      <c r="B63" s="4">
        <v>39495.142361111109</v>
      </c>
      <c r="C63" s="4">
        <v>39495.649305555555</v>
      </c>
      <c r="D63" t="s">
        <v>2930</v>
      </c>
      <c r="E63" t="s">
        <v>2931</v>
      </c>
      <c r="F63">
        <v>50</v>
      </c>
      <c r="L63">
        <v>1266</v>
      </c>
      <c r="N63">
        <v>867</v>
      </c>
      <c r="P63">
        <v>1420</v>
      </c>
      <c r="Q63" t="s">
        <v>1784</v>
      </c>
      <c r="R63">
        <v>18</v>
      </c>
      <c r="T63">
        <v>610</v>
      </c>
      <c r="U63" s="7">
        <f t="shared" si="0"/>
        <v>35849132.099999994</v>
      </c>
      <c r="V63" s="7">
        <f t="shared" si="11"/>
        <v>645.2843777999999</v>
      </c>
      <c r="W63" s="7">
        <f t="shared" si="1"/>
        <v>21867.970580999998</v>
      </c>
      <c r="X63" s="7">
        <f t="shared" si="2"/>
        <v>22513.254958799997</v>
      </c>
      <c r="Y63" s="7"/>
      <c r="Z63" s="64" t="s">
        <v>432</v>
      </c>
      <c r="AA63" s="64" t="s">
        <v>493</v>
      </c>
      <c r="AB63" s="7">
        <v>35849132.099999994</v>
      </c>
      <c r="AC63" s="7">
        <v>22513.254958799997</v>
      </c>
      <c r="AD63" s="22" t="s">
        <v>894</v>
      </c>
      <c r="AE63" s="4">
        <v>39495.143055555556</v>
      </c>
      <c r="AF63" s="4">
        <v>39496.242361111108</v>
      </c>
      <c r="AG63" t="s">
        <v>1155</v>
      </c>
      <c r="AH63" t="s">
        <v>1156</v>
      </c>
      <c r="AI63">
        <v>50</v>
      </c>
      <c r="AO63">
        <v>73</v>
      </c>
      <c r="AQ63">
        <v>1440</v>
      </c>
      <c r="AS63">
        <v>2210</v>
      </c>
      <c r="AT63" t="s">
        <v>1784</v>
      </c>
      <c r="AU63">
        <v>18</v>
      </c>
      <c r="AW63">
        <v>930</v>
      </c>
      <c r="AX63" s="7">
        <f t="shared" si="20"/>
        <v>2067130.0499999998</v>
      </c>
      <c r="AY63" s="7">
        <f t="shared" si="21"/>
        <v>37.208340899999996</v>
      </c>
      <c r="AZ63" s="7">
        <f t="shared" si="22"/>
        <v>1922.4309464999997</v>
      </c>
      <c r="BA63" s="7">
        <f t="shared" si="23"/>
        <v>1959.6392873999996</v>
      </c>
      <c r="BB63" s="64" t="s">
        <v>534</v>
      </c>
      <c r="BC63" s="64" t="s">
        <v>493</v>
      </c>
      <c r="BD63" s="7">
        <v>2067130.0499999998</v>
      </c>
      <c r="BE63" s="7">
        <v>1959.6392873999996</v>
      </c>
      <c r="BF63" s="7">
        <f t="shared" si="16"/>
        <v>37916262.149999991</v>
      </c>
      <c r="BG63" s="7">
        <f t="shared" si="17"/>
        <v>682.49271869999984</v>
      </c>
      <c r="BH63" s="7">
        <f t="shared" si="18"/>
        <v>23790.401527499998</v>
      </c>
      <c r="BI63" s="7">
        <f t="shared" si="19"/>
        <v>24472.894246199998</v>
      </c>
      <c r="CG63" s="95">
        <v>29</v>
      </c>
      <c r="CH63" s="289" t="s">
        <v>1784</v>
      </c>
      <c r="CI63" s="95">
        <v>18</v>
      </c>
      <c r="CJ63" s="289" t="s">
        <v>1784</v>
      </c>
      <c r="CK63" s="95">
        <v>18</v>
      </c>
      <c r="CP63" s="95">
        <v>10.5</v>
      </c>
      <c r="CQ63" s="289" t="s">
        <v>1784</v>
      </c>
      <c r="CR63" s="95">
        <v>18</v>
      </c>
      <c r="CS63" s="289" t="s">
        <v>1784</v>
      </c>
      <c r="CT63" s="95">
        <v>18</v>
      </c>
      <c r="CV63" s="289" t="s">
        <v>1784</v>
      </c>
      <c r="CW63" s="95">
        <v>6</v>
      </c>
      <c r="CX63" s="289" t="s">
        <v>1784</v>
      </c>
      <c r="CY63" s="95">
        <v>18</v>
      </c>
      <c r="CZ63" s="289" t="s">
        <v>1784</v>
      </c>
      <c r="DA63" s="95">
        <v>18</v>
      </c>
    </row>
    <row r="64" spans="1:105" x14ac:dyDescent="0.2">
      <c r="B64" s="4"/>
      <c r="C64" s="4"/>
      <c r="U64" s="7"/>
      <c r="V64" s="7"/>
      <c r="W64" s="7"/>
      <c r="X64" s="7"/>
      <c r="Y64" s="7"/>
      <c r="AB64" s="7"/>
      <c r="AC64" s="7"/>
      <c r="AD64" s="22" t="s">
        <v>894</v>
      </c>
      <c r="AE64" s="4">
        <v>39528.248611111114</v>
      </c>
      <c r="AF64" s="4">
        <v>39529.431944444441</v>
      </c>
      <c r="AG64" t="s">
        <v>1157</v>
      </c>
      <c r="AH64" t="s">
        <v>1158</v>
      </c>
      <c r="AI64">
        <v>50</v>
      </c>
      <c r="AO64">
        <v>2.2599999999999998</v>
      </c>
      <c r="AQ64">
        <v>2370</v>
      </c>
      <c r="AS64">
        <v>3860</v>
      </c>
      <c r="AT64" t="s">
        <v>1784</v>
      </c>
      <c r="AU64">
        <v>18</v>
      </c>
      <c r="AW64">
        <v>1100</v>
      </c>
      <c r="AX64" s="7">
        <f t="shared" si="20"/>
        <v>63996.080999999991</v>
      </c>
      <c r="AY64" s="7">
        <f t="shared" si="21"/>
        <v>1.1519294579999999</v>
      </c>
      <c r="AZ64" s="7">
        <f t="shared" si="22"/>
        <v>70.395689099999998</v>
      </c>
      <c r="BA64" s="7">
        <f t="shared" si="23"/>
        <v>71.547618557999996</v>
      </c>
      <c r="BB64" s="64" t="s">
        <v>534</v>
      </c>
      <c r="BC64" s="64" t="s">
        <v>535</v>
      </c>
      <c r="BD64" s="7">
        <v>63996.080999999991</v>
      </c>
      <c r="BE64" s="7">
        <v>71.547618557999996</v>
      </c>
      <c r="BF64" s="7">
        <f t="shared" si="16"/>
        <v>63996.080999999991</v>
      </c>
      <c r="BG64" s="7">
        <f t="shared" si="17"/>
        <v>1.1519294579999999</v>
      </c>
      <c r="BH64" s="7">
        <f t="shared" si="18"/>
        <v>70.395689099999998</v>
      </c>
      <c r="BI64" s="7">
        <f t="shared" si="19"/>
        <v>71.547618557999996</v>
      </c>
      <c r="CG64" s="95">
        <v>29.8</v>
      </c>
      <c r="CH64" s="289" t="s">
        <v>1784</v>
      </c>
      <c r="CI64" s="95">
        <v>18</v>
      </c>
      <c r="CJ64" s="289" t="s">
        <v>1784</v>
      </c>
      <c r="CK64" s="95">
        <v>18</v>
      </c>
      <c r="CP64" s="95">
        <v>10.5</v>
      </c>
      <c r="CQ64" s="289" t="s">
        <v>1784</v>
      </c>
      <c r="CR64" s="95">
        <v>20</v>
      </c>
      <c r="CS64" s="289" t="s">
        <v>1784</v>
      </c>
      <c r="CT64" s="95">
        <v>20</v>
      </c>
      <c r="CV64" s="289" t="s">
        <v>1784</v>
      </c>
      <c r="CW64" s="95">
        <v>200</v>
      </c>
      <c r="CX64" s="289" t="s">
        <v>1784</v>
      </c>
      <c r="CY64" s="95">
        <v>18</v>
      </c>
      <c r="CZ64" s="289" t="s">
        <v>1784</v>
      </c>
      <c r="DA64" s="95">
        <v>18</v>
      </c>
    </row>
    <row r="65" spans="1:105" x14ac:dyDescent="0.2">
      <c r="A65" s="22" t="s">
        <v>2075</v>
      </c>
      <c r="B65" s="4">
        <v>39532.28125</v>
      </c>
      <c r="C65" s="4">
        <v>39532.9375</v>
      </c>
      <c r="D65" t="s">
        <v>2982</v>
      </c>
      <c r="E65" s="45" t="s">
        <v>2995</v>
      </c>
      <c r="F65">
        <v>50</v>
      </c>
      <c r="L65">
        <v>1089</v>
      </c>
      <c r="N65">
        <v>252</v>
      </c>
      <c r="P65">
        <v>454</v>
      </c>
      <c r="Q65" t="s">
        <v>1784</v>
      </c>
      <c r="R65">
        <v>18</v>
      </c>
      <c r="T65">
        <v>73</v>
      </c>
      <c r="U65" s="7">
        <f t="shared" si="0"/>
        <v>30837049.649999999</v>
      </c>
      <c r="V65" s="7">
        <f t="shared" si="11"/>
        <v>555.06689369999992</v>
      </c>
      <c r="W65" s="7">
        <f t="shared" si="1"/>
        <v>2251.1046244499998</v>
      </c>
      <c r="X65" s="7">
        <f t="shared" si="2"/>
        <v>2806.1715181499999</v>
      </c>
      <c r="Y65" s="7"/>
      <c r="Z65" s="64" t="s">
        <v>432</v>
      </c>
      <c r="AA65" s="64" t="s">
        <v>494</v>
      </c>
      <c r="AB65" s="7">
        <v>30837049.649999999</v>
      </c>
      <c r="AC65" s="7">
        <v>2806.1715181499999</v>
      </c>
      <c r="AD65" s="22" t="s">
        <v>894</v>
      </c>
      <c r="AE65" s="4">
        <v>39532.285416666666</v>
      </c>
      <c r="AF65" s="4">
        <v>39534.253472222219</v>
      </c>
      <c r="AG65" t="s">
        <v>1159</v>
      </c>
      <c r="AH65" t="s">
        <v>1160</v>
      </c>
      <c r="AI65">
        <v>50</v>
      </c>
      <c r="AO65">
        <v>35.200000000000003</v>
      </c>
      <c r="AQ65">
        <v>701</v>
      </c>
      <c r="AS65">
        <v>990</v>
      </c>
      <c r="AT65" t="s">
        <v>1784</v>
      </c>
      <c r="AU65">
        <v>18</v>
      </c>
      <c r="AW65">
        <v>170</v>
      </c>
      <c r="AX65" s="7">
        <f t="shared" si="20"/>
        <v>996753.12000000011</v>
      </c>
      <c r="AY65" s="7">
        <f t="shared" si="21"/>
        <v>17.941556160000005</v>
      </c>
      <c r="AZ65" s="7">
        <f t="shared" si="22"/>
        <v>169.44803039999999</v>
      </c>
      <c r="BA65" s="7">
        <f t="shared" si="23"/>
        <v>187.38958656</v>
      </c>
      <c r="BB65" s="64" t="s">
        <v>534</v>
      </c>
      <c r="BC65" s="64" t="s">
        <v>494</v>
      </c>
      <c r="BD65" s="7">
        <v>996753.12000000011</v>
      </c>
      <c r="BE65" s="7">
        <v>187.38958656</v>
      </c>
      <c r="BF65" s="7">
        <f t="shared" si="16"/>
        <v>31833802.77</v>
      </c>
      <c r="BG65" s="7">
        <f t="shared" si="17"/>
        <v>573.00844985999993</v>
      </c>
      <c r="BH65" s="7">
        <f t="shared" si="18"/>
        <v>2420.5526548499997</v>
      </c>
      <c r="BI65" s="7">
        <f t="shared" si="19"/>
        <v>2993.5611047100001</v>
      </c>
      <c r="CG65" s="95">
        <v>30</v>
      </c>
      <c r="CH65" s="289" t="s">
        <v>1784</v>
      </c>
      <c r="CI65" s="95">
        <v>18</v>
      </c>
      <c r="CJ65" s="289" t="s">
        <v>1784</v>
      </c>
      <c r="CK65" s="95">
        <v>18</v>
      </c>
      <c r="CP65" s="95">
        <v>10.7</v>
      </c>
      <c r="CQ65" s="289" t="s">
        <v>1784</v>
      </c>
      <c r="CR65" s="95">
        <v>20</v>
      </c>
      <c r="CS65" s="289" t="s">
        <v>1784</v>
      </c>
      <c r="CT65" s="95">
        <v>20</v>
      </c>
      <c r="CV65" s="289" t="s">
        <v>1784</v>
      </c>
      <c r="CW65" s="95">
        <v>6</v>
      </c>
      <c r="CX65" s="289" t="s">
        <v>1784</v>
      </c>
      <c r="CY65" s="95">
        <v>18</v>
      </c>
      <c r="CZ65" s="289" t="s">
        <v>1784</v>
      </c>
      <c r="DA65" s="95">
        <v>18</v>
      </c>
    </row>
    <row r="66" spans="1:105" x14ac:dyDescent="0.2">
      <c r="A66" s="22" t="s">
        <v>2075</v>
      </c>
      <c r="B66" s="4">
        <v>39532.989583333336</v>
      </c>
      <c r="C66" s="4">
        <v>39533.732638888891</v>
      </c>
      <c r="D66" t="s">
        <v>3</v>
      </c>
      <c r="E66" s="45" t="s">
        <v>2993</v>
      </c>
      <c r="F66">
        <v>50</v>
      </c>
      <c r="L66">
        <v>1034.9000000000001</v>
      </c>
      <c r="P66">
        <v>156</v>
      </c>
      <c r="Q66" s="62" t="s">
        <v>1784</v>
      </c>
      <c r="R66" s="62">
        <v>18</v>
      </c>
      <c r="S66" s="62" t="s">
        <v>1784</v>
      </c>
      <c r="T66" s="62">
        <v>18</v>
      </c>
      <c r="U66" s="7">
        <f t="shared" si="0"/>
        <v>29305108.065000001</v>
      </c>
      <c r="V66" s="7">
        <f t="shared" si="11"/>
        <v>527.49194517000001</v>
      </c>
      <c r="W66" s="7">
        <f t="shared" si="1"/>
        <v>527.49194517000001</v>
      </c>
      <c r="X66" s="7">
        <f t="shared" si="2"/>
        <v>1054.98389034</v>
      </c>
      <c r="Y66" s="7"/>
      <c r="Z66" s="64" t="s">
        <v>432</v>
      </c>
      <c r="AA66" s="64" t="s">
        <v>532</v>
      </c>
      <c r="AB66" s="7">
        <v>29305108.065000001</v>
      </c>
      <c r="AC66" s="7">
        <v>1054.98389034</v>
      </c>
      <c r="AD66" s="22"/>
      <c r="AE66" s="4"/>
      <c r="AF66" s="4"/>
      <c r="AX66" s="7"/>
      <c r="AY66" s="7"/>
      <c r="AZ66" s="7"/>
      <c r="BA66" s="7"/>
      <c r="BB66" s="64"/>
      <c r="BC66" s="64"/>
      <c r="BD66" s="7"/>
      <c r="BE66" s="7"/>
      <c r="BF66" s="7">
        <f t="shared" ref="BF66:BF102" si="24">U66+BD66</f>
        <v>29305108.065000001</v>
      </c>
      <c r="BG66" s="7">
        <f t="shared" ref="BG66:BG102" si="25">V66+AY66</f>
        <v>527.49194517000001</v>
      </c>
      <c r="BH66" s="7">
        <f t="shared" ref="BH66:BH102" si="26">W66+AZ66</f>
        <v>527.49194517000001</v>
      </c>
      <c r="BI66" s="7">
        <f t="shared" ref="BI66:BI102" si="27">X66+BA66</f>
        <v>1054.98389034</v>
      </c>
      <c r="CG66" s="95">
        <v>30</v>
      </c>
      <c r="CH66" s="289" t="s">
        <v>1784</v>
      </c>
      <c r="CI66" s="95">
        <v>18</v>
      </c>
      <c r="CJ66" s="289" t="s">
        <v>1784</v>
      </c>
      <c r="CK66" s="95">
        <v>18</v>
      </c>
      <c r="CP66" s="95">
        <v>10.8</v>
      </c>
      <c r="CQ66" s="289" t="s">
        <v>1784</v>
      </c>
      <c r="CR66" s="95">
        <v>18</v>
      </c>
      <c r="CS66" s="289" t="s">
        <v>1784</v>
      </c>
      <c r="CT66" s="95">
        <v>18</v>
      </c>
      <c r="CV66" s="289" t="s">
        <v>1784</v>
      </c>
      <c r="CW66" s="95">
        <v>2</v>
      </c>
      <c r="CX66" s="289" t="s">
        <v>1784</v>
      </c>
      <c r="CY66" s="95">
        <v>18</v>
      </c>
      <c r="CZ66" s="289" t="s">
        <v>1784</v>
      </c>
      <c r="DA66" s="95">
        <v>18</v>
      </c>
    </row>
    <row r="67" spans="1:105" x14ac:dyDescent="0.2">
      <c r="A67" s="22" t="s">
        <v>2075</v>
      </c>
      <c r="B67" s="4">
        <v>39533.829861111109</v>
      </c>
      <c r="C67" s="4">
        <v>39534.232638888891</v>
      </c>
      <c r="D67" t="s">
        <v>7</v>
      </c>
      <c r="E67" s="45" t="s">
        <v>2994</v>
      </c>
      <c r="F67">
        <v>50</v>
      </c>
      <c r="L67">
        <v>464.65</v>
      </c>
      <c r="P67">
        <v>137</v>
      </c>
      <c r="Q67" s="62" t="s">
        <v>1784</v>
      </c>
      <c r="R67" s="62">
        <v>18</v>
      </c>
      <c r="S67" s="62" t="s">
        <v>1784</v>
      </c>
      <c r="T67" s="62">
        <v>18</v>
      </c>
      <c r="U67" s="7">
        <f t="shared" si="0"/>
        <v>13157424.352499999</v>
      </c>
      <c r="V67" s="7">
        <f t="shared" si="11"/>
        <v>236.83363834499997</v>
      </c>
      <c r="W67" s="7">
        <f t="shared" si="1"/>
        <v>236.83363834499997</v>
      </c>
      <c r="X67" s="7">
        <f t="shared" si="2"/>
        <v>473.66727668999994</v>
      </c>
      <c r="Y67" s="7"/>
      <c r="Z67" s="64" t="s">
        <v>432</v>
      </c>
      <c r="AA67" s="64" t="s">
        <v>533</v>
      </c>
      <c r="AB67" s="7">
        <v>13157424.352499999</v>
      </c>
      <c r="AC67" s="7">
        <v>473.66727668999994</v>
      </c>
      <c r="AD67" s="22"/>
      <c r="AE67" s="4"/>
      <c r="AF67" s="4"/>
      <c r="AX67" s="7"/>
      <c r="AY67" s="7"/>
      <c r="AZ67" s="7"/>
      <c r="BA67" s="7"/>
      <c r="BB67" s="64"/>
      <c r="BC67" s="64"/>
      <c r="BD67" s="7"/>
      <c r="BE67" s="7"/>
      <c r="BF67" s="7">
        <f t="shared" si="24"/>
        <v>13157424.352499999</v>
      </c>
      <c r="BG67" s="7">
        <f t="shared" si="25"/>
        <v>236.83363834499997</v>
      </c>
      <c r="BH67" s="7">
        <f t="shared" si="26"/>
        <v>236.83363834499997</v>
      </c>
      <c r="BI67" s="7">
        <f t="shared" si="27"/>
        <v>473.66727668999994</v>
      </c>
      <c r="CG67" s="95">
        <v>30</v>
      </c>
      <c r="CH67" s="289" t="s">
        <v>1784</v>
      </c>
      <c r="CI67" s="95">
        <v>18</v>
      </c>
      <c r="CJ67" s="289" t="s">
        <v>1784</v>
      </c>
      <c r="CK67" s="95">
        <v>18</v>
      </c>
      <c r="CP67" s="95">
        <v>10.9</v>
      </c>
      <c r="CQ67" s="289" t="s">
        <v>1784</v>
      </c>
      <c r="CR67" s="95">
        <v>20</v>
      </c>
      <c r="CS67" s="289" t="s">
        <v>1784</v>
      </c>
      <c r="CT67" s="95">
        <v>20</v>
      </c>
      <c r="CV67" s="289" t="s">
        <v>1784</v>
      </c>
      <c r="CW67" s="95">
        <v>3</v>
      </c>
      <c r="CX67" s="289" t="s">
        <v>1784</v>
      </c>
      <c r="CY67" s="95">
        <v>20</v>
      </c>
      <c r="CZ67" s="289" t="s">
        <v>1784</v>
      </c>
      <c r="DA67" s="95">
        <v>20</v>
      </c>
    </row>
    <row r="68" spans="1:105" x14ac:dyDescent="0.2">
      <c r="B68" s="4"/>
      <c r="C68" s="4"/>
      <c r="E68" s="45"/>
      <c r="Q68" s="62"/>
      <c r="R68" s="62"/>
      <c r="S68" s="62"/>
      <c r="T68" s="62"/>
      <c r="U68" s="7"/>
      <c r="V68" s="7"/>
      <c r="W68" s="7"/>
      <c r="X68" s="7"/>
      <c r="Y68" s="7"/>
      <c r="AB68" s="7"/>
      <c r="AC68" s="7"/>
      <c r="AD68" s="22" t="s">
        <v>894</v>
      </c>
      <c r="AE68" s="109">
        <v>39628.071527777778</v>
      </c>
      <c r="AF68" s="109">
        <v>39628.335416666669</v>
      </c>
      <c r="AG68" t="s">
        <v>1161</v>
      </c>
      <c r="AH68" s="110" t="s">
        <v>1162</v>
      </c>
      <c r="AI68">
        <v>50</v>
      </c>
      <c r="AO68">
        <v>13</v>
      </c>
      <c r="AQ68">
        <v>5.8</v>
      </c>
      <c r="AS68">
        <v>26.7</v>
      </c>
      <c r="AT68" s="110" t="s">
        <v>1784</v>
      </c>
      <c r="AU68" s="110">
        <v>18</v>
      </c>
      <c r="AV68" s="110" t="s">
        <v>1784</v>
      </c>
      <c r="AW68" s="110">
        <v>18</v>
      </c>
      <c r="AX68" s="7">
        <f>AO68*28.31685*1000</f>
        <v>368119.04999999993</v>
      </c>
      <c r="AY68" s="7">
        <f>AX68*AU68/1000000</f>
        <v>6.6261428999999987</v>
      </c>
      <c r="AZ68" s="7">
        <f>AX68*AW68/1000000</f>
        <v>6.6261428999999987</v>
      </c>
      <c r="BA68" s="7">
        <f>AY68+AZ68</f>
        <v>13.252285799999997</v>
      </c>
      <c r="BB68" s="64" t="s">
        <v>534</v>
      </c>
      <c r="BC68" s="64" t="s">
        <v>536</v>
      </c>
      <c r="BD68" s="7">
        <v>368119.04999999993</v>
      </c>
      <c r="BE68" s="7">
        <v>13.252285799999997</v>
      </c>
      <c r="BF68" s="7">
        <f t="shared" si="24"/>
        <v>368119.04999999993</v>
      </c>
      <c r="BG68" s="7">
        <f t="shared" si="25"/>
        <v>6.6261428999999987</v>
      </c>
      <c r="BH68" s="7">
        <f t="shared" si="26"/>
        <v>6.6261428999999987</v>
      </c>
      <c r="BI68" s="7">
        <f t="shared" si="27"/>
        <v>13.252285799999997</v>
      </c>
      <c r="CG68" s="95">
        <v>30</v>
      </c>
      <c r="CH68" s="289" t="s">
        <v>1784</v>
      </c>
      <c r="CI68" s="95">
        <v>18</v>
      </c>
      <c r="CJ68" s="289" t="s">
        <v>1784</v>
      </c>
      <c r="CK68" s="95">
        <v>18</v>
      </c>
      <c r="CP68" s="95">
        <v>11.7</v>
      </c>
      <c r="CQ68" s="289" t="s">
        <v>1784</v>
      </c>
      <c r="CR68" s="95">
        <v>20</v>
      </c>
      <c r="CS68" s="289" t="s">
        <v>1784</v>
      </c>
      <c r="CT68" s="95">
        <v>20</v>
      </c>
      <c r="CV68" s="289" t="s">
        <v>1784</v>
      </c>
      <c r="CW68" s="95">
        <v>6</v>
      </c>
      <c r="CX68" s="289" t="s">
        <v>1784</v>
      </c>
      <c r="CY68" s="95">
        <v>18</v>
      </c>
      <c r="CZ68" s="289" t="s">
        <v>1784</v>
      </c>
      <c r="DA68" s="95">
        <v>18</v>
      </c>
    </row>
    <row r="69" spans="1:105" x14ac:dyDescent="0.2">
      <c r="B69" s="4"/>
      <c r="C69" s="4"/>
      <c r="E69" s="45"/>
      <c r="Q69" s="62"/>
      <c r="R69" s="62"/>
      <c r="S69" s="62"/>
      <c r="T69" s="62"/>
      <c r="U69" s="7"/>
      <c r="V69" s="7"/>
      <c r="W69" s="7"/>
      <c r="X69" s="7"/>
      <c r="Y69" s="7"/>
      <c r="AB69" s="7"/>
      <c r="AC69" s="7"/>
      <c r="AD69" s="22" t="s">
        <v>894</v>
      </c>
      <c r="AE69" s="109">
        <v>39726.627083333333</v>
      </c>
      <c r="AF69" s="109">
        <v>39726.750694444447</v>
      </c>
      <c r="AG69" t="s">
        <v>1163</v>
      </c>
      <c r="AH69" s="110" t="s">
        <v>1164</v>
      </c>
      <c r="AI69">
        <v>50</v>
      </c>
      <c r="AO69">
        <v>5.8</v>
      </c>
      <c r="AQ69">
        <v>8.5</v>
      </c>
      <c r="AS69">
        <v>37.6</v>
      </c>
      <c r="AT69" s="110" t="s">
        <v>1784</v>
      </c>
      <c r="AU69" s="110">
        <v>18</v>
      </c>
      <c r="AV69" s="110" t="s">
        <v>1784</v>
      </c>
      <c r="AW69" s="110">
        <v>18</v>
      </c>
      <c r="AX69" s="7">
        <f>AO69*28.31685*1000</f>
        <v>164237.73000000001</v>
      </c>
      <c r="AY69" s="7">
        <f>AX69*AU69/1000000</f>
        <v>2.9562791399999999</v>
      </c>
      <c r="AZ69" s="7">
        <f>AX69*AW69/1000000</f>
        <v>2.9562791399999999</v>
      </c>
      <c r="BA69" s="7">
        <f>AY69+AZ69</f>
        <v>5.9125582799999998</v>
      </c>
      <c r="BB69" s="64" t="s">
        <v>534</v>
      </c>
      <c r="BC69" s="64" t="s">
        <v>537</v>
      </c>
      <c r="BD69" s="7">
        <v>164237.73000000001</v>
      </c>
      <c r="BE69" s="7">
        <v>5.9125582799999998</v>
      </c>
      <c r="BF69" s="7">
        <f t="shared" si="24"/>
        <v>164237.73000000001</v>
      </c>
      <c r="BG69" s="7">
        <f t="shared" si="25"/>
        <v>2.9562791399999999</v>
      </c>
      <c r="BH69" s="7">
        <f t="shared" si="26"/>
        <v>2.9562791399999999</v>
      </c>
      <c r="BI69" s="7">
        <f t="shared" si="27"/>
        <v>5.9125582799999998</v>
      </c>
      <c r="CG69" s="95">
        <v>30</v>
      </c>
      <c r="CH69" s="289" t="s">
        <v>1784</v>
      </c>
      <c r="CI69" s="95">
        <v>18</v>
      </c>
      <c r="CJ69" s="289" t="s">
        <v>1784</v>
      </c>
      <c r="CK69" s="95">
        <v>18</v>
      </c>
      <c r="CP69" s="95">
        <v>11.8</v>
      </c>
      <c r="CQ69" s="289" t="s">
        <v>1784</v>
      </c>
      <c r="CR69" s="95">
        <v>10</v>
      </c>
      <c r="CT69" s="95">
        <v>16</v>
      </c>
      <c r="CV69" s="289" t="s">
        <v>1784</v>
      </c>
      <c r="CW69" s="95">
        <v>4.4000000000000004</v>
      </c>
      <c r="CX69" s="289" t="s">
        <v>1784</v>
      </c>
      <c r="CY69" s="95">
        <v>18</v>
      </c>
      <c r="CZ69" s="289" t="s">
        <v>1784</v>
      </c>
      <c r="DA69" s="95">
        <v>18</v>
      </c>
    </row>
    <row r="70" spans="1:105" x14ac:dyDescent="0.2">
      <c r="A70" s="22" t="s">
        <v>2075</v>
      </c>
      <c r="B70" s="4">
        <v>39782.642361111109</v>
      </c>
      <c r="C70" s="4">
        <v>39783.506944444445</v>
      </c>
      <c r="D70" t="s">
        <v>47</v>
      </c>
      <c r="E70" t="s">
        <v>48</v>
      </c>
      <c r="F70">
        <v>50</v>
      </c>
      <c r="L70">
        <v>311.39999999999998</v>
      </c>
      <c r="N70">
        <v>1050</v>
      </c>
      <c r="P70">
        <v>1690</v>
      </c>
      <c r="Q70" t="s">
        <v>1784</v>
      </c>
      <c r="R70">
        <v>18</v>
      </c>
      <c r="T70">
        <v>760</v>
      </c>
      <c r="U70" s="7">
        <f t="shared" ref="U70:U95" si="28">L70*28.31685*1000</f>
        <v>8817867.0899999999</v>
      </c>
      <c r="V70" s="7">
        <f t="shared" si="11"/>
        <v>158.72160762000001</v>
      </c>
      <c r="W70" s="7">
        <f t="shared" ref="W70:W95" si="29">U70*T70/1000000</f>
        <v>6701.5789883999996</v>
      </c>
      <c r="X70" s="7">
        <f t="shared" ref="X70:X95" si="30">V70+W70</f>
        <v>6860.3005960199998</v>
      </c>
      <c r="Y70" s="7"/>
      <c r="Z70" s="64" t="s">
        <v>432</v>
      </c>
      <c r="AA70" s="64" t="s">
        <v>495</v>
      </c>
      <c r="AB70" s="7">
        <v>8817867.0899999999</v>
      </c>
      <c r="AC70" s="7">
        <v>6860.3005960199998</v>
      </c>
      <c r="AD70" s="22" t="s">
        <v>894</v>
      </c>
      <c r="AE70" s="4">
        <v>39782.647222222222</v>
      </c>
      <c r="AF70" s="4">
        <v>39783.513194444444</v>
      </c>
      <c r="AG70" t="s">
        <v>1167</v>
      </c>
      <c r="AH70" t="s">
        <v>1168</v>
      </c>
      <c r="AI70">
        <v>50</v>
      </c>
      <c r="AO70">
        <v>22.75</v>
      </c>
      <c r="AP70" t="s">
        <v>1934</v>
      </c>
      <c r="AQ70">
        <v>1270</v>
      </c>
      <c r="AS70">
        <v>2460</v>
      </c>
      <c r="AT70" t="s">
        <v>1784</v>
      </c>
      <c r="AU70">
        <v>18</v>
      </c>
      <c r="AW70">
        <v>1200</v>
      </c>
      <c r="AX70" s="7">
        <f>AO70*28.31685*1000</f>
        <v>644208.33750000002</v>
      </c>
      <c r="AY70" s="7">
        <f>AX70*AU70/1000000</f>
        <v>11.595750075000002</v>
      </c>
      <c r="AZ70" s="7">
        <f>AX70*AW70/1000000</f>
        <v>773.05000500000006</v>
      </c>
      <c r="BA70" s="7">
        <f>AY70+AZ70</f>
        <v>784.64575507500001</v>
      </c>
      <c r="BB70" s="64" t="s">
        <v>534</v>
      </c>
      <c r="BC70" s="64" t="s">
        <v>495</v>
      </c>
      <c r="BD70" s="7">
        <v>644208.33750000002</v>
      </c>
      <c r="BE70" s="7">
        <v>784.64575507500001</v>
      </c>
      <c r="BF70" s="7">
        <f t="shared" si="24"/>
        <v>9462075.4275000002</v>
      </c>
      <c r="BG70" s="7">
        <f t="shared" si="25"/>
        <v>170.31735769500003</v>
      </c>
      <c r="BH70" s="7">
        <f t="shared" si="26"/>
        <v>7474.6289933999997</v>
      </c>
      <c r="BI70" s="7">
        <f t="shared" si="27"/>
        <v>7644.946351095</v>
      </c>
      <c r="CG70" s="95">
        <v>30</v>
      </c>
      <c r="CH70" s="289" t="s">
        <v>1784</v>
      </c>
      <c r="CI70" s="95">
        <v>18</v>
      </c>
      <c r="CJ70" s="289" t="s">
        <v>1784</v>
      </c>
      <c r="CK70" s="95">
        <v>18</v>
      </c>
      <c r="CP70" s="95">
        <v>12.2</v>
      </c>
      <c r="CQ70" s="289" t="s">
        <v>1784</v>
      </c>
      <c r="CR70" s="95">
        <v>6.4</v>
      </c>
      <c r="CS70" s="289" t="s">
        <v>1784</v>
      </c>
      <c r="CT70" s="95">
        <v>4</v>
      </c>
      <c r="CV70" s="289" t="s">
        <v>1784</v>
      </c>
      <c r="CW70" s="95">
        <v>6</v>
      </c>
      <c r="CX70" s="289" t="s">
        <v>1784</v>
      </c>
      <c r="CY70" s="95">
        <v>18</v>
      </c>
      <c r="CZ70" s="289" t="s">
        <v>1784</v>
      </c>
      <c r="DA70" s="95">
        <v>18</v>
      </c>
    </row>
    <row r="71" spans="1:105" x14ac:dyDescent="0.2">
      <c r="A71" s="22" t="s">
        <v>2075</v>
      </c>
      <c r="B71" s="4">
        <v>39790.65625</v>
      </c>
      <c r="C71" s="4">
        <v>39791.767361111109</v>
      </c>
      <c r="D71" t="s">
        <v>65</v>
      </c>
      <c r="E71" t="s">
        <v>66</v>
      </c>
      <c r="F71">
        <v>50</v>
      </c>
      <c r="L71">
        <v>141.55000000000001</v>
      </c>
      <c r="N71">
        <v>1700</v>
      </c>
      <c r="P71">
        <v>2670</v>
      </c>
      <c r="Q71" t="s">
        <v>1784</v>
      </c>
      <c r="R71">
        <v>20</v>
      </c>
      <c r="T71">
        <v>850</v>
      </c>
      <c r="U71" s="7">
        <f t="shared" si="28"/>
        <v>4008250.1175000002</v>
      </c>
      <c r="V71" s="7">
        <f t="shared" ref="V71:V95" si="31">U71*R71/1000000</f>
        <v>80.165002350000009</v>
      </c>
      <c r="W71" s="7">
        <f t="shared" si="29"/>
        <v>3407.012599875</v>
      </c>
      <c r="X71" s="7">
        <f t="shared" si="30"/>
        <v>3487.1776022250001</v>
      </c>
      <c r="Y71" s="7"/>
      <c r="Z71" s="64" t="s">
        <v>432</v>
      </c>
      <c r="AA71" s="64" t="s">
        <v>496</v>
      </c>
      <c r="AB71" s="7">
        <v>4008250.1175000002</v>
      </c>
      <c r="AC71" s="7">
        <v>3487.1776022250001</v>
      </c>
      <c r="AD71" s="22" t="s">
        <v>894</v>
      </c>
      <c r="AE71" s="4">
        <v>39790.65625</v>
      </c>
      <c r="AF71" s="4">
        <v>39791.926388888889</v>
      </c>
      <c r="AG71" t="s">
        <v>1171</v>
      </c>
      <c r="AH71" t="s">
        <v>1172</v>
      </c>
      <c r="AI71">
        <v>50</v>
      </c>
      <c r="AO71">
        <v>5.5600000000000005</v>
      </c>
      <c r="AQ71">
        <v>4980</v>
      </c>
      <c r="AS71">
        <v>8390</v>
      </c>
      <c r="AT71" t="s">
        <v>1784</v>
      </c>
      <c r="AU71">
        <v>20</v>
      </c>
      <c r="AW71">
        <v>2500</v>
      </c>
      <c r="AX71" s="7">
        <f>AO71*28.31685*1000</f>
        <v>157441.68600000002</v>
      </c>
      <c r="AY71" s="7">
        <f>AX71*AU71/1000000</f>
        <v>3.1488337200000003</v>
      </c>
      <c r="AZ71" s="7">
        <f>AX71*AW71/1000000</f>
        <v>393.60421500000007</v>
      </c>
      <c r="BA71" s="7">
        <f>AY71+AZ71</f>
        <v>396.75304872000009</v>
      </c>
      <c r="BB71" s="64" t="s">
        <v>534</v>
      </c>
      <c r="BC71" s="64" t="s">
        <v>522</v>
      </c>
      <c r="BD71" s="7">
        <v>157441.68600000002</v>
      </c>
      <c r="BE71" s="7">
        <v>396.75304872000009</v>
      </c>
      <c r="BF71" s="7">
        <f t="shared" si="24"/>
        <v>4165691.8035000004</v>
      </c>
      <c r="BG71" s="7">
        <f t="shared" si="25"/>
        <v>83.313836070000008</v>
      </c>
      <c r="BH71" s="7">
        <f t="shared" si="26"/>
        <v>3800.6168148750003</v>
      </c>
      <c r="BI71" s="7">
        <f t="shared" si="27"/>
        <v>3883.9306509450003</v>
      </c>
      <c r="CG71" s="95">
        <v>32</v>
      </c>
      <c r="CH71" s="289" t="s">
        <v>1784</v>
      </c>
      <c r="CI71" s="95">
        <v>18</v>
      </c>
      <c r="CJ71" s="289" t="s">
        <v>1784</v>
      </c>
      <c r="CK71" s="95">
        <v>18</v>
      </c>
      <c r="CP71" s="95">
        <v>12.3</v>
      </c>
      <c r="CQ71" s="289" t="s">
        <v>1784</v>
      </c>
      <c r="CR71" s="95">
        <v>18</v>
      </c>
      <c r="CS71" s="289" t="s">
        <v>1784</v>
      </c>
      <c r="CT71" s="95">
        <v>18</v>
      </c>
      <c r="CV71" s="289" t="s">
        <v>1784</v>
      </c>
      <c r="CW71" s="95">
        <v>6</v>
      </c>
      <c r="CX71" s="289" t="s">
        <v>1784</v>
      </c>
      <c r="CY71" s="95">
        <v>18</v>
      </c>
      <c r="CZ71" s="289" t="s">
        <v>1784</v>
      </c>
      <c r="DA71" s="95">
        <v>18</v>
      </c>
    </row>
    <row r="72" spans="1:105" x14ac:dyDescent="0.2">
      <c r="A72" s="22" t="s">
        <v>2075</v>
      </c>
      <c r="B72" s="4">
        <v>39791.815972222219</v>
      </c>
      <c r="C72" s="4">
        <v>39792.333333333336</v>
      </c>
      <c r="D72" t="s">
        <v>73</v>
      </c>
      <c r="E72" t="s">
        <v>74</v>
      </c>
      <c r="F72">
        <v>50</v>
      </c>
      <c r="L72">
        <v>67.67</v>
      </c>
      <c r="P72">
        <v>1830</v>
      </c>
      <c r="Q72" t="s">
        <v>1784</v>
      </c>
      <c r="R72">
        <v>20</v>
      </c>
      <c r="T72">
        <v>640</v>
      </c>
      <c r="U72" s="7">
        <f t="shared" si="28"/>
        <v>1916201.2394999999</v>
      </c>
      <c r="V72" s="7">
        <f t="shared" si="31"/>
        <v>38.324024789999996</v>
      </c>
      <c r="W72" s="7">
        <f t="shared" si="29"/>
        <v>1226.3687932799999</v>
      </c>
      <c r="X72" s="7">
        <f t="shared" si="30"/>
        <v>1264.6928180699999</v>
      </c>
      <c r="Y72" s="7"/>
      <c r="Z72" s="64" t="s">
        <v>432</v>
      </c>
      <c r="AA72" s="64" t="s">
        <v>497</v>
      </c>
      <c r="AB72" s="7">
        <v>1916201.2394999999</v>
      </c>
      <c r="AC72" s="7">
        <v>1264.6928180699999</v>
      </c>
      <c r="AD72" s="22"/>
      <c r="AE72" s="4"/>
      <c r="AF72" s="4"/>
      <c r="AX72" s="7"/>
      <c r="AY72" s="7"/>
      <c r="AZ72" s="7"/>
      <c r="BA72" s="7"/>
      <c r="BB72" s="64"/>
      <c r="BC72" s="64"/>
      <c r="BD72" s="7"/>
      <c r="BE72" s="7"/>
      <c r="BF72" s="7">
        <f t="shared" si="24"/>
        <v>1916201.2394999999</v>
      </c>
      <c r="BG72" s="7">
        <f t="shared" si="25"/>
        <v>38.324024789999996</v>
      </c>
      <c r="BH72" s="7">
        <f t="shared" si="26"/>
        <v>1226.3687932799999</v>
      </c>
      <c r="BI72" s="7">
        <f t="shared" si="27"/>
        <v>1264.6928180699999</v>
      </c>
      <c r="CG72" s="95">
        <v>32</v>
      </c>
      <c r="CH72" s="289" t="s">
        <v>1784</v>
      </c>
      <c r="CI72" s="95">
        <v>18</v>
      </c>
      <c r="CJ72" s="289" t="s">
        <v>1784</v>
      </c>
      <c r="CK72" s="95">
        <v>18</v>
      </c>
      <c r="CP72" s="95">
        <v>14.3</v>
      </c>
      <c r="CQ72" s="289" t="s">
        <v>1784</v>
      </c>
      <c r="CR72" s="95">
        <v>18</v>
      </c>
      <c r="CS72" s="289" t="s">
        <v>1784</v>
      </c>
      <c r="CT72" s="95">
        <v>18</v>
      </c>
      <c r="CV72" s="289" t="s">
        <v>1784</v>
      </c>
      <c r="CW72" s="95">
        <v>6</v>
      </c>
      <c r="CX72" s="289" t="s">
        <v>1784</v>
      </c>
      <c r="CY72" s="95">
        <v>18</v>
      </c>
      <c r="CZ72" s="289" t="s">
        <v>1784</v>
      </c>
      <c r="DA72" s="95">
        <v>18</v>
      </c>
    </row>
    <row r="73" spans="1:105" x14ac:dyDescent="0.2">
      <c r="A73" s="22" t="s">
        <v>2075</v>
      </c>
      <c r="B73" s="4">
        <v>39822.256944444445</v>
      </c>
      <c r="C73" s="4">
        <v>39822.684027777781</v>
      </c>
      <c r="D73" t="s">
        <v>115</v>
      </c>
      <c r="E73" t="s">
        <v>116</v>
      </c>
      <c r="F73">
        <v>50</v>
      </c>
      <c r="L73">
        <v>40.76</v>
      </c>
      <c r="N73">
        <v>432</v>
      </c>
      <c r="P73">
        <v>752</v>
      </c>
      <c r="Q73" t="s">
        <v>1784</v>
      </c>
      <c r="R73">
        <v>20</v>
      </c>
      <c r="T73">
        <v>180</v>
      </c>
      <c r="U73" s="7">
        <f t="shared" si="28"/>
        <v>1154194.8059999999</v>
      </c>
      <c r="V73" s="7">
        <f t="shared" si="31"/>
        <v>23.083896119999999</v>
      </c>
      <c r="W73" s="7">
        <f t="shared" si="29"/>
        <v>207.75506507999998</v>
      </c>
      <c r="X73" s="7">
        <f t="shared" si="30"/>
        <v>230.83896119999997</v>
      </c>
      <c r="Y73" s="7"/>
      <c r="Z73" s="64" t="s">
        <v>432</v>
      </c>
      <c r="AA73" s="64" t="s">
        <v>498</v>
      </c>
      <c r="AB73" s="7">
        <v>1154194.8059999999</v>
      </c>
      <c r="AC73" s="7">
        <v>230.83896119999997</v>
      </c>
      <c r="AD73" s="22" t="s">
        <v>894</v>
      </c>
      <c r="AE73" s="4">
        <v>39822.249305555553</v>
      </c>
      <c r="AF73" s="4">
        <v>39822.706944444442</v>
      </c>
      <c r="AG73" t="s">
        <v>1173</v>
      </c>
      <c r="AH73" t="s">
        <v>1174</v>
      </c>
      <c r="AI73">
        <v>50</v>
      </c>
      <c r="AO73">
        <v>0.4</v>
      </c>
      <c r="AQ73">
        <v>2140</v>
      </c>
      <c r="AS73">
        <v>3960</v>
      </c>
      <c r="AT73" t="s">
        <v>1784</v>
      </c>
      <c r="AU73">
        <v>20</v>
      </c>
      <c r="AW73">
        <v>1500</v>
      </c>
      <c r="AX73" s="7">
        <f t="shared" ref="AX73:AX84" si="32">AO73*28.31685*1000</f>
        <v>11326.740000000002</v>
      </c>
      <c r="AY73" s="7">
        <f t="shared" ref="AY73:AY84" si="33">AX73*AU73/1000000</f>
        <v>0.22653480000000004</v>
      </c>
      <c r="AZ73" s="7">
        <f t="shared" ref="AZ73:AZ84" si="34">AX73*AW73/1000000</f>
        <v>16.990110000000005</v>
      </c>
      <c r="BA73" s="7">
        <f t="shared" ref="BA73:BA84" si="35">AY73+AZ73</f>
        <v>17.216644800000005</v>
      </c>
      <c r="BB73" s="64" t="s">
        <v>534</v>
      </c>
      <c r="BC73" s="64" t="s">
        <v>498</v>
      </c>
      <c r="BD73" s="7">
        <v>11326.740000000002</v>
      </c>
      <c r="BE73" s="7">
        <v>17.216644800000005</v>
      </c>
      <c r="BF73" s="7">
        <f t="shared" si="24"/>
        <v>1165521.5459999999</v>
      </c>
      <c r="BG73" s="7">
        <f t="shared" si="25"/>
        <v>23.310430919999998</v>
      </c>
      <c r="BH73" s="7">
        <f t="shared" si="26"/>
        <v>224.74517508</v>
      </c>
      <c r="BI73" s="7">
        <f t="shared" si="27"/>
        <v>248.05560599999998</v>
      </c>
      <c r="CG73" s="95">
        <v>32</v>
      </c>
      <c r="CH73" s="289" t="s">
        <v>1784</v>
      </c>
      <c r="CI73" s="95">
        <v>18</v>
      </c>
      <c r="CJ73" s="289" t="s">
        <v>1784</v>
      </c>
      <c r="CK73" s="95">
        <v>18</v>
      </c>
      <c r="CP73" s="95">
        <v>14.4</v>
      </c>
      <c r="CQ73" s="289" t="s">
        <v>1784</v>
      </c>
      <c r="CR73" s="95">
        <v>18</v>
      </c>
      <c r="CS73" s="289" t="s">
        <v>1784</v>
      </c>
      <c r="CT73" s="95">
        <v>18</v>
      </c>
      <c r="CV73" s="289" t="s">
        <v>1784</v>
      </c>
      <c r="CW73" s="95">
        <v>3</v>
      </c>
      <c r="CX73" s="289" t="s">
        <v>1784</v>
      </c>
      <c r="CY73" s="95">
        <v>18</v>
      </c>
      <c r="CZ73" s="289" t="s">
        <v>1784</v>
      </c>
      <c r="DA73" s="95">
        <v>18</v>
      </c>
    </row>
    <row r="74" spans="1:105" x14ac:dyDescent="0.2">
      <c r="A74" s="22" t="s">
        <v>2075</v>
      </c>
      <c r="B74" s="4">
        <v>39871.263888888891</v>
      </c>
      <c r="C74" s="4">
        <v>39871.614583333336</v>
      </c>
      <c r="D74" t="s">
        <v>167</v>
      </c>
      <c r="E74" t="s">
        <v>168</v>
      </c>
      <c r="F74">
        <v>50</v>
      </c>
      <c r="L74">
        <v>248.98</v>
      </c>
      <c r="N74">
        <v>951</v>
      </c>
      <c r="P74">
        <v>1770</v>
      </c>
      <c r="Q74" t="s">
        <v>1784</v>
      </c>
      <c r="R74">
        <v>20</v>
      </c>
      <c r="T74">
        <v>810</v>
      </c>
      <c r="U74" s="7">
        <f t="shared" si="28"/>
        <v>7050329.3129999992</v>
      </c>
      <c r="V74" s="7">
        <f t="shared" si="31"/>
        <v>141.00658625999998</v>
      </c>
      <c r="W74" s="7">
        <f t="shared" si="29"/>
        <v>5710.76674353</v>
      </c>
      <c r="X74" s="7">
        <f t="shared" si="30"/>
        <v>5851.7733297900004</v>
      </c>
      <c r="Y74" s="7"/>
      <c r="Z74" s="64" t="s">
        <v>432</v>
      </c>
      <c r="AA74" s="64" t="s">
        <v>499</v>
      </c>
      <c r="AB74" s="7">
        <v>7050329.3129999992</v>
      </c>
      <c r="AC74" s="7">
        <v>5851.7733297900004</v>
      </c>
      <c r="AD74" s="22" t="s">
        <v>894</v>
      </c>
      <c r="AE74" s="4">
        <v>39871.270138888889</v>
      </c>
      <c r="AF74" s="4">
        <v>39871.534722222219</v>
      </c>
      <c r="AG74" t="s">
        <v>1177</v>
      </c>
      <c r="AH74" t="s">
        <v>1178</v>
      </c>
      <c r="AI74">
        <v>50</v>
      </c>
      <c r="AO74">
        <v>3.1</v>
      </c>
      <c r="AQ74">
        <v>1259</v>
      </c>
      <c r="AS74">
        <v>2050</v>
      </c>
      <c r="AT74" t="s">
        <v>1784</v>
      </c>
      <c r="AU74">
        <v>20</v>
      </c>
      <c r="AW74">
        <v>480</v>
      </c>
      <c r="AX74" s="7">
        <f t="shared" si="32"/>
        <v>87782.235000000001</v>
      </c>
      <c r="AY74" s="7">
        <f t="shared" si="33"/>
        <v>1.7556446999999999</v>
      </c>
      <c r="AZ74" s="7">
        <f t="shared" si="34"/>
        <v>42.135472799999995</v>
      </c>
      <c r="BA74" s="7">
        <f t="shared" si="35"/>
        <v>43.891117499999993</v>
      </c>
      <c r="BB74" s="64" t="s">
        <v>534</v>
      </c>
      <c r="BC74" s="64" t="s">
        <v>499</v>
      </c>
      <c r="BD74" s="7">
        <v>87782.235000000001</v>
      </c>
      <c r="BE74" s="7">
        <v>43.891117499999993</v>
      </c>
      <c r="BF74" s="7">
        <f t="shared" si="24"/>
        <v>7138111.5479999995</v>
      </c>
      <c r="BG74" s="7">
        <f t="shared" si="25"/>
        <v>142.76223095999998</v>
      </c>
      <c r="BH74" s="7">
        <f t="shared" si="26"/>
        <v>5752.9022163299996</v>
      </c>
      <c r="BI74" s="7">
        <f t="shared" si="27"/>
        <v>5895.6644472900007</v>
      </c>
      <c r="CG74" s="95">
        <v>32</v>
      </c>
      <c r="CH74" s="289" t="s">
        <v>1784</v>
      </c>
      <c r="CI74" s="95">
        <v>18</v>
      </c>
      <c r="CJ74" s="289" t="s">
        <v>1784</v>
      </c>
      <c r="CK74" s="95">
        <v>18</v>
      </c>
      <c r="CP74" s="95">
        <v>14.4</v>
      </c>
      <c r="CQ74" s="289" t="s">
        <v>1784</v>
      </c>
      <c r="CR74" s="95">
        <v>20</v>
      </c>
      <c r="CS74" s="289" t="s">
        <v>1784</v>
      </c>
      <c r="CT74" s="95">
        <v>20</v>
      </c>
      <c r="CV74" s="289" t="s">
        <v>1784</v>
      </c>
      <c r="CW74" s="95">
        <v>2</v>
      </c>
      <c r="CX74" s="289" t="s">
        <v>1784</v>
      </c>
      <c r="CY74" s="95">
        <v>18</v>
      </c>
      <c r="CZ74" s="289" t="s">
        <v>1784</v>
      </c>
      <c r="DA74" s="95">
        <v>18</v>
      </c>
    </row>
    <row r="75" spans="1:105" x14ac:dyDescent="0.2">
      <c r="A75" s="22" t="s">
        <v>2075</v>
      </c>
      <c r="B75" s="4">
        <v>39900.791666666664</v>
      </c>
      <c r="C75" s="4">
        <v>39901.725694444445</v>
      </c>
      <c r="D75" t="s">
        <v>205</v>
      </c>
      <c r="E75" t="s">
        <v>206</v>
      </c>
      <c r="F75">
        <v>50</v>
      </c>
      <c r="L75">
        <v>304.52999999999997</v>
      </c>
      <c r="N75">
        <v>3100</v>
      </c>
      <c r="P75">
        <v>5070</v>
      </c>
      <c r="Q75" t="s">
        <v>1784</v>
      </c>
      <c r="R75">
        <v>20</v>
      </c>
      <c r="T75">
        <v>3000</v>
      </c>
      <c r="U75" s="7">
        <f t="shared" si="28"/>
        <v>8623330.3304999992</v>
      </c>
      <c r="V75" s="7">
        <f t="shared" si="31"/>
        <v>172.46660660999999</v>
      </c>
      <c r="W75" s="7">
        <f t="shared" si="29"/>
        <v>25869.990991499995</v>
      </c>
      <c r="X75" s="7">
        <f t="shared" si="30"/>
        <v>26042.457598109995</v>
      </c>
      <c r="Y75" s="7"/>
      <c r="Z75" s="64" t="s">
        <v>432</v>
      </c>
      <c r="AA75" s="64" t="s">
        <v>500</v>
      </c>
      <c r="AB75" s="7">
        <v>8623330.3304999992</v>
      </c>
      <c r="AC75" s="7">
        <v>26042.457598109995</v>
      </c>
      <c r="AD75" s="22" t="s">
        <v>894</v>
      </c>
      <c r="AE75" s="4">
        <v>39900.79583333333</v>
      </c>
      <c r="AF75" s="4">
        <v>39901.661111111112</v>
      </c>
      <c r="AG75" t="s">
        <v>1179</v>
      </c>
      <c r="AH75" t="s">
        <v>1180</v>
      </c>
      <c r="AI75">
        <v>50</v>
      </c>
      <c r="AO75">
        <v>5.0999999999999996</v>
      </c>
      <c r="AQ75">
        <v>2550</v>
      </c>
      <c r="AS75">
        <v>4510</v>
      </c>
      <c r="AT75" t="s">
        <v>1784</v>
      </c>
      <c r="AU75">
        <v>20</v>
      </c>
      <c r="AW75">
        <v>2600</v>
      </c>
      <c r="AX75" s="7">
        <f t="shared" si="32"/>
        <v>144415.935</v>
      </c>
      <c r="AY75" s="7">
        <f t="shared" si="33"/>
        <v>2.8883187000000001</v>
      </c>
      <c r="AZ75" s="7">
        <f t="shared" si="34"/>
        <v>375.48143099999999</v>
      </c>
      <c r="BA75" s="7">
        <f t="shared" si="35"/>
        <v>378.3697497</v>
      </c>
      <c r="BB75" s="64" t="s">
        <v>534</v>
      </c>
      <c r="BC75" s="64" t="s">
        <v>500</v>
      </c>
      <c r="BD75" s="7">
        <v>144415.935</v>
      </c>
      <c r="BE75" s="7">
        <v>378.3697497</v>
      </c>
      <c r="BF75" s="7">
        <f t="shared" si="24"/>
        <v>8767746.2654999997</v>
      </c>
      <c r="BG75" s="7">
        <f t="shared" si="25"/>
        <v>175.35492531</v>
      </c>
      <c r="BH75" s="7">
        <f t="shared" si="26"/>
        <v>26245.472422499995</v>
      </c>
      <c r="BI75" s="7">
        <f t="shared" si="27"/>
        <v>26420.827347809995</v>
      </c>
      <c r="CG75" s="95">
        <v>32</v>
      </c>
      <c r="CH75" s="289" t="s">
        <v>1784</v>
      </c>
      <c r="CI75" s="95">
        <v>18</v>
      </c>
      <c r="CJ75" s="289" t="s">
        <v>1784</v>
      </c>
      <c r="CK75" s="95">
        <v>18</v>
      </c>
      <c r="CP75" s="95">
        <v>14.6</v>
      </c>
      <c r="CQ75" s="289" t="s">
        <v>1784</v>
      </c>
      <c r="CR75" s="95">
        <v>18</v>
      </c>
      <c r="CS75" s="289" t="s">
        <v>1784</v>
      </c>
      <c r="CT75" s="95">
        <v>18</v>
      </c>
      <c r="CV75" s="289" t="s">
        <v>1784</v>
      </c>
      <c r="CW75" s="95">
        <v>3</v>
      </c>
      <c r="CX75" s="289" t="s">
        <v>1784</v>
      </c>
      <c r="CY75" s="95">
        <v>18</v>
      </c>
      <c r="CZ75" s="289" t="s">
        <v>1784</v>
      </c>
      <c r="DA75" s="95">
        <v>18</v>
      </c>
    </row>
    <row r="76" spans="1:105" x14ac:dyDescent="0.2">
      <c r="A76" s="22" t="s">
        <v>2075</v>
      </c>
      <c r="B76" s="4">
        <v>39924.305555555555</v>
      </c>
      <c r="C76" s="4">
        <v>39924.538194444445</v>
      </c>
      <c r="D76" t="s">
        <v>231</v>
      </c>
      <c r="E76" t="s">
        <v>232</v>
      </c>
      <c r="F76">
        <v>50</v>
      </c>
      <c r="L76">
        <v>180.26</v>
      </c>
      <c r="N76">
        <v>135</v>
      </c>
      <c r="P76">
        <v>213</v>
      </c>
      <c r="Q76" t="s">
        <v>1784</v>
      </c>
      <c r="R76">
        <v>20</v>
      </c>
      <c r="T76">
        <v>40</v>
      </c>
      <c r="U76" s="7">
        <f t="shared" si="28"/>
        <v>5104395.3809999991</v>
      </c>
      <c r="V76" s="7">
        <f t="shared" si="31"/>
        <v>102.08790761999998</v>
      </c>
      <c r="W76" s="7">
        <f t="shared" si="29"/>
        <v>204.17581523999996</v>
      </c>
      <c r="X76" s="7">
        <f t="shared" si="30"/>
        <v>306.26372285999992</v>
      </c>
      <c r="Y76" s="7"/>
      <c r="Z76" s="64" t="s">
        <v>432</v>
      </c>
      <c r="AA76" s="64" t="s">
        <v>501</v>
      </c>
      <c r="AB76" s="7">
        <v>5104395.3809999991</v>
      </c>
      <c r="AC76" s="7">
        <v>306.26372285999992</v>
      </c>
      <c r="AD76" s="22" t="s">
        <v>894</v>
      </c>
      <c r="AE76" s="4">
        <v>39924.306944444441</v>
      </c>
      <c r="AF76" s="4">
        <v>39924.525694444441</v>
      </c>
      <c r="AG76" t="s">
        <v>1181</v>
      </c>
      <c r="AH76" t="s">
        <v>1182</v>
      </c>
      <c r="AI76">
        <v>50</v>
      </c>
      <c r="AO76">
        <v>3.36</v>
      </c>
      <c r="AQ76">
        <v>93.2</v>
      </c>
      <c r="AS76">
        <v>154</v>
      </c>
      <c r="AT76" t="s">
        <v>1784</v>
      </c>
      <c r="AU76">
        <v>20</v>
      </c>
      <c r="AV76" t="s">
        <v>1784</v>
      </c>
      <c r="AW76">
        <v>20</v>
      </c>
      <c r="AX76" s="7">
        <f t="shared" si="32"/>
        <v>95144.615999999995</v>
      </c>
      <c r="AY76" s="7">
        <f t="shared" si="33"/>
        <v>1.9028923199999999</v>
      </c>
      <c r="AZ76" s="7">
        <f t="shared" si="34"/>
        <v>1.9028923199999999</v>
      </c>
      <c r="BA76" s="7">
        <f t="shared" si="35"/>
        <v>3.8057846399999997</v>
      </c>
      <c r="BB76" s="64" t="s">
        <v>534</v>
      </c>
      <c r="BC76" s="64" t="s">
        <v>501</v>
      </c>
      <c r="BD76" s="7">
        <v>95144.615999999995</v>
      </c>
      <c r="BE76" s="7">
        <v>3.8057846399999997</v>
      </c>
      <c r="BF76" s="7">
        <f t="shared" si="24"/>
        <v>5199539.9969999995</v>
      </c>
      <c r="BG76" s="7">
        <f t="shared" si="25"/>
        <v>103.99079993999999</v>
      </c>
      <c r="BH76" s="7">
        <f t="shared" si="26"/>
        <v>206.07870755999997</v>
      </c>
      <c r="BI76" s="7">
        <f t="shared" si="27"/>
        <v>310.06950749999993</v>
      </c>
      <c r="CG76" s="95">
        <v>33</v>
      </c>
      <c r="CH76" s="289" t="s">
        <v>1784</v>
      </c>
      <c r="CI76" s="95">
        <v>18</v>
      </c>
      <c r="CJ76" s="289" t="s">
        <v>1784</v>
      </c>
      <c r="CK76" s="95">
        <v>18</v>
      </c>
      <c r="CP76" s="95">
        <v>14.6</v>
      </c>
      <c r="CQ76" s="289" t="s">
        <v>1784</v>
      </c>
      <c r="CR76" s="95">
        <v>18</v>
      </c>
      <c r="CS76" s="289" t="s">
        <v>1784</v>
      </c>
      <c r="CT76" s="95">
        <v>18</v>
      </c>
      <c r="CV76" s="289" t="s">
        <v>1784</v>
      </c>
      <c r="CW76" s="95">
        <v>60</v>
      </c>
      <c r="CX76" s="289" t="s">
        <v>1784</v>
      </c>
      <c r="CY76" s="95">
        <v>18</v>
      </c>
      <c r="CZ76" s="289" t="s">
        <v>1784</v>
      </c>
      <c r="DA76" s="95">
        <v>18</v>
      </c>
    </row>
    <row r="77" spans="1:105" x14ac:dyDescent="0.2">
      <c r="A77" s="22" t="s">
        <v>2075</v>
      </c>
      <c r="B77" s="109">
        <v>40009.194444444445</v>
      </c>
      <c r="C77" s="109">
        <v>40009.520833333336</v>
      </c>
      <c r="D77" t="s">
        <v>243</v>
      </c>
      <c r="E77" s="110" t="s">
        <v>244</v>
      </c>
      <c r="F77">
        <v>50</v>
      </c>
      <c r="L77">
        <v>316.48</v>
      </c>
      <c r="N77">
        <v>25.3</v>
      </c>
      <c r="P77">
        <v>79.400000000000006</v>
      </c>
      <c r="Q77" s="110" t="s">
        <v>1784</v>
      </c>
      <c r="R77" s="110">
        <v>20</v>
      </c>
      <c r="S77" s="110" t="s">
        <v>1784</v>
      </c>
      <c r="T77" s="110">
        <v>20</v>
      </c>
      <c r="U77" s="7">
        <f t="shared" si="28"/>
        <v>8961716.688000001</v>
      </c>
      <c r="V77" s="7">
        <f t="shared" si="31"/>
        <v>179.23433376000003</v>
      </c>
      <c r="W77" s="7">
        <f t="shared" si="29"/>
        <v>179.23433376000003</v>
      </c>
      <c r="X77" s="7">
        <f t="shared" si="30"/>
        <v>358.46866752000005</v>
      </c>
      <c r="Y77" s="7"/>
      <c r="Z77" s="64" t="s">
        <v>432</v>
      </c>
      <c r="AA77" s="64" t="s">
        <v>502</v>
      </c>
      <c r="AB77" s="7">
        <v>8961716.688000001</v>
      </c>
      <c r="AC77" s="7">
        <v>358.46866752000005</v>
      </c>
      <c r="AD77" s="22" t="s">
        <v>894</v>
      </c>
      <c r="AE77" s="109">
        <v>40009.179861111108</v>
      </c>
      <c r="AF77" s="109">
        <v>40009.27847222222</v>
      </c>
      <c r="AG77" t="s">
        <v>1185</v>
      </c>
      <c r="AH77" s="110" t="s">
        <v>1186</v>
      </c>
      <c r="AI77">
        <v>50</v>
      </c>
      <c r="AO77">
        <v>11.94</v>
      </c>
      <c r="AQ77">
        <v>11.7</v>
      </c>
      <c r="AS77">
        <v>48.2</v>
      </c>
      <c r="AT77" s="110" t="s">
        <v>1784</v>
      </c>
      <c r="AU77" s="110">
        <v>20</v>
      </c>
      <c r="AV77" s="110" t="s">
        <v>1784</v>
      </c>
      <c r="AW77" s="110">
        <v>20</v>
      </c>
      <c r="AX77" s="7">
        <f t="shared" si="32"/>
        <v>338103.18900000001</v>
      </c>
      <c r="AY77" s="7">
        <f t="shared" si="33"/>
        <v>6.7620637800000001</v>
      </c>
      <c r="AZ77" s="7">
        <f t="shared" si="34"/>
        <v>6.7620637800000001</v>
      </c>
      <c r="BA77" s="7">
        <f t="shared" si="35"/>
        <v>13.52412756</v>
      </c>
      <c r="BB77" s="64" t="s">
        <v>534</v>
      </c>
      <c r="BC77" s="64" t="s">
        <v>502</v>
      </c>
      <c r="BD77" s="7">
        <v>338103.18900000001</v>
      </c>
      <c r="BE77" s="7">
        <v>13.52412756</v>
      </c>
      <c r="BF77" s="7">
        <f t="shared" si="24"/>
        <v>9299819.8770000003</v>
      </c>
      <c r="BG77" s="7">
        <f t="shared" si="25"/>
        <v>185.99639754000003</v>
      </c>
      <c r="BH77" s="7">
        <f t="shared" si="26"/>
        <v>185.99639754000003</v>
      </c>
      <c r="BI77" s="7">
        <f t="shared" si="27"/>
        <v>371.99279508000006</v>
      </c>
      <c r="CG77" s="95">
        <v>33</v>
      </c>
      <c r="CH77" s="289" t="s">
        <v>1784</v>
      </c>
      <c r="CI77" s="95">
        <v>18</v>
      </c>
      <c r="CJ77" s="289" t="s">
        <v>1784</v>
      </c>
      <c r="CK77" s="95">
        <v>18</v>
      </c>
      <c r="CP77" s="95">
        <v>15.4</v>
      </c>
      <c r="CQ77" s="289" t="s">
        <v>1784</v>
      </c>
      <c r="CR77" s="95">
        <v>18</v>
      </c>
      <c r="CS77" s="289" t="s">
        <v>1784</v>
      </c>
      <c r="CT77" s="95">
        <v>18</v>
      </c>
      <c r="CV77" s="289" t="s">
        <v>1784</v>
      </c>
      <c r="CW77" s="95">
        <v>24</v>
      </c>
      <c r="CX77" s="289" t="s">
        <v>1784</v>
      </c>
      <c r="CY77" s="95">
        <v>18</v>
      </c>
      <c r="CZ77" s="289" t="s">
        <v>1784</v>
      </c>
      <c r="DA77" s="95">
        <v>18</v>
      </c>
    </row>
    <row r="78" spans="1:105" x14ac:dyDescent="0.2">
      <c r="A78" s="22" t="s">
        <v>2075</v>
      </c>
      <c r="B78" s="4">
        <v>40155.375</v>
      </c>
      <c r="C78" s="4">
        <v>40156.224305555559</v>
      </c>
      <c r="D78" t="s">
        <v>249</v>
      </c>
      <c r="E78" t="s">
        <v>250</v>
      </c>
      <c r="F78">
        <v>50</v>
      </c>
      <c r="L78">
        <v>774</v>
      </c>
      <c r="N78">
        <v>1660</v>
      </c>
      <c r="P78">
        <v>2600</v>
      </c>
      <c r="Q78" t="s">
        <v>1784</v>
      </c>
      <c r="R78">
        <v>20</v>
      </c>
      <c r="T78">
        <v>970</v>
      </c>
      <c r="U78" s="7">
        <f t="shared" si="28"/>
        <v>21917241.899999999</v>
      </c>
      <c r="V78" s="7">
        <f t="shared" si="31"/>
        <v>438.34483799999998</v>
      </c>
      <c r="W78" s="7">
        <f t="shared" si="29"/>
        <v>21259.724643000001</v>
      </c>
      <c r="X78" s="7">
        <f t="shared" si="30"/>
        <v>21698.069481000002</v>
      </c>
      <c r="Y78" s="7"/>
      <c r="Z78" s="64" t="s">
        <v>432</v>
      </c>
      <c r="AA78" s="64" t="s">
        <v>503</v>
      </c>
      <c r="AB78" s="7">
        <v>21917241.899999999</v>
      </c>
      <c r="AC78" s="7">
        <v>21698.069481000002</v>
      </c>
      <c r="AD78" s="22" t="s">
        <v>894</v>
      </c>
      <c r="AE78" s="4">
        <v>40155.400694444441</v>
      </c>
      <c r="AF78" s="4">
        <v>40156.071527777778</v>
      </c>
      <c r="AG78" t="s">
        <v>1189</v>
      </c>
      <c r="AH78" t="s">
        <v>1190</v>
      </c>
      <c r="AI78">
        <v>50</v>
      </c>
      <c r="AO78">
        <v>8.5</v>
      </c>
      <c r="AQ78">
        <v>4460</v>
      </c>
      <c r="AS78">
        <v>6550</v>
      </c>
      <c r="AT78" t="s">
        <v>1784</v>
      </c>
      <c r="AU78">
        <v>20</v>
      </c>
      <c r="AW78">
        <v>2700</v>
      </c>
      <c r="AX78" s="7">
        <f t="shared" si="32"/>
        <v>240693.22499999998</v>
      </c>
      <c r="AY78" s="7">
        <f t="shared" si="33"/>
        <v>4.8138645000000002</v>
      </c>
      <c r="AZ78" s="7">
        <f t="shared" si="34"/>
        <v>649.87170749999984</v>
      </c>
      <c r="BA78" s="7">
        <f t="shared" si="35"/>
        <v>654.68557199999987</v>
      </c>
      <c r="BB78" s="64" t="s">
        <v>534</v>
      </c>
      <c r="BC78" s="64" t="s">
        <v>503</v>
      </c>
      <c r="BD78" s="7">
        <v>240693.22499999998</v>
      </c>
      <c r="BE78" s="7">
        <v>654.68557199999987</v>
      </c>
      <c r="BF78" s="7">
        <f t="shared" si="24"/>
        <v>22157935.125</v>
      </c>
      <c r="BG78" s="7">
        <f t="shared" si="25"/>
        <v>443.1587025</v>
      </c>
      <c r="BH78" s="7">
        <f t="shared" si="26"/>
        <v>21909.5963505</v>
      </c>
      <c r="BI78" s="7">
        <f t="shared" si="27"/>
        <v>22352.755053000001</v>
      </c>
      <c r="CG78" s="95">
        <v>34</v>
      </c>
      <c r="CH78" s="289" t="s">
        <v>1784</v>
      </c>
      <c r="CI78" s="95">
        <v>18</v>
      </c>
      <c r="CJ78" s="289" t="s">
        <v>1784</v>
      </c>
      <c r="CK78" s="95">
        <v>18</v>
      </c>
      <c r="CP78" s="95">
        <v>15.57</v>
      </c>
      <c r="CQ78" s="289" t="s">
        <v>1784</v>
      </c>
      <c r="CR78" s="95">
        <v>18</v>
      </c>
      <c r="CS78" s="289" t="s">
        <v>1784</v>
      </c>
      <c r="CT78" s="95">
        <v>18</v>
      </c>
      <c r="CV78" s="289" t="s">
        <v>1784</v>
      </c>
      <c r="CW78" s="95">
        <v>12</v>
      </c>
      <c r="CX78" s="289" t="s">
        <v>1784</v>
      </c>
      <c r="CY78" s="95">
        <v>18</v>
      </c>
      <c r="CZ78" s="289" t="s">
        <v>1784</v>
      </c>
      <c r="DA78" s="95">
        <v>18</v>
      </c>
    </row>
    <row r="79" spans="1:105" x14ac:dyDescent="0.2">
      <c r="A79" s="22" t="s">
        <v>2075</v>
      </c>
      <c r="B79" s="4">
        <v>40201.611111111109</v>
      </c>
      <c r="C79" s="4">
        <v>40203.086805555555</v>
      </c>
      <c r="D79" t="s">
        <v>296</v>
      </c>
      <c r="E79" t="s">
        <v>297</v>
      </c>
      <c r="F79">
        <v>50</v>
      </c>
      <c r="L79">
        <v>2159</v>
      </c>
      <c r="N79">
        <v>348</v>
      </c>
      <c r="P79">
        <v>559</v>
      </c>
      <c r="Q79" t="s">
        <v>1784</v>
      </c>
      <c r="R79">
        <v>20</v>
      </c>
      <c r="T79">
        <v>130</v>
      </c>
      <c r="U79" s="7">
        <f t="shared" si="28"/>
        <v>61136079.149999999</v>
      </c>
      <c r="V79" s="7">
        <f t="shared" si="31"/>
        <v>1222.721583</v>
      </c>
      <c r="W79" s="7">
        <f t="shared" si="29"/>
        <v>7947.6902895000003</v>
      </c>
      <c r="X79" s="7">
        <f t="shared" si="30"/>
        <v>9170.4118725000008</v>
      </c>
      <c r="Y79" s="7"/>
      <c r="Z79" s="64" t="s">
        <v>432</v>
      </c>
      <c r="AA79" s="64" t="s">
        <v>504</v>
      </c>
      <c r="AB79" s="7">
        <v>61136079.149999999</v>
      </c>
      <c r="AC79" s="7">
        <v>9170.4118725000008</v>
      </c>
      <c r="AD79" s="22" t="s">
        <v>894</v>
      </c>
      <c r="AE79" s="4">
        <v>40201.603472222225</v>
      </c>
      <c r="AF79" s="4">
        <v>40203.293749999997</v>
      </c>
      <c r="AG79" t="s">
        <v>1193</v>
      </c>
      <c r="AH79" t="s">
        <v>1194</v>
      </c>
      <c r="AI79">
        <v>50</v>
      </c>
      <c r="AO79">
        <v>89</v>
      </c>
      <c r="AQ79">
        <v>2240</v>
      </c>
      <c r="AS79">
        <v>3720</v>
      </c>
      <c r="AT79" t="s">
        <v>1784</v>
      </c>
      <c r="AU79">
        <v>20</v>
      </c>
      <c r="AW79">
        <v>1400</v>
      </c>
      <c r="AX79" s="7">
        <f t="shared" si="32"/>
        <v>2520199.65</v>
      </c>
      <c r="AY79" s="7">
        <f t="shared" si="33"/>
        <v>50.403993</v>
      </c>
      <c r="AZ79" s="7">
        <f t="shared" si="34"/>
        <v>3528.2795099999998</v>
      </c>
      <c r="BA79" s="7">
        <f t="shared" si="35"/>
        <v>3578.6835029999997</v>
      </c>
      <c r="BB79" s="64" t="s">
        <v>534</v>
      </c>
      <c r="BC79" s="64" t="s">
        <v>504</v>
      </c>
      <c r="BD79" s="7">
        <v>2520199.65</v>
      </c>
      <c r="BE79" s="7">
        <v>3578.6835029999997</v>
      </c>
      <c r="BF79" s="7">
        <f t="shared" si="24"/>
        <v>63656278.799999997</v>
      </c>
      <c r="BG79" s="7">
        <f t="shared" si="25"/>
        <v>1273.1255759999999</v>
      </c>
      <c r="BH79" s="7">
        <f t="shared" si="26"/>
        <v>11475.969799500001</v>
      </c>
      <c r="BI79" s="7">
        <f t="shared" si="27"/>
        <v>12749.095375500001</v>
      </c>
      <c r="CG79" s="95">
        <v>35</v>
      </c>
      <c r="CH79" s="289" t="s">
        <v>1784</v>
      </c>
      <c r="CI79" s="95">
        <v>18</v>
      </c>
      <c r="CJ79" s="289" t="s">
        <v>1784</v>
      </c>
      <c r="CK79" s="95">
        <v>18</v>
      </c>
      <c r="CP79" s="95">
        <v>15.7</v>
      </c>
      <c r="CQ79" s="289" t="s">
        <v>1784</v>
      </c>
      <c r="CR79" s="95">
        <v>18</v>
      </c>
      <c r="CS79" s="289" t="s">
        <v>1784</v>
      </c>
      <c r="CT79" s="95">
        <v>18</v>
      </c>
      <c r="CV79" s="289" t="s">
        <v>1784</v>
      </c>
      <c r="CW79" s="95">
        <v>60</v>
      </c>
      <c r="CX79" s="289" t="s">
        <v>1784</v>
      </c>
      <c r="CY79" s="95">
        <v>18</v>
      </c>
      <c r="CZ79" s="289" t="s">
        <v>1784</v>
      </c>
      <c r="DA79" s="95">
        <v>18</v>
      </c>
    </row>
    <row r="80" spans="1:105" x14ac:dyDescent="0.2">
      <c r="A80" s="22" t="s">
        <v>2075</v>
      </c>
      <c r="B80" s="4">
        <v>40218.170138888891</v>
      </c>
      <c r="C80" s="4">
        <v>40219.461805555555</v>
      </c>
      <c r="D80" t="s">
        <v>321</v>
      </c>
      <c r="E80" t="s">
        <v>322</v>
      </c>
      <c r="F80">
        <v>50</v>
      </c>
      <c r="L80">
        <v>90</v>
      </c>
      <c r="N80">
        <v>1060</v>
      </c>
      <c r="P80">
        <v>1860</v>
      </c>
      <c r="Q80" t="s">
        <v>1784</v>
      </c>
      <c r="R80">
        <v>20</v>
      </c>
      <c r="T80">
        <v>570</v>
      </c>
      <c r="U80" s="7">
        <f t="shared" si="28"/>
        <v>2548516.4999999995</v>
      </c>
      <c r="V80" s="7">
        <f t="shared" si="31"/>
        <v>50.97032999999999</v>
      </c>
      <c r="W80" s="7">
        <f t="shared" si="29"/>
        <v>1452.6544049999998</v>
      </c>
      <c r="X80" s="7">
        <f t="shared" si="30"/>
        <v>1503.6247349999999</v>
      </c>
      <c r="Y80" s="7"/>
      <c r="Z80" s="64" t="s">
        <v>432</v>
      </c>
      <c r="AA80" s="64" t="s">
        <v>505</v>
      </c>
      <c r="AB80" s="7">
        <v>2548516.4999999995</v>
      </c>
      <c r="AC80" s="7">
        <v>1503.6247349999999</v>
      </c>
      <c r="AD80" s="22" t="s">
        <v>894</v>
      </c>
      <c r="AE80" s="4">
        <v>40218.115277777775</v>
      </c>
      <c r="AF80" s="4">
        <v>40219.390972222223</v>
      </c>
      <c r="AG80" t="s">
        <v>1197</v>
      </c>
      <c r="AH80" t="s">
        <v>1198</v>
      </c>
      <c r="AI80">
        <v>50</v>
      </c>
      <c r="AO80">
        <v>1.4</v>
      </c>
      <c r="AQ80">
        <v>3070</v>
      </c>
      <c r="AS80">
        <v>5070</v>
      </c>
      <c r="AT80" t="s">
        <v>1784</v>
      </c>
      <c r="AU80">
        <v>20</v>
      </c>
      <c r="AW80">
        <v>1400</v>
      </c>
      <c r="AX80" s="7">
        <f t="shared" si="32"/>
        <v>39643.589999999997</v>
      </c>
      <c r="AY80" s="7">
        <f t="shared" si="33"/>
        <v>0.7928717999999999</v>
      </c>
      <c r="AZ80" s="7">
        <f t="shared" si="34"/>
        <v>55.501025999999996</v>
      </c>
      <c r="BA80" s="7">
        <f t="shared" si="35"/>
        <v>56.293897799999996</v>
      </c>
      <c r="BB80" s="64" t="s">
        <v>534</v>
      </c>
      <c r="BC80" s="64" t="s">
        <v>505</v>
      </c>
      <c r="BD80" s="7">
        <v>39643.589999999997</v>
      </c>
      <c r="BE80" s="7">
        <v>56.293897799999996</v>
      </c>
      <c r="BF80" s="7">
        <f t="shared" si="24"/>
        <v>2588160.0899999994</v>
      </c>
      <c r="BG80" s="7">
        <f t="shared" si="25"/>
        <v>51.76320179999999</v>
      </c>
      <c r="BH80" s="7">
        <f t="shared" si="26"/>
        <v>1508.1554309999997</v>
      </c>
      <c r="BI80" s="7">
        <f t="shared" si="27"/>
        <v>1559.9186327999998</v>
      </c>
      <c r="CG80" s="95">
        <v>35</v>
      </c>
      <c r="CH80" s="289" t="s">
        <v>1784</v>
      </c>
      <c r="CI80" s="95">
        <v>18</v>
      </c>
      <c r="CJ80" s="289" t="s">
        <v>1784</v>
      </c>
      <c r="CK80" s="95">
        <v>18</v>
      </c>
      <c r="CP80" s="95">
        <v>15.9</v>
      </c>
      <c r="CQ80" s="289" t="s">
        <v>1784</v>
      </c>
      <c r="CR80" s="95">
        <v>18</v>
      </c>
      <c r="CS80" s="289" t="s">
        <v>1784</v>
      </c>
      <c r="CT80" s="95">
        <v>18</v>
      </c>
      <c r="CV80" s="289" t="s">
        <v>1784</v>
      </c>
      <c r="CW80" s="95">
        <v>12</v>
      </c>
      <c r="CX80" s="289" t="s">
        <v>1784</v>
      </c>
      <c r="CY80" s="95">
        <v>18</v>
      </c>
      <c r="CZ80" s="289"/>
      <c r="DA80" s="95">
        <v>51</v>
      </c>
    </row>
    <row r="81" spans="1:105" x14ac:dyDescent="0.2">
      <c r="A81" s="22" t="s">
        <v>2075</v>
      </c>
      <c r="B81" s="4">
        <v>40246.680555555555</v>
      </c>
      <c r="C81" s="4">
        <v>40248.1875</v>
      </c>
      <c r="D81" t="s">
        <v>350</v>
      </c>
      <c r="E81" t="s">
        <v>351</v>
      </c>
      <c r="F81">
        <v>50</v>
      </c>
      <c r="L81">
        <v>983</v>
      </c>
      <c r="N81">
        <v>315</v>
      </c>
      <c r="P81">
        <v>614</v>
      </c>
      <c r="Q81" t="s">
        <v>1784</v>
      </c>
      <c r="R81">
        <v>20</v>
      </c>
      <c r="T81">
        <v>100</v>
      </c>
      <c r="U81" s="7">
        <f t="shared" si="28"/>
        <v>27835463.550000001</v>
      </c>
      <c r="V81" s="7">
        <f t="shared" si="31"/>
        <v>556.70927099999994</v>
      </c>
      <c r="W81" s="7">
        <f t="shared" si="29"/>
        <v>2783.5463549999999</v>
      </c>
      <c r="X81" s="7">
        <f t="shared" si="30"/>
        <v>3340.2556260000001</v>
      </c>
      <c r="Y81" s="7"/>
      <c r="Z81" s="64" t="s">
        <v>432</v>
      </c>
      <c r="AA81" s="64" t="s">
        <v>506</v>
      </c>
      <c r="AB81" s="7">
        <v>27835463.550000001</v>
      </c>
      <c r="AC81" s="7">
        <v>3340.2556260000001</v>
      </c>
      <c r="AD81" s="22" t="s">
        <v>894</v>
      </c>
      <c r="AE81" s="4">
        <v>40246.647222222222</v>
      </c>
      <c r="AF81" s="4">
        <v>40248.262499999997</v>
      </c>
      <c r="AG81" t="s">
        <v>1199</v>
      </c>
      <c r="AH81" t="s">
        <v>1200</v>
      </c>
      <c r="AI81">
        <v>50</v>
      </c>
      <c r="AO81">
        <v>23</v>
      </c>
      <c r="AQ81">
        <v>782</v>
      </c>
      <c r="AS81">
        <v>1210</v>
      </c>
      <c r="AT81" t="s">
        <v>1784</v>
      </c>
      <c r="AU81">
        <v>20</v>
      </c>
      <c r="AW81">
        <v>410</v>
      </c>
      <c r="AX81" s="7">
        <f t="shared" si="32"/>
        <v>651287.55000000005</v>
      </c>
      <c r="AY81" s="7">
        <f t="shared" si="33"/>
        <v>13.025751</v>
      </c>
      <c r="AZ81" s="7">
        <f t="shared" si="34"/>
        <v>267.02789550000006</v>
      </c>
      <c r="BA81" s="7">
        <f t="shared" si="35"/>
        <v>280.05364650000007</v>
      </c>
      <c r="BB81" s="64" t="s">
        <v>534</v>
      </c>
      <c r="BC81" s="64" t="s">
        <v>506</v>
      </c>
      <c r="BD81" s="7">
        <v>651287.55000000005</v>
      </c>
      <c r="BE81" s="7">
        <v>280.05364650000007</v>
      </c>
      <c r="BF81" s="7">
        <f t="shared" si="24"/>
        <v>28486751.100000001</v>
      </c>
      <c r="BG81" s="7">
        <f t="shared" si="25"/>
        <v>569.73502199999996</v>
      </c>
      <c r="BH81" s="7">
        <f t="shared" si="26"/>
        <v>3050.5742504999998</v>
      </c>
      <c r="BI81" s="7">
        <f t="shared" si="27"/>
        <v>3620.3092725000001</v>
      </c>
      <c r="CG81" s="95">
        <v>35</v>
      </c>
      <c r="CH81" s="289" t="s">
        <v>1784</v>
      </c>
      <c r="CI81" s="95">
        <v>18</v>
      </c>
      <c r="CJ81" s="289" t="s">
        <v>1784</v>
      </c>
      <c r="CK81" s="95">
        <v>18</v>
      </c>
      <c r="CP81" s="95">
        <v>16.2</v>
      </c>
      <c r="CQ81" s="289" t="s">
        <v>1784</v>
      </c>
      <c r="CR81" s="95">
        <v>18</v>
      </c>
      <c r="CS81" s="289" t="s">
        <v>1784</v>
      </c>
      <c r="CT81" s="95">
        <v>18</v>
      </c>
      <c r="CV81" s="289" t="s">
        <v>1784</v>
      </c>
      <c r="CW81" s="95">
        <v>60</v>
      </c>
      <c r="CX81" s="289" t="s">
        <v>1784</v>
      </c>
      <c r="CY81" s="95">
        <v>18</v>
      </c>
      <c r="CZ81" s="289" t="s">
        <v>1784</v>
      </c>
      <c r="DA81" s="95">
        <v>18</v>
      </c>
    </row>
    <row r="82" spans="1:105" x14ac:dyDescent="0.2">
      <c r="A82" s="22" t="s">
        <v>2075</v>
      </c>
      <c r="B82" s="4">
        <v>40276.222222222219</v>
      </c>
      <c r="C82" s="4">
        <v>40276.53125</v>
      </c>
      <c r="D82" t="s">
        <v>382</v>
      </c>
      <c r="E82" t="s">
        <v>383</v>
      </c>
      <c r="F82">
        <v>50</v>
      </c>
      <c r="L82">
        <v>222</v>
      </c>
      <c r="M82" t="s">
        <v>1784</v>
      </c>
      <c r="N82">
        <v>300</v>
      </c>
      <c r="P82">
        <v>240</v>
      </c>
      <c r="Q82" t="s">
        <v>1784</v>
      </c>
      <c r="R82">
        <v>20</v>
      </c>
      <c r="T82">
        <v>58</v>
      </c>
      <c r="U82" s="7">
        <f t="shared" si="28"/>
        <v>6286340.7000000002</v>
      </c>
      <c r="V82" s="7">
        <f t="shared" si="31"/>
        <v>125.726814</v>
      </c>
      <c r="W82" s="7">
        <f t="shared" si="29"/>
        <v>364.60776060000001</v>
      </c>
      <c r="X82" s="7">
        <f t="shared" si="30"/>
        <v>490.3345746</v>
      </c>
      <c r="Y82" s="7"/>
      <c r="Z82" s="64" t="s">
        <v>432</v>
      </c>
      <c r="AA82" s="64" t="s">
        <v>507</v>
      </c>
      <c r="AB82" s="7">
        <v>6286340.7000000002</v>
      </c>
      <c r="AC82" s="7">
        <v>490.3345746</v>
      </c>
      <c r="AD82" s="22" t="s">
        <v>894</v>
      </c>
      <c r="AE82" s="4">
        <v>40276.224999999999</v>
      </c>
      <c r="AF82" s="4">
        <v>40276.53402777778</v>
      </c>
      <c r="AG82" t="s">
        <v>1201</v>
      </c>
      <c r="AH82" t="s">
        <v>1202</v>
      </c>
      <c r="AI82">
        <v>50</v>
      </c>
      <c r="AO82">
        <v>1.1000000000000001</v>
      </c>
      <c r="AQ82">
        <v>404</v>
      </c>
      <c r="AS82">
        <v>600</v>
      </c>
      <c r="AT82" t="s">
        <v>1784</v>
      </c>
      <c r="AU82">
        <v>20</v>
      </c>
      <c r="AW82">
        <v>170</v>
      </c>
      <c r="AX82" s="7">
        <f t="shared" si="32"/>
        <v>31148.535000000003</v>
      </c>
      <c r="AY82" s="7">
        <f t="shared" si="33"/>
        <v>0.6229707000000001</v>
      </c>
      <c r="AZ82" s="7">
        <f t="shared" si="34"/>
        <v>5.2952509499999998</v>
      </c>
      <c r="BA82" s="7">
        <f t="shared" si="35"/>
        <v>5.9182216499999996</v>
      </c>
      <c r="BB82" s="64" t="s">
        <v>534</v>
      </c>
      <c r="BC82" s="64" t="s">
        <v>507</v>
      </c>
      <c r="BD82" s="7">
        <v>31148.535000000003</v>
      </c>
      <c r="BE82" s="7">
        <v>5.9182216499999996</v>
      </c>
      <c r="BF82" s="7">
        <f t="shared" si="24"/>
        <v>6317489.2350000003</v>
      </c>
      <c r="BG82" s="7">
        <f t="shared" si="25"/>
        <v>126.3497847</v>
      </c>
      <c r="BH82" s="7">
        <f t="shared" si="26"/>
        <v>369.90301155000003</v>
      </c>
      <c r="BI82" s="7">
        <f t="shared" si="27"/>
        <v>496.25279625000002</v>
      </c>
      <c r="CG82" s="95">
        <v>36</v>
      </c>
      <c r="CH82" s="289" t="s">
        <v>1784</v>
      </c>
      <c r="CI82" s="95">
        <v>18</v>
      </c>
      <c r="CJ82" s="289" t="s">
        <v>1784</v>
      </c>
      <c r="CK82" s="95">
        <v>18</v>
      </c>
      <c r="CP82" s="95">
        <v>16.600000000000001</v>
      </c>
      <c r="CQ82" s="289" t="s">
        <v>1784</v>
      </c>
      <c r="CR82" s="95">
        <v>18</v>
      </c>
      <c r="CS82" s="289" t="s">
        <v>1784</v>
      </c>
      <c r="CT82" s="95">
        <v>18</v>
      </c>
      <c r="CV82" s="289" t="s">
        <v>1784</v>
      </c>
      <c r="CW82" s="95">
        <v>6</v>
      </c>
      <c r="CX82" s="289" t="s">
        <v>1784</v>
      </c>
      <c r="CY82" s="95">
        <v>18</v>
      </c>
      <c r="CZ82" s="289" t="s">
        <v>1784</v>
      </c>
      <c r="DA82" s="95">
        <v>18</v>
      </c>
    </row>
    <row r="83" spans="1:105" x14ac:dyDescent="0.2">
      <c r="A83" s="22" t="s">
        <v>2075</v>
      </c>
      <c r="B83" s="109">
        <v>40422.145833333336</v>
      </c>
      <c r="C83" s="109">
        <v>40422.190972222219</v>
      </c>
      <c r="D83" t="s">
        <v>568</v>
      </c>
      <c r="E83" s="110" t="s">
        <v>569</v>
      </c>
      <c r="F83">
        <v>50</v>
      </c>
      <c r="L83">
        <v>237</v>
      </c>
      <c r="N83">
        <v>9</v>
      </c>
      <c r="P83">
        <v>72.599999999999994</v>
      </c>
      <c r="Q83" s="110" t="s">
        <v>1784</v>
      </c>
      <c r="R83" s="110">
        <v>20</v>
      </c>
      <c r="S83" s="110" t="s">
        <v>1784</v>
      </c>
      <c r="T83" s="110">
        <v>20</v>
      </c>
      <c r="U83" s="7">
        <f t="shared" si="28"/>
        <v>6711093.4499999993</v>
      </c>
      <c r="V83" s="7">
        <f t="shared" si="31"/>
        <v>134.221869</v>
      </c>
      <c r="W83" s="7">
        <f t="shared" si="29"/>
        <v>134.221869</v>
      </c>
      <c r="X83" s="7">
        <f t="shared" si="30"/>
        <v>268.443738</v>
      </c>
      <c r="Y83" s="7"/>
      <c r="Z83" s="64" t="s">
        <v>432</v>
      </c>
      <c r="AA83" s="64" t="s">
        <v>508</v>
      </c>
      <c r="AB83" s="7">
        <v>6711093.4499999993</v>
      </c>
      <c r="AC83" s="7">
        <v>268.443738</v>
      </c>
      <c r="AD83" s="22" t="s">
        <v>894</v>
      </c>
      <c r="AE83" s="109">
        <v>40422.135416666664</v>
      </c>
      <c r="AF83" s="109">
        <v>40422.180555555555</v>
      </c>
      <c r="AG83" t="s">
        <v>1205</v>
      </c>
      <c r="AH83" s="110" t="s">
        <v>1206</v>
      </c>
      <c r="AI83">
        <v>50</v>
      </c>
      <c r="AO83">
        <v>15</v>
      </c>
      <c r="AQ83">
        <v>8.4</v>
      </c>
      <c r="AS83">
        <v>68</v>
      </c>
      <c r="AT83" s="110" t="s">
        <v>1784</v>
      </c>
      <c r="AU83" s="110">
        <v>20</v>
      </c>
      <c r="AV83" s="110" t="s">
        <v>1784</v>
      </c>
      <c r="AW83" s="110">
        <v>20</v>
      </c>
      <c r="AX83" s="7">
        <f t="shared" si="32"/>
        <v>424752.75</v>
      </c>
      <c r="AY83" s="7">
        <f t="shared" si="33"/>
        <v>8.4950550000000007</v>
      </c>
      <c r="AZ83" s="7">
        <f t="shared" si="34"/>
        <v>8.4950550000000007</v>
      </c>
      <c r="BA83" s="7">
        <f t="shared" si="35"/>
        <v>16.990110000000001</v>
      </c>
      <c r="BB83" s="64" t="s">
        <v>534</v>
      </c>
      <c r="BC83" s="64" t="s">
        <v>508</v>
      </c>
      <c r="BD83" s="7">
        <v>424752.75</v>
      </c>
      <c r="BE83" s="7">
        <v>16.990110000000001</v>
      </c>
      <c r="BF83" s="7">
        <f t="shared" si="24"/>
        <v>7135846.1999999993</v>
      </c>
      <c r="BG83" s="7">
        <f t="shared" si="25"/>
        <v>142.71692400000001</v>
      </c>
      <c r="BH83" s="7">
        <f t="shared" si="26"/>
        <v>142.71692400000001</v>
      </c>
      <c r="BI83" s="7">
        <f t="shared" si="27"/>
        <v>285.43384800000001</v>
      </c>
      <c r="CG83" s="95">
        <v>36</v>
      </c>
      <c r="CH83" s="289" t="s">
        <v>1784</v>
      </c>
      <c r="CI83" s="95">
        <v>18</v>
      </c>
      <c r="CJ83" s="289" t="s">
        <v>1784</v>
      </c>
      <c r="CK83" s="95">
        <v>18</v>
      </c>
      <c r="CP83" s="95">
        <v>17.2</v>
      </c>
      <c r="CQ83" s="289" t="s">
        <v>1784</v>
      </c>
      <c r="CR83" s="95">
        <v>18</v>
      </c>
      <c r="CS83" s="289" t="s">
        <v>1784</v>
      </c>
      <c r="CT83" s="95">
        <v>18</v>
      </c>
      <c r="CV83" s="289" t="s">
        <v>1784</v>
      </c>
      <c r="CW83" s="95">
        <v>2</v>
      </c>
      <c r="CX83" s="289" t="s">
        <v>1784</v>
      </c>
      <c r="CY83" s="95">
        <v>18</v>
      </c>
      <c r="CZ83" s="289" t="s">
        <v>1784</v>
      </c>
      <c r="DA83" s="95">
        <v>18</v>
      </c>
    </row>
    <row r="84" spans="1:105" x14ac:dyDescent="0.2">
      <c r="A84" s="22" t="s">
        <v>2075</v>
      </c>
      <c r="B84" s="109">
        <v>40477.291666666664</v>
      </c>
      <c r="C84" s="109">
        <v>40477.520833333336</v>
      </c>
      <c r="D84" t="s">
        <v>572</v>
      </c>
      <c r="E84" s="110" t="s">
        <v>573</v>
      </c>
      <c r="F84">
        <v>50</v>
      </c>
      <c r="L84">
        <v>940</v>
      </c>
      <c r="N84">
        <v>5.7</v>
      </c>
      <c r="P84">
        <v>36.700000000000003</v>
      </c>
      <c r="Q84" s="110" t="s">
        <v>1784</v>
      </c>
      <c r="R84" s="110">
        <v>20</v>
      </c>
      <c r="S84" s="110" t="s">
        <v>1784</v>
      </c>
      <c r="T84" s="110">
        <v>20</v>
      </c>
      <c r="U84" s="7">
        <f t="shared" si="28"/>
        <v>26617839</v>
      </c>
      <c r="V84" s="7">
        <f t="shared" si="31"/>
        <v>532.35677999999996</v>
      </c>
      <c r="W84" s="7">
        <f t="shared" si="29"/>
        <v>532.35677999999996</v>
      </c>
      <c r="X84" s="7">
        <f t="shared" si="30"/>
        <v>1064.7135599999999</v>
      </c>
      <c r="Y84" s="7"/>
      <c r="Z84" s="64" t="s">
        <v>432</v>
      </c>
      <c r="AA84" s="64" t="s">
        <v>509</v>
      </c>
      <c r="AB84" s="7">
        <v>26617839</v>
      </c>
      <c r="AC84" s="7">
        <v>1064.7135599999999</v>
      </c>
      <c r="AD84" s="22" t="s">
        <v>894</v>
      </c>
      <c r="AE84" s="109">
        <v>40477.245833333334</v>
      </c>
      <c r="AF84" s="109">
        <v>40477.292361111111</v>
      </c>
      <c r="AG84" t="s">
        <v>1209</v>
      </c>
      <c r="AH84" s="110" t="s">
        <v>1210</v>
      </c>
      <c r="AI84">
        <v>50</v>
      </c>
      <c r="AO84">
        <v>2.8</v>
      </c>
      <c r="AQ84">
        <v>9</v>
      </c>
      <c r="AS84">
        <v>31.5</v>
      </c>
      <c r="AT84" s="110" t="s">
        <v>1784</v>
      </c>
      <c r="AU84" s="110">
        <v>20</v>
      </c>
      <c r="AV84" s="110" t="s">
        <v>1784</v>
      </c>
      <c r="AW84" s="110">
        <v>20</v>
      </c>
      <c r="AX84" s="7">
        <f t="shared" si="32"/>
        <v>79287.179999999993</v>
      </c>
      <c r="AY84" s="7">
        <f t="shared" si="33"/>
        <v>1.5857435999999998</v>
      </c>
      <c r="AZ84" s="7">
        <f t="shared" si="34"/>
        <v>1.5857435999999998</v>
      </c>
      <c r="BA84" s="7">
        <f t="shared" si="35"/>
        <v>3.1714871999999996</v>
      </c>
      <c r="BB84" s="64" t="s">
        <v>534</v>
      </c>
      <c r="BC84" s="64" t="s">
        <v>509</v>
      </c>
      <c r="BD84" s="7">
        <v>79287.179999999993</v>
      </c>
      <c r="BE84" s="7">
        <v>3.1714871999999996</v>
      </c>
      <c r="BF84" s="7">
        <f t="shared" si="24"/>
        <v>26697126.18</v>
      </c>
      <c r="BG84" s="7">
        <f t="shared" si="25"/>
        <v>533.94252359999996</v>
      </c>
      <c r="BH84" s="7">
        <f t="shared" si="26"/>
        <v>533.94252359999996</v>
      </c>
      <c r="BI84" s="7">
        <f t="shared" si="27"/>
        <v>1067.8850471999999</v>
      </c>
      <c r="CG84" s="95">
        <v>36</v>
      </c>
      <c r="CH84" s="289" t="s">
        <v>1784</v>
      </c>
      <c r="CI84" s="95">
        <v>18</v>
      </c>
      <c r="CJ84" s="289" t="s">
        <v>1784</v>
      </c>
      <c r="CK84" s="95">
        <v>18</v>
      </c>
      <c r="CP84" s="95">
        <v>17.3</v>
      </c>
      <c r="CQ84" s="289" t="s">
        <v>1784</v>
      </c>
      <c r="CR84" s="95">
        <v>20</v>
      </c>
      <c r="CS84" s="289" t="s">
        <v>1784</v>
      </c>
      <c r="CT84" s="95">
        <v>20</v>
      </c>
      <c r="CV84" s="289" t="s">
        <v>1784</v>
      </c>
      <c r="CW84" s="95">
        <v>15</v>
      </c>
      <c r="CX84" s="289" t="s">
        <v>1784</v>
      </c>
      <c r="CY84" s="95">
        <v>18</v>
      </c>
      <c r="CZ84" s="289" t="s">
        <v>1784</v>
      </c>
      <c r="DA84" s="95">
        <v>18</v>
      </c>
    </row>
    <row r="85" spans="1:105" x14ac:dyDescent="0.2">
      <c r="A85" s="22" t="s">
        <v>2075</v>
      </c>
      <c r="B85" s="4">
        <v>40532.743055555555</v>
      </c>
      <c r="C85" s="4">
        <v>40533.538194444445</v>
      </c>
      <c r="D85" t="s">
        <v>604</v>
      </c>
      <c r="E85" t="s">
        <v>605</v>
      </c>
      <c r="F85">
        <v>50</v>
      </c>
      <c r="L85">
        <v>35</v>
      </c>
      <c r="N85">
        <v>257</v>
      </c>
      <c r="P85">
        <v>1060</v>
      </c>
      <c r="Q85" t="s">
        <v>1784</v>
      </c>
      <c r="R85">
        <v>20</v>
      </c>
      <c r="T85">
        <v>120</v>
      </c>
      <c r="U85" s="7">
        <f t="shared" si="28"/>
        <v>991089.75</v>
      </c>
      <c r="V85" s="7">
        <f t="shared" si="31"/>
        <v>19.821795000000002</v>
      </c>
      <c r="W85" s="7">
        <f t="shared" si="29"/>
        <v>118.93077</v>
      </c>
      <c r="X85" s="7">
        <f t="shared" si="30"/>
        <v>138.752565</v>
      </c>
      <c r="Y85" s="7"/>
      <c r="Z85" s="64" t="s">
        <v>432</v>
      </c>
      <c r="AA85" s="64" t="s">
        <v>510</v>
      </c>
      <c r="AB85" s="7">
        <v>991089.75</v>
      </c>
      <c r="AC85" s="7">
        <v>138.752565</v>
      </c>
      <c r="BF85" s="7">
        <f t="shared" si="24"/>
        <v>991089.75</v>
      </c>
      <c r="BG85" s="7">
        <f t="shared" si="25"/>
        <v>19.821795000000002</v>
      </c>
      <c r="BH85" s="7">
        <f t="shared" si="26"/>
        <v>118.93077</v>
      </c>
      <c r="BI85" s="7">
        <f t="shared" si="27"/>
        <v>138.752565</v>
      </c>
      <c r="CG85" s="95">
        <v>37</v>
      </c>
      <c r="CH85" s="289" t="s">
        <v>1784</v>
      </c>
      <c r="CI85" s="95">
        <v>18</v>
      </c>
      <c r="CJ85" s="289" t="s">
        <v>1784</v>
      </c>
      <c r="CK85" s="95">
        <v>18</v>
      </c>
      <c r="CP85" s="95">
        <v>17.399999999999999</v>
      </c>
      <c r="CQ85" s="289" t="s">
        <v>1784</v>
      </c>
      <c r="CR85" s="95">
        <v>6.4</v>
      </c>
      <c r="CS85" s="289" t="s">
        <v>1784</v>
      </c>
      <c r="CT85" s="95">
        <v>4</v>
      </c>
      <c r="CV85" s="289" t="s">
        <v>1784</v>
      </c>
      <c r="CW85" s="95">
        <v>12</v>
      </c>
      <c r="CX85" s="289" t="s">
        <v>1784</v>
      </c>
      <c r="CY85" s="95">
        <v>18</v>
      </c>
      <c r="CZ85" s="289" t="s">
        <v>1784</v>
      </c>
      <c r="DA85" s="95">
        <v>18</v>
      </c>
    </row>
    <row r="86" spans="1:105" x14ac:dyDescent="0.2">
      <c r="A86" s="22" t="s">
        <v>2075</v>
      </c>
      <c r="B86" s="4">
        <v>40574.399305555555</v>
      </c>
      <c r="C86" s="4">
        <v>40576.555555555555</v>
      </c>
      <c r="D86" t="s">
        <v>643</v>
      </c>
      <c r="E86" t="s">
        <v>644</v>
      </c>
      <c r="F86">
        <v>50</v>
      </c>
      <c r="L86">
        <v>71</v>
      </c>
      <c r="N86">
        <v>2780</v>
      </c>
      <c r="P86">
        <v>4750</v>
      </c>
      <c r="Q86" t="s">
        <v>1784</v>
      </c>
      <c r="R86">
        <v>20</v>
      </c>
      <c r="T86">
        <v>2800</v>
      </c>
      <c r="U86" s="7">
        <f t="shared" si="28"/>
        <v>2010496.3499999999</v>
      </c>
      <c r="V86" s="7">
        <f t="shared" si="31"/>
        <v>40.209927</v>
      </c>
      <c r="W86" s="7">
        <f t="shared" si="29"/>
        <v>5629.3897800000004</v>
      </c>
      <c r="X86" s="7">
        <f t="shared" si="30"/>
        <v>5669.5997070000003</v>
      </c>
      <c r="Y86" s="7"/>
      <c r="Z86" s="64" t="s">
        <v>432</v>
      </c>
      <c r="AA86" s="64" t="s">
        <v>511</v>
      </c>
      <c r="AB86" s="7">
        <v>2010496.3499999999</v>
      </c>
      <c r="AC86" s="7">
        <v>5669.5997070000003</v>
      </c>
      <c r="BF86" s="7">
        <f t="shared" si="24"/>
        <v>2010496.3499999999</v>
      </c>
      <c r="BG86" s="7">
        <f t="shared" si="25"/>
        <v>40.209927</v>
      </c>
      <c r="BH86" s="7">
        <f t="shared" si="26"/>
        <v>5629.3897800000004</v>
      </c>
      <c r="BI86" s="7">
        <f t="shared" si="27"/>
        <v>5669.5997070000003</v>
      </c>
      <c r="CG86" s="95">
        <v>37</v>
      </c>
      <c r="CH86" s="289" t="s">
        <v>1784</v>
      </c>
      <c r="CI86" s="95">
        <v>18</v>
      </c>
      <c r="CJ86" s="289" t="s">
        <v>1784</v>
      </c>
      <c r="CK86" s="95">
        <v>18</v>
      </c>
      <c r="CP86" s="95">
        <v>18.600000000000001</v>
      </c>
      <c r="CQ86" s="289" t="s">
        <v>1784</v>
      </c>
      <c r="CR86" s="95">
        <v>20</v>
      </c>
      <c r="CS86" s="289" t="s">
        <v>1784</v>
      </c>
      <c r="CT86" s="95">
        <v>20</v>
      </c>
      <c r="CV86" s="289" t="s">
        <v>1784</v>
      </c>
      <c r="CW86" s="95">
        <v>6</v>
      </c>
      <c r="CX86" s="289" t="s">
        <v>1784</v>
      </c>
      <c r="CY86" s="95">
        <v>18</v>
      </c>
      <c r="CZ86" s="289" t="s">
        <v>1784</v>
      </c>
      <c r="DA86" s="95">
        <v>18</v>
      </c>
    </row>
    <row r="87" spans="1:105" x14ac:dyDescent="0.2">
      <c r="A87" s="22" t="s">
        <v>2075</v>
      </c>
      <c r="B87" s="4">
        <v>40594.40625</v>
      </c>
      <c r="C87" s="4">
        <v>40596.381944444445</v>
      </c>
      <c r="D87" t="s">
        <v>675</v>
      </c>
      <c r="E87" t="s">
        <v>676</v>
      </c>
      <c r="F87">
        <v>50</v>
      </c>
      <c r="L87">
        <v>445</v>
      </c>
      <c r="N87">
        <v>2540</v>
      </c>
      <c r="P87">
        <v>4400</v>
      </c>
      <c r="Q87" t="s">
        <v>1784</v>
      </c>
      <c r="R87">
        <v>20</v>
      </c>
      <c r="T87">
        <v>3000</v>
      </c>
      <c r="U87" s="7">
        <f t="shared" si="28"/>
        <v>12600998.249999998</v>
      </c>
      <c r="V87" s="7">
        <f t="shared" si="31"/>
        <v>252.01996499999996</v>
      </c>
      <c r="W87" s="7">
        <f t="shared" si="29"/>
        <v>37802.994749999991</v>
      </c>
      <c r="X87" s="7">
        <f t="shared" si="30"/>
        <v>38055.01471499999</v>
      </c>
      <c r="Y87" s="7"/>
      <c r="Z87" s="64" t="s">
        <v>432</v>
      </c>
      <c r="AA87" s="64" t="s">
        <v>512</v>
      </c>
      <c r="AB87" s="7">
        <v>12600998.249999998</v>
      </c>
      <c r="AC87" s="7">
        <v>38055.01471499999</v>
      </c>
      <c r="BF87" s="7">
        <f t="shared" si="24"/>
        <v>12600998.249999998</v>
      </c>
      <c r="BG87" s="7">
        <f t="shared" si="25"/>
        <v>252.01996499999996</v>
      </c>
      <c r="BH87" s="7">
        <f t="shared" si="26"/>
        <v>37802.994749999991</v>
      </c>
      <c r="BI87" s="7">
        <f t="shared" si="27"/>
        <v>38055.01471499999</v>
      </c>
      <c r="CG87" s="95">
        <v>37.6</v>
      </c>
      <c r="CH87" s="289" t="s">
        <v>1784</v>
      </c>
      <c r="CI87" s="95">
        <v>18</v>
      </c>
      <c r="CJ87" s="289" t="s">
        <v>1784</v>
      </c>
      <c r="CK87" s="95">
        <v>18</v>
      </c>
      <c r="CP87" s="95">
        <v>18.899999999999999</v>
      </c>
      <c r="CQ87" s="289" t="s">
        <v>1784</v>
      </c>
      <c r="CR87" s="95">
        <v>18</v>
      </c>
      <c r="CS87" s="289" t="s">
        <v>1784</v>
      </c>
      <c r="CT87" s="95">
        <v>18</v>
      </c>
      <c r="CV87" s="289" t="s">
        <v>1784</v>
      </c>
      <c r="CW87" s="95">
        <v>6</v>
      </c>
      <c r="CX87" s="289" t="s">
        <v>1784</v>
      </c>
      <c r="CY87" s="95">
        <v>18</v>
      </c>
      <c r="CZ87" s="289" t="s">
        <v>1784</v>
      </c>
      <c r="DA87" s="95">
        <v>18</v>
      </c>
    </row>
    <row r="88" spans="1:105" x14ac:dyDescent="0.2">
      <c r="A88" s="22" t="s">
        <v>2075</v>
      </c>
      <c r="B88" s="4">
        <v>40652.78125</v>
      </c>
      <c r="C88" s="4">
        <v>40653.368055555555</v>
      </c>
      <c r="D88" t="s">
        <v>717</v>
      </c>
      <c r="E88" t="s">
        <v>718</v>
      </c>
      <c r="F88">
        <v>50</v>
      </c>
      <c r="L88">
        <v>1788</v>
      </c>
      <c r="N88">
        <v>76.2</v>
      </c>
      <c r="P88">
        <v>171</v>
      </c>
      <c r="Q88" t="s">
        <v>1784</v>
      </c>
      <c r="R88">
        <v>20</v>
      </c>
      <c r="T88">
        <v>42</v>
      </c>
      <c r="U88" s="7">
        <f t="shared" si="28"/>
        <v>50630527.799999997</v>
      </c>
      <c r="V88" s="7">
        <f t="shared" si="31"/>
        <v>1012.610556</v>
      </c>
      <c r="W88" s="7">
        <f t="shared" si="29"/>
        <v>2126.4821675999997</v>
      </c>
      <c r="X88" s="7">
        <f t="shared" si="30"/>
        <v>3139.0927235999998</v>
      </c>
      <c r="Y88" s="7"/>
      <c r="Z88" s="64" t="s">
        <v>432</v>
      </c>
      <c r="AA88" s="64" t="s">
        <v>513</v>
      </c>
      <c r="AB88" s="7">
        <v>50630527.799999997</v>
      </c>
      <c r="AC88" s="7">
        <v>3139.0927235999998</v>
      </c>
      <c r="AD88" s="97" t="s">
        <v>894</v>
      </c>
      <c r="AE88" s="96">
        <v>40652.784722222219</v>
      </c>
      <c r="AF88" s="96">
        <v>40652.881249999999</v>
      </c>
      <c r="AG88" s="95" t="s">
        <v>1223</v>
      </c>
      <c r="AH88" s="95" t="s">
        <v>1224</v>
      </c>
      <c r="AI88" s="95">
        <v>50</v>
      </c>
      <c r="AJ88" s="95"/>
      <c r="AK88" s="95"/>
      <c r="AL88" s="95"/>
      <c r="AM88" s="95"/>
      <c r="AN88" s="95"/>
      <c r="AO88" s="95">
        <v>9.5</v>
      </c>
      <c r="AP88" s="95" t="s">
        <v>1784</v>
      </c>
      <c r="AQ88" s="95">
        <v>60</v>
      </c>
      <c r="AR88" s="95"/>
      <c r="AS88" s="95">
        <v>135</v>
      </c>
      <c r="AT88" s="95" t="s">
        <v>1784</v>
      </c>
      <c r="AU88" s="95">
        <v>20</v>
      </c>
      <c r="AV88" s="95" t="s">
        <v>1784</v>
      </c>
      <c r="AW88" s="95">
        <v>20</v>
      </c>
      <c r="AX88" s="7">
        <f>AO88*28.31685*1000</f>
        <v>269010.07499999995</v>
      </c>
      <c r="AY88" s="7">
        <f>AX88*AU88/1000000</f>
        <v>5.3802014999999992</v>
      </c>
      <c r="AZ88" s="7">
        <f>AX88*AW88/1000000</f>
        <v>5.3802014999999992</v>
      </c>
      <c r="BA88" s="7">
        <f>AY88+AZ88</f>
        <v>10.760402999999998</v>
      </c>
      <c r="BB88" s="98" t="s">
        <v>534</v>
      </c>
      <c r="BC88" s="64" t="s">
        <v>513</v>
      </c>
      <c r="BD88" s="7">
        <f t="shared" ref="BD88:BD102" si="36">AX88</f>
        <v>269010.07499999995</v>
      </c>
      <c r="BE88" s="7">
        <f t="shared" ref="BE88:BE102" si="37">BA88</f>
        <v>10.760402999999998</v>
      </c>
      <c r="BF88" s="7">
        <f t="shared" si="24"/>
        <v>50899537.875</v>
      </c>
      <c r="BG88" s="7">
        <f t="shared" si="25"/>
        <v>1017.9907575</v>
      </c>
      <c r="BH88" s="7">
        <f t="shared" si="26"/>
        <v>2131.8623690999998</v>
      </c>
      <c r="BI88" s="7">
        <f t="shared" si="27"/>
        <v>3149.8531266</v>
      </c>
      <c r="CG88" s="95">
        <v>38</v>
      </c>
      <c r="CH88" s="289" t="s">
        <v>1784</v>
      </c>
      <c r="CI88" s="95">
        <v>18</v>
      </c>
      <c r="CJ88" s="289" t="s">
        <v>1784</v>
      </c>
      <c r="CK88" s="95">
        <v>18</v>
      </c>
      <c r="CP88" s="95">
        <v>19</v>
      </c>
      <c r="CQ88" s="289" t="s">
        <v>1784</v>
      </c>
      <c r="CR88" s="95">
        <v>18</v>
      </c>
      <c r="CS88" s="289" t="s">
        <v>1784</v>
      </c>
      <c r="CT88" s="95">
        <v>18</v>
      </c>
      <c r="CV88" s="289" t="s">
        <v>1784</v>
      </c>
      <c r="CW88" s="95">
        <v>200</v>
      </c>
      <c r="CX88" s="289" t="s">
        <v>1784</v>
      </c>
      <c r="CY88" s="95">
        <v>18</v>
      </c>
      <c r="CZ88" s="289" t="s">
        <v>1784</v>
      </c>
      <c r="DA88" s="95">
        <v>18</v>
      </c>
    </row>
    <row r="89" spans="1:105" x14ac:dyDescent="0.2">
      <c r="A89" s="22" t="s">
        <v>2075</v>
      </c>
      <c r="B89" s="109">
        <v>40785.986111111109</v>
      </c>
      <c r="C89" s="109">
        <v>40786.427083333336</v>
      </c>
      <c r="D89" t="s">
        <v>758</v>
      </c>
      <c r="E89" s="110" t="s">
        <v>759</v>
      </c>
      <c r="F89">
        <v>50</v>
      </c>
      <c r="L89">
        <v>24</v>
      </c>
      <c r="M89" t="s">
        <v>1934</v>
      </c>
      <c r="N89">
        <v>9.5</v>
      </c>
      <c r="P89">
        <v>76.8</v>
      </c>
      <c r="Q89" s="110" t="s">
        <v>1784</v>
      </c>
      <c r="R89" s="110">
        <v>20</v>
      </c>
      <c r="S89" s="110" t="s">
        <v>1784</v>
      </c>
      <c r="T89" s="110">
        <v>20</v>
      </c>
      <c r="U89" s="7">
        <f t="shared" si="28"/>
        <v>679604.39999999991</v>
      </c>
      <c r="V89" s="7">
        <f t="shared" si="31"/>
        <v>13.592087999999999</v>
      </c>
      <c r="W89" s="7">
        <f t="shared" si="29"/>
        <v>13.592087999999999</v>
      </c>
      <c r="X89" s="7">
        <f t="shared" si="30"/>
        <v>27.184175999999997</v>
      </c>
      <c r="Y89" s="7"/>
      <c r="Z89" s="64" t="s">
        <v>432</v>
      </c>
      <c r="AA89" s="64" t="s">
        <v>514</v>
      </c>
      <c r="AB89" s="7">
        <v>679604.39999999991</v>
      </c>
      <c r="AC89" s="7">
        <v>27.184175999999997</v>
      </c>
      <c r="AD89" s="97" t="s">
        <v>894</v>
      </c>
      <c r="AE89" s="112">
        <v>40785.966666666667</v>
      </c>
      <c r="AF89" s="112">
        <v>40785.972916666666</v>
      </c>
      <c r="AG89" s="95" t="s">
        <v>1227</v>
      </c>
      <c r="AH89" s="111" t="s">
        <v>1228</v>
      </c>
      <c r="AI89" s="95">
        <v>50</v>
      </c>
      <c r="AJ89" s="95"/>
      <c r="AK89" s="95"/>
      <c r="AL89" s="95"/>
      <c r="AM89" s="95"/>
      <c r="AN89" s="95"/>
      <c r="AO89" s="95">
        <v>0.02</v>
      </c>
      <c r="AP89" s="95" t="s">
        <v>1934</v>
      </c>
      <c r="AQ89" s="95">
        <v>41</v>
      </c>
      <c r="AR89" s="95"/>
      <c r="AS89" s="95">
        <v>266</v>
      </c>
      <c r="AT89" s="260"/>
      <c r="AU89" s="261">
        <v>92</v>
      </c>
      <c r="AV89" s="260" t="s">
        <v>1784</v>
      </c>
      <c r="AW89" s="260">
        <v>20</v>
      </c>
      <c r="AX89" s="7">
        <f>AO89*28.31685*1000</f>
        <v>566.33699999999999</v>
      </c>
      <c r="AY89" s="7">
        <f>AX89*AU89/1000000</f>
        <v>5.2103004000000001E-2</v>
      </c>
      <c r="AZ89" s="7">
        <f>AX89*AW89/1000000</f>
        <v>1.132674E-2</v>
      </c>
      <c r="BA89" s="7">
        <f>AY89+AZ89</f>
        <v>6.3429743999999996E-2</v>
      </c>
      <c r="BB89" s="98" t="s">
        <v>534</v>
      </c>
      <c r="BC89" s="64" t="s">
        <v>514</v>
      </c>
      <c r="BD89" s="7">
        <f t="shared" si="36"/>
        <v>566.33699999999999</v>
      </c>
      <c r="BE89" s="7">
        <f t="shared" si="37"/>
        <v>6.3429743999999996E-2</v>
      </c>
      <c r="BF89" s="7">
        <f t="shared" si="24"/>
        <v>680170.73699999996</v>
      </c>
      <c r="BG89" s="7">
        <f t="shared" si="25"/>
        <v>13.644191003999998</v>
      </c>
      <c r="BH89" s="7">
        <f t="shared" si="26"/>
        <v>13.603414739999998</v>
      </c>
      <c r="BI89" s="7">
        <f t="shared" si="27"/>
        <v>27.247605743999998</v>
      </c>
      <c r="CG89" s="95">
        <v>39</v>
      </c>
      <c r="CH89" s="289" t="s">
        <v>1784</v>
      </c>
      <c r="CI89" s="95">
        <v>18</v>
      </c>
      <c r="CJ89" s="289" t="s">
        <v>1784</v>
      </c>
      <c r="CK89" s="95">
        <v>18</v>
      </c>
      <c r="CP89" s="95">
        <v>19.399999999999999</v>
      </c>
      <c r="CQ89" s="289" t="s">
        <v>1784</v>
      </c>
      <c r="CR89" s="95">
        <v>20</v>
      </c>
      <c r="CS89" s="289" t="s">
        <v>1784</v>
      </c>
      <c r="CT89" s="95">
        <v>20</v>
      </c>
      <c r="CV89" s="289" t="s">
        <v>1784</v>
      </c>
      <c r="CW89" s="95">
        <v>24</v>
      </c>
      <c r="CX89" s="289" t="s">
        <v>1784</v>
      </c>
      <c r="CY89" s="95">
        <v>20</v>
      </c>
      <c r="CZ89" s="289" t="s">
        <v>1784</v>
      </c>
      <c r="DA89" s="95">
        <v>20</v>
      </c>
    </row>
    <row r="90" spans="1:105" x14ac:dyDescent="0.2">
      <c r="A90" s="22" t="s">
        <v>2075</v>
      </c>
      <c r="B90" s="4">
        <v>40897.736111111109</v>
      </c>
      <c r="C90" s="4">
        <v>40898.315972222219</v>
      </c>
      <c r="D90" t="s">
        <v>786</v>
      </c>
      <c r="E90" t="s">
        <v>787</v>
      </c>
      <c r="F90">
        <v>50</v>
      </c>
      <c r="L90">
        <v>34.299999999999997</v>
      </c>
      <c r="N90" s="62">
        <v>107</v>
      </c>
      <c r="O90" s="62"/>
      <c r="P90" s="62">
        <v>165</v>
      </c>
      <c r="Q90" s="62" t="s">
        <v>1784</v>
      </c>
      <c r="R90" s="62">
        <v>20</v>
      </c>
      <c r="S90" s="62" t="s">
        <v>1784</v>
      </c>
      <c r="T90" s="62">
        <v>20</v>
      </c>
      <c r="U90" s="7">
        <f t="shared" si="28"/>
        <v>971267.95499999996</v>
      </c>
      <c r="V90" s="7">
        <f t="shared" si="31"/>
        <v>19.425359099999998</v>
      </c>
      <c r="W90" s="7">
        <f t="shared" si="29"/>
        <v>19.425359099999998</v>
      </c>
      <c r="X90" s="7">
        <f t="shared" si="30"/>
        <v>38.850718199999996</v>
      </c>
      <c r="Y90" s="7"/>
      <c r="Z90" s="64" t="s">
        <v>432</v>
      </c>
      <c r="AA90" s="64" t="s">
        <v>515</v>
      </c>
      <c r="AB90" s="7">
        <v>971267.95499999996</v>
      </c>
      <c r="AC90" s="7">
        <v>0</v>
      </c>
      <c r="AD90" s="97" t="s">
        <v>894</v>
      </c>
      <c r="AE90" s="96">
        <v>40907.34375</v>
      </c>
      <c r="AF90" s="96">
        <v>40907.4375</v>
      </c>
      <c r="AG90" s="95" t="s">
        <v>1231</v>
      </c>
      <c r="AH90" s="95" t="s">
        <v>1232</v>
      </c>
      <c r="AI90" s="95">
        <v>50</v>
      </c>
      <c r="AJ90" s="95"/>
      <c r="AK90" s="95"/>
      <c r="AL90" s="95"/>
      <c r="AM90" s="95"/>
      <c r="AN90" s="95"/>
      <c r="AO90" s="95">
        <v>1.512</v>
      </c>
      <c r="AP90" s="95"/>
      <c r="AQ90" s="95"/>
      <c r="AR90" s="95"/>
      <c r="AS90" s="95">
        <v>416</v>
      </c>
      <c r="AT90" s="95" t="s">
        <v>1784</v>
      </c>
      <c r="AU90" s="95">
        <v>20</v>
      </c>
      <c r="AV90" s="95"/>
      <c r="AW90" s="95">
        <v>220</v>
      </c>
      <c r="AX90" s="7">
        <f>AO90*28.31685*1000</f>
        <v>42815.0772</v>
      </c>
      <c r="AY90" s="7">
        <f>AX90*AU90/1000000</f>
        <v>0.85630154400000003</v>
      </c>
      <c r="AZ90" s="7">
        <f>AX90*AW90/1000000</f>
        <v>9.4193169839999999</v>
      </c>
      <c r="BA90" s="7">
        <f>AY90+AZ90</f>
        <v>10.275618528000001</v>
      </c>
      <c r="BB90" s="98" t="s">
        <v>534</v>
      </c>
      <c r="BC90" s="64" t="s">
        <v>515</v>
      </c>
      <c r="BD90" s="7">
        <f t="shared" si="36"/>
        <v>42815.0772</v>
      </c>
      <c r="BE90" s="7">
        <f t="shared" si="37"/>
        <v>10.275618528000001</v>
      </c>
      <c r="BF90" s="7">
        <f t="shared" si="24"/>
        <v>1014083.0322</v>
      </c>
      <c r="BG90" s="7">
        <f t="shared" si="25"/>
        <v>20.281660643999999</v>
      </c>
      <c r="BH90" s="7">
        <f t="shared" si="26"/>
        <v>28.844676084</v>
      </c>
      <c r="BI90" s="7">
        <f t="shared" si="27"/>
        <v>49.126336727999998</v>
      </c>
      <c r="CG90" s="95">
        <v>39</v>
      </c>
      <c r="CH90" s="289" t="s">
        <v>1784</v>
      </c>
      <c r="CI90" s="95">
        <v>18</v>
      </c>
      <c r="CJ90" s="289" t="s">
        <v>1784</v>
      </c>
      <c r="CK90" s="95">
        <v>18</v>
      </c>
      <c r="CP90" s="95">
        <v>20.100000000000001</v>
      </c>
      <c r="CQ90" s="289" t="s">
        <v>1784</v>
      </c>
      <c r="CR90" s="95">
        <v>20</v>
      </c>
      <c r="CS90" s="289" t="s">
        <v>1784</v>
      </c>
      <c r="CT90" s="95">
        <v>20</v>
      </c>
      <c r="CV90" s="289" t="s">
        <v>1784</v>
      </c>
      <c r="CW90" s="95">
        <v>30</v>
      </c>
      <c r="CX90" s="289" t="s">
        <v>1784</v>
      </c>
      <c r="CY90" s="95">
        <v>18</v>
      </c>
      <c r="CZ90" s="289" t="s">
        <v>1784</v>
      </c>
      <c r="DA90" s="95">
        <v>18</v>
      </c>
    </row>
    <row r="91" spans="1:105" x14ac:dyDescent="0.2">
      <c r="A91" s="22" t="s">
        <v>2075</v>
      </c>
      <c r="B91" s="4">
        <v>40920.475694444445</v>
      </c>
      <c r="C91" s="4">
        <v>40921.40625</v>
      </c>
      <c r="D91" t="s">
        <v>806</v>
      </c>
      <c r="E91" t="s">
        <v>807</v>
      </c>
      <c r="F91">
        <v>50</v>
      </c>
      <c r="L91">
        <v>61.2</v>
      </c>
      <c r="N91">
        <v>581</v>
      </c>
      <c r="P91">
        <v>925</v>
      </c>
      <c r="Q91" t="s">
        <v>1784</v>
      </c>
      <c r="R91">
        <v>20</v>
      </c>
      <c r="T91">
        <v>230</v>
      </c>
      <c r="U91" s="7">
        <f t="shared" si="28"/>
        <v>1732991.2200000002</v>
      </c>
      <c r="V91" s="7">
        <f t="shared" si="31"/>
        <v>34.659824400000005</v>
      </c>
      <c r="W91" s="7">
        <f t="shared" si="29"/>
        <v>398.58798060000004</v>
      </c>
      <c r="X91" s="7">
        <f t="shared" si="30"/>
        <v>433.24780500000003</v>
      </c>
      <c r="Y91" s="7"/>
      <c r="Z91" s="64" t="s">
        <v>432</v>
      </c>
      <c r="AA91" s="64" t="s">
        <v>516</v>
      </c>
      <c r="AB91" s="7">
        <v>1732991.2200000002</v>
      </c>
      <c r="AC91" s="7">
        <v>0</v>
      </c>
      <c r="AD91" s="97"/>
      <c r="AE91" s="96"/>
      <c r="AF91" s="96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7"/>
      <c r="AY91" s="7"/>
      <c r="AZ91" s="7"/>
      <c r="BA91" s="7"/>
      <c r="BB91" s="98"/>
      <c r="BC91" s="64"/>
      <c r="BD91" s="7"/>
      <c r="BE91" s="7"/>
      <c r="BF91" s="7">
        <f t="shared" si="24"/>
        <v>1732991.2200000002</v>
      </c>
      <c r="BG91" s="7">
        <f t="shared" si="25"/>
        <v>34.659824400000005</v>
      </c>
      <c r="BH91" s="7">
        <f t="shared" si="26"/>
        <v>398.58798060000004</v>
      </c>
      <c r="BI91" s="7">
        <f t="shared" si="27"/>
        <v>433.24780500000003</v>
      </c>
      <c r="CG91" s="95">
        <v>40</v>
      </c>
      <c r="CH91" s="289" t="s">
        <v>1784</v>
      </c>
      <c r="CI91" s="95">
        <v>18</v>
      </c>
      <c r="CJ91" s="289" t="s">
        <v>1784</v>
      </c>
      <c r="CK91" s="95">
        <v>18</v>
      </c>
      <c r="CP91" s="95">
        <v>20.3</v>
      </c>
      <c r="CQ91" s="289" t="s">
        <v>1784</v>
      </c>
      <c r="CR91" s="95">
        <v>18</v>
      </c>
      <c r="CS91" s="289" t="s">
        <v>1784</v>
      </c>
      <c r="CT91" s="95">
        <v>18</v>
      </c>
      <c r="CV91" s="289" t="s">
        <v>1784</v>
      </c>
      <c r="CW91" s="95">
        <v>60</v>
      </c>
      <c r="CX91" s="289" t="s">
        <v>1784</v>
      </c>
      <c r="CY91" s="95">
        <v>18</v>
      </c>
      <c r="CZ91" s="289" t="s">
        <v>1784</v>
      </c>
      <c r="DA91" s="95">
        <v>18</v>
      </c>
    </row>
    <row r="92" spans="1:105" x14ac:dyDescent="0.2">
      <c r="A92" s="22" t="s">
        <v>2075</v>
      </c>
      <c r="B92" s="4">
        <v>40925.270833333336</v>
      </c>
      <c r="C92" s="4">
        <v>40925.673611111109</v>
      </c>
      <c r="D92" t="s">
        <v>822</v>
      </c>
      <c r="E92" t="s">
        <v>823</v>
      </c>
      <c r="F92">
        <v>50</v>
      </c>
      <c r="L92">
        <v>54.4</v>
      </c>
      <c r="N92">
        <v>972</v>
      </c>
      <c r="P92">
        <v>1490</v>
      </c>
      <c r="Q92" t="s">
        <v>1784</v>
      </c>
      <c r="R92">
        <v>20</v>
      </c>
      <c r="T92">
        <v>560</v>
      </c>
      <c r="U92" s="7">
        <f t="shared" si="28"/>
        <v>1540436.64</v>
      </c>
      <c r="V92" s="7">
        <f t="shared" si="31"/>
        <v>30.808732799999998</v>
      </c>
      <c r="W92" s="7">
        <f t="shared" si="29"/>
        <v>862.64451839999992</v>
      </c>
      <c r="X92" s="7">
        <f t="shared" si="30"/>
        <v>893.45325119999995</v>
      </c>
      <c r="Y92" s="7"/>
      <c r="Z92" s="64" t="s">
        <v>432</v>
      </c>
      <c r="AA92" s="64" t="s">
        <v>517</v>
      </c>
      <c r="AB92" s="7">
        <v>1540436.64</v>
      </c>
      <c r="AC92" s="7">
        <v>0</v>
      </c>
      <c r="AD92" s="97"/>
      <c r="AE92" s="96"/>
      <c r="AF92" s="96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7"/>
      <c r="AY92" s="7"/>
      <c r="AZ92" s="7"/>
      <c r="BA92" s="7"/>
      <c r="BB92" s="98"/>
      <c r="BC92" s="64"/>
      <c r="BD92" s="7"/>
      <c r="BE92" s="7"/>
      <c r="BF92" s="7">
        <f t="shared" si="24"/>
        <v>1540436.64</v>
      </c>
      <c r="BG92" s="7">
        <f t="shared" si="25"/>
        <v>30.808732799999998</v>
      </c>
      <c r="BH92" s="7">
        <f t="shared" si="26"/>
        <v>862.64451839999992</v>
      </c>
      <c r="BI92" s="7">
        <f t="shared" si="27"/>
        <v>893.45325119999995</v>
      </c>
      <c r="CG92" s="95">
        <v>42</v>
      </c>
      <c r="CH92" s="289" t="s">
        <v>1784</v>
      </c>
      <c r="CI92" s="95">
        <v>18</v>
      </c>
      <c r="CJ92" s="289" t="s">
        <v>1784</v>
      </c>
      <c r="CK92" s="95">
        <v>18</v>
      </c>
      <c r="CP92" s="95">
        <v>20.399999999999999</v>
      </c>
      <c r="CQ92" s="289" t="s">
        <v>1784</v>
      </c>
      <c r="CR92" s="95">
        <v>20</v>
      </c>
      <c r="CS92" s="289" t="s">
        <v>1784</v>
      </c>
      <c r="CT92" s="95">
        <v>20</v>
      </c>
      <c r="CV92" s="289" t="s">
        <v>1784</v>
      </c>
      <c r="CW92" s="95">
        <v>120</v>
      </c>
      <c r="CX92" s="289" t="s">
        <v>1784</v>
      </c>
      <c r="CY92" s="95">
        <v>18</v>
      </c>
      <c r="CZ92" s="289"/>
      <c r="DA92" s="95">
        <v>52</v>
      </c>
    </row>
    <row r="93" spans="1:105" x14ac:dyDescent="0.2">
      <c r="A93" s="22" t="s">
        <v>2075</v>
      </c>
      <c r="B93" s="4">
        <v>40930.684027777781</v>
      </c>
      <c r="C93" s="4">
        <v>40932.413194444445</v>
      </c>
      <c r="D93" t="s">
        <v>832</v>
      </c>
      <c r="E93" t="s">
        <v>833</v>
      </c>
      <c r="F93">
        <v>50</v>
      </c>
      <c r="L93">
        <v>1111</v>
      </c>
      <c r="N93">
        <v>648</v>
      </c>
      <c r="P93">
        <v>1080</v>
      </c>
      <c r="Q93" t="s">
        <v>1784</v>
      </c>
      <c r="R93">
        <v>20</v>
      </c>
      <c r="T93">
        <v>400</v>
      </c>
      <c r="U93" s="7">
        <f t="shared" si="28"/>
        <v>31460020.349999998</v>
      </c>
      <c r="V93" s="7">
        <f t="shared" si="31"/>
        <v>629.20040700000004</v>
      </c>
      <c r="W93" s="7">
        <f t="shared" si="29"/>
        <v>12584.00814</v>
      </c>
      <c r="X93" s="7">
        <f t="shared" si="30"/>
        <v>13213.208547</v>
      </c>
      <c r="Y93" s="7"/>
      <c r="Z93" s="64" t="s">
        <v>432</v>
      </c>
      <c r="AA93" s="64" t="s">
        <v>518</v>
      </c>
      <c r="AB93" s="7">
        <v>31460020.349999998</v>
      </c>
      <c r="AC93" s="7">
        <v>0</v>
      </c>
      <c r="AD93" s="97" t="s">
        <v>894</v>
      </c>
      <c r="AE93" s="96">
        <v>40931.131944444445</v>
      </c>
      <c r="AF93" s="96">
        <v>40931.536805555559</v>
      </c>
      <c r="AG93" s="95" t="s">
        <v>1235</v>
      </c>
      <c r="AH93" s="95" t="s">
        <v>1236</v>
      </c>
      <c r="AI93" s="95">
        <v>50</v>
      </c>
      <c r="AJ93" s="95"/>
      <c r="AK93" s="95"/>
      <c r="AL93" s="95"/>
      <c r="AM93" s="95"/>
      <c r="AN93" s="95"/>
      <c r="AO93" s="95">
        <v>8.7259999999999991</v>
      </c>
      <c r="AP93" s="95"/>
      <c r="AQ93" s="95">
        <v>1248</v>
      </c>
      <c r="AR93" s="95"/>
      <c r="AS93" s="95">
        <v>2000</v>
      </c>
      <c r="AT93" s="95" t="s">
        <v>1784</v>
      </c>
      <c r="AU93" s="95">
        <v>20</v>
      </c>
      <c r="AV93" s="95"/>
      <c r="AW93" s="95">
        <v>620</v>
      </c>
      <c r="AX93" s="7">
        <f>AO93*28.31685*1000</f>
        <v>247092.83309999996</v>
      </c>
      <c r="AY93" s="7">
        <f>AX93*AU93/1000000</f>
        <v>4.9418566619999993</v>
      </c>
      <c r="AZ93" s="7">
        <f>AX93*AW93/1000000</f>
        <v>153.19755652199999</v>
      </c>
      <c r="BA93" s="7">
        <f>AY93+AZ93</f>
        <v>158.13941318399998</v>
      </c>
      <c r="BB93" s="98" t="s">
        <v>534</v>
      </c>
      <c r="BC93" s="63" t="s">
        <v>518</v>
      </c>
      <c r="BD93" s="7">
        <f t="shared" si="36"/>
        <v>247092.83309999996</v>
      </c>
      <c r="BE93" s="7">
        <f t="shared" si="37"/>
        <v>158.13941318399998</v>
      </c>
      <c r="BF93" s="7">
        <f t="shared" si="24"/>
        <v>31707113.183099996</v>
      </c>
      <c r="BG93" s="7">
        <f t="shared" si="25"/>
        <v>634.142263662</v>
      </c>
      <c r="BH93" s="7">
        <f t="shared" si="26"/>
        <v>12737.205696522</v>
      </c>
      <c r="BI93" s="7">
        <f t="shared" si="27"/>
        <v>13371.347960184001</v>
      </c>
      <c r="CG93" s="95">
        <v>42</v>
      </c>
      <c r="CH93" s="289" t="s">
        <v>1784</v>
      </c>
      <c r="CI93" s="95">
        <v>18</v>
      </c>
      <c r="CJ93" s="289" t="s">
        <v>1784</v>
      </c>
      <c r="CK93" s="95">
        <v>18</v>
      </c>
      <c r="CP93" s="95">
        <v>20.7</v>
      </c>
      <c r="CQ93" s="289" t="s">
        <v>1784</v>
      </c>
      <c r="CR93" s="95">
        <v>10</v>
      </c>
      <c r="CS93" s="289" t="s">
        <v>1784</v>
      </c>
      <c r="CT93" s="95">
        <v>10</v>
      </c>
      <c r="CV93" s="289" t="s">
        <v>1784</v>
      </c>
      <c r="CW93" s="95">
        <v>24</v>
      </c>
      <c r="CX93" s="289" t="s">
        <v>1784</v>
      </c>
      <c r="CY93" s="95">
        <v>20</v>
      </c>
      <c r="CZ93" s="289" t="s">
        <v>1784</v>
      </c>
      <c r="DA93" s="95">
        <v>20</v>
      </c>
    </row>
    <row r="94" spans="1:105" x14ac:dyDescent="0.2">
      <c r="A94" s="97" t="s">
        <v>2075</v>
      </c>
      <c r="B94" s="96">
        <v>40970.631944444445</v>
      </c>
      <c r="C94" s="96">
        <v>40972.277777777781</v>
      </c>
      <c r="D94" s="95" t="s">
        <v>866</v>
      </c>
      <c r="E94" s="95" t="s">
        <v>867</v>
      </c>
      <c r="F94" s="95">
        <v>50</v>
      </c>
      <c r="G94" s="95"/>
      <c r="H94" s="95"/>
      <c r="I94" s="95"/>
      <c r="J94" s="95"/>
      <c r="K94" s="95"/>
      <c r="L94" s="95">
        <v>699</v>
      </c>
      <c r="M94" s="95"/>
      <c r="N94" s="95">
        <v>675</v>
      </c>
      <c r="O94" s="95"/>
      <c r="P94" s="95">
        <v>1140</v>
      </c>
      <c r="Q94" s="95" t="s">
        <v>1784</v>
      </c>
      <c r="R94" s="95">
        <v>20</v>
      </c>
      <c r="S94" s="95"/>
      <c r="T94" s="95">
        <v>73</v>
      </c>
      <c r="U94" s="7">
        <f t="shared" si="28"/>
        <v>19793478.149999999</v>
      </c>
      <c r="V94" s="7">
        <f t="shared" si="31"/>
        <v>395.86956300000003</v>
      </c>
      <c r="W94" s="7">
        <f t="shared" si="29"/>
        <v>1444.9239049499997</v>
      </c>
      <c r="X94" s="7">
        <f t="shared" si="30"/>
        <v>1840.7934679499997</v>
      </c>
      <c r="Y94" s="7"/>
      <c r="Z94" s="98" t="s">
        <v>432</v>
      </c>
      <c r="AA94" s="64" t="s">
        <v>519</v>
      </c>
      <c r="AB94" s="7">
        <f t="shared" ref="AB94:AB95" si="38">U94</f>
        <v>19793478.149999999</v>
      </c>
      <c r="AC94" s="7">
        <f t="shared" ref="AC94:AC95" si="39">X94</f>
        <v>1840.7934679499997</v>
      </c>
      <c r="AD94" s="97" t="s">
        <v>894</v>
      </c>
      <c r="AE94" s="96">
        <v>40970.624305555553</v>
      </c>
      <c r="AF94" s="96">
        <v>40971.44027777778</v>
      </c>
      <c r="AG94" s="95" t="s">
        <v>1239</v>
      </c>
      <c r="AH94" s="95" t="s">
        <v>1240</v>
      </c>
      <c r="AI94" s="95">
        <v>50</v>
      </c>
      <c r="AJ94" s="95"/>
      <c r="AK94" s="95"/>
      <c r="AL94" s="95"/>
      <c r="AM94" s="95"/>
      <c r="AN94" s="95"/>
      <c r="AO94" s="95">
        <v>2.1080000000000001</v>
      </c>
      <c r="AP94" s="95"/>
      <c r="AQ94" s="95">
        <v>918</v>
      </c>
      <c r="AR94" s="95"/>
      <c r="AS94" s="95">
        <v>2050</v>
      </c>
      <c r="AT94" s="95" t="s">
        <v>1784</v>
      </c>
      <c r="AU94" s="95">
        <v>20</v>
      </c>
      <c r="AV94" s="95"/>
      <c r="AW94" s="95">
        <v>270</v>
      </c>
      <c r="AX94" s="7">
        <f>AO94*28.31685*1000</f>
        <v>59691.919800000003</v>
      </c>
      <c r="AY94" s="7">
        <f>AX94*AU94/1000000</f>
        <v>1.1938383960000001</v>
      </c>
      <c r="AZ94" s="7">
        <f>AX94*AW94/1000000</f>
        <v>16.116818346000002</v>
      </c>
      <c r="BA94" s="7">
        <f>AY94+AZ94</f>
        <v>17.310656742000003</v>
      </c>
      <c r="BB94" s="98" t="s">
        <v>534</v>
      </c>
      <c r="BC94" s="64" t="s">
        <v>519</v>
      </c>
      <c r="BD94" s="7">
        <f t="shared" si="36"/>
        <v>59691.919800000003</v>
      </c>
      <c r="BE94" s="7">
        <f t="shared" si="37"/>
        <v>17.310656742000003</v>
      </c>
      <c r="BF94" s="7">
        <f t="shared" si="24"/>
        <v>19853170.069799997</v>
      </c>
      <c r="BG94" s="7">
        <f t="shared" si="25"/>
        <v>397.06340139600002</v>
      </c>
      <c r="BH94" s="7">
        <f t="shared" si="26"/>
        <v>1461.0407232959997</v>
      </c>
      <c r="BI94" s="7">
        <f t="shared" si="27"/>
        <v>1858.1041246919997</v>
      </c>
      <c r="CG94" s="95">
        <v>42</v>
      </c>
      <c r="CH94" s="289" t="s">
        <v>1784</v>
      </c>
      <c r="CI94" s="95">
        <v>18</v>
      </c>
      <c r="CJ94" s="289" t="s">
        <v>1784</v>
      </c>
      <c r="CK94" s="95">
        <v>18</v>
      </c>
      <c r="CP94" s="95">
        <v>22.3</v>
      </c>
      <c r="CQ94" s="289" t="s">
        <v>1784</v>
      </c>
      <c r="CR94" s="95">
        <v>20</v>
      </c>
      <c r="CS94" s="289" t="s">
        <v>1784</v>
      </c>
      <c r="CT94" s="95">
        <v>20</v>
      </c>
      <c r="CV94" s="289" t="s">
        <v>1784</v>
      </c>
      <c r="CW94" s="95">
        <v>60</v>
      </c>
      <c r="CX94" s="289" t="s">
        <v>1784</v>
      </c>
      <c r="CY94" s="95">
        <v>18</v>
      </c>
      <c r="CZ94" s="289" t="s">
        <v>1784</v>
      </c>
      <c r="DA94" s="95">
        <v>18</v>
      </c>
    </row>
    <row r="95" spans="1:105" x14ac:dyDescent="0.2">
      <c r="A95" s="97" t="s">
        <v>2075</v>
      </c>
      <c r="B95" s="112">
        <v>41108.868055555555</v>
      </c>
      <c r="C95" s="112">
        <v>41109.128472222219</v>
      </c>
      <c r="D95" s="95" t="s">
        <v>3071</v>
      </c>
      <c r="E95" s="111" t="s">
        <v>3072</v>
      </c>
      <c r="F95" s="95">
        <v>50</v>
      </c>
      <c r="G95" s="95"/>
      <c r="H95" s="95"/>
      <c r="I95" s="95"/>
      <c r="J95" s="95"/>
      <c r="K95" s="95"/>
      <c r="L95" s="95">
        <v>426</v>
      </c>
      <c r="M95" s="95"/>
      <c r="N95" s="95">
        <v>10.5</v>
      </c>
      <c r="O95" s="95"/>
      <c r="P95" s="95">
        <v>63</v>
      </c>
      <c r="Q95" s="111" t="s">
        <v>1784</v>
      </c>
      <c r="R95" s="111">
        <v>20</v>
      </c>
      <c r="S95" s="111" t="s">
        <v>1784</v>
      </c>
      <c r="T95" s="111">
        <v>20</v>
      </c>
      <c r="U95" s="7">
        <f t="shared" si="28"/>
        <v>12062978.1</v>
      </c>
      <c r="V95" s="7">
        <f t="shared" si="31"/>
        <v>241.25956199999999</v>
      </c>
      <c r="W95" s="7">
        <f t="shared" si="29"/>
        <v>241.25956199999999</v>
      </c>
      <c r="X95" s="7">
        <f t="shared" si="30"/>
        <v>482.51912399999998</v>
      </c>
      <c r="Y95" s="7"/>
      <c r="Z95" s="98" t="s">
        <v>432</v>
      </c>
      <c r="AA95" s="64" t="s">
        <v>3431</v>
      </c>
      <c r="AB95" s="7">
        <f t="shared" si="38"/>
        <v>12062978.1</v>
      </c>
      <c r="AC95" s="7">
        <f t="shared" si="39"/>
        <v>482.51912399999998</v>
      </c>
      <c r="AD95" s="97" t="s">
        <v>894</v>
      </c>
      <c r="AE95" s="112">
        <v>41108.864583333336</v>
      </c>
      <c r="AF95" s="112">
        <v>41109.060416666667</v>
      </c>
      <c r="AG95" s="95" t="s">
        <v>3097</v>
      </c>
      <c r="AH95" s="111" t="s">
        <v>3098</v>
      </c>
      <c r="AI95" s="95">
        <v>50</v>
      </c>
      <c r="AJ95" s="95"/>
      <c r="AK95" s="95"/>
      <c r="AL95" s="95"/>
      <c r="AM95" s="95"/>
      <c r="AN95" s="95"/>
      <c r="AO95" s="95">
        <v>7.0759999999999996</v>
      </c>
      <c r="AP95" s="95"/>
      <c r="AQ95" s="95">
        <v>14.4</v>
      </c>
      <c r="AR95" s="95"/>
      <c r="AS95" s="95">
        <v>37.5</v>
      </c>
      <c r="AT95" s="111" t="s">
        <v>1784</v>
      </c>
      <c r="AU95" s="111">
        <v>20</v>
      </c>
      <c r="AV95" s="111" t="s">
        <v>1784</v>
      </c>
      <c r="AW95" s="111">
        <v>20</v>
      </c>
      <c r="AX95" s="7">
        <f>AO95*28.31685*1000</f>
        <v>200370.03059999997</v>
      </c>
      <c r="AY95" s="7">
        <f>AX95*AU95/1000000</f>
        <v>4.0074006119999996</v>
      </c>
      <c r="AZ95" s="7">
        <f>AX95*AW95/1000000</f>
        <v>4.0074006119999996</v>
      </c>
      <c r="BA95" s="7">
        <f>AY95+AZ95</f>
        <v>8.0148012239999993</v>
      </c>
      <c r="BB95" s="98" t="s">
        <v>534</v>
      </c>
      <c r="BC95" s="64" t="s">
        <v>3431</v>
      </c>
      <c r="BD95" s="7">
        <f t="shared" si="36"/>
        <v>200370.03059999997</v>
      </c>
      <c r="BE95" s="7">
        <f t="shared" si="37"/>
        <v>8.0148012239999993</v>
      </c>
      <c r="BF95" s="7">
        <f t="shared" si="24"/>
        <v>12263348.1306</v>
      </c>
      <c r="BG95" s="7">
        <f t="shared" si="25"/>
        <v>245.26696261199999</v>
      </c>
      <c r="BH95" s="7">
        <f t="shared" si="26"/>
        <v>245.26696261199999</v>
      </c>
      <c r="BI95" s="7">
        <f t="shared" si="27"/>
        <v>490.53392522399997</v>
      </c>
      <c r="CG95" s="95">
        <v>43</v>
      </c>
      <c r="CH95" s="289" t="s">
        <v>1784</v>
      </c>
      <c r="CI95" s="95">
        <v>18</v>
      </c>
      <c r="CJ95" s="289" t="s">
        <v>1784</v>
      </c>
      <c r="CK95" s="95">
        <v>18</v>
      </c>
      <c r="CP95" s="95">
        <v>23.1</v>
      </c>
      <c r="CQ95" s="289" t="s">
        <v>1784</v>
      </c>
      <c r="CR95" s="95">
        <v>18</v>
      </c>
      <c r="CS95" s="289" t="s">
        <v>1784</v>
      </c>
      <c r="CT95" s="95">
        <v>18</v>
      </c>
      <c r="CV95" s="289" t="s">
        <v>1784</v>
      </c>
      <c r="CW95" s="95">
        <v>6</v>
      </c>
      <c r="CX95" s="289" t="s">
        <v>1784</v>
      </c>
      <c r="CY95" s="95">
        <v>20</v>
      </c>
      <c r="CZ95" s="289" t="s">
        <v>1784</v>
      </c>
      <c r="DA95" s="95">
        <v>20</v>
      </c>
    </row>
    <row r="96" spans="1:105" x14ac:dyDescent="0.2">
      <c r="A96" s="97" t="s">
        <v>2075</v>
      </c>
      <c r="B96" s="96">
        <v>41263.701388888891</v>
      </c>
      <c r="C96" s="96">
        <v>41264.465277777781</v>
      </c>
      <c r="D96" s="95" t="s">
        <v>3076</v>
      </c>
      <c r="E96" s="95" t="s">
        <v>3077</v>
      </c>
      <c r="F96" s="95">
        <v>50</v>
      </c>
      <c r="G96" s="95"/>
      <c r="H96" s="95"/>
      <c r="I96" s="95"/>
      <c r="J96" s="95"/>
      <c r="K96" s="95"/>
      <c r="L96" s="95"/>
      <c r="M96" s="95"/>
      <c r="N96" s="95"/>
      <c r="O96" s="95"/>
      <c r="P96" s="95">
        <v>325</v>
      </c>
      <c r="Q96" s="95" t="s">
        <v>1784</v>
      </c>
      <c r="R96" s="95">
        <v>20</v>
      </c>
      <c r="S96" s="95"/>
      <c r="T96" s="95">
        <v>120</v>
      </c>
      <c r="U96" s="7"/>
      <c r="V96" s="7"/>
      <c r="W96" s="7"/>
      <c r="X96" s="7"/>
      <c r="Y96" s="7"/>
      <c r="Z96" s="98" t="s">
        <v>432</v>
      </c>
      <c r="AA96" s="98" t="s">
        <v>3432</v>
      </c>
      <c r="AB96" s="95"/>
      <c r="AC96" s="95"/>
      <c r="AD96" s="97" t="s">
        <v>894</v>
      </c>
      <c r="AE96" s="96">
        <v>41263.702777777777</v>
      </c>
      <c r="AF96" s="96">
        <v>41264.152083333334</v>
      </c>
      <c r="AG96" s="95" t="s">
        <v>3101</v>
      </c>
      <c r="AH96" s="95" t="s">
        <v>3102</v>
      </c>
      <c r="AI96" s="95">
        <v>50</v>
      </c>
      <c r="AJ96" s="95"/>
      <c r="AK96" s="95"/>
      <c r="AL96" s="95"/>
      <c r="AM96" s="95"/>
      <c r="AN96" s="95"/>
      <c r="AO96" s="95"/>
      <c r="AP96" s="95"/>
      <c r="AQ96" s="95"/>
      <c r="AR96" s="95"/>
      <c r="AS96" s="95">
        <v>10300</v>
      </c>
      <c r="AT96" s="95"/>
      <c r="AU96" s="95">
        <v>140</v>
      </c>
      <c r="AV96" s="95"/>
      <c r="AW96" s="95">
        <v>6400</v>
      </c>
      <c r="AX96" s="7">
        <f>AO96*28.31685*1000</f>
        <v>0</v>
      </c>
      <c r="AY96" s="7"/>
      <c r="AZ96" s="7"/>
      <c r="BA96" s="7"/>
      <c r="BB96" s="98" t="s">
        <v>534</v>
      </c>
      <c r="BC96" s="64" t="s">
        <v>3432</v>
      </c>
      <c r="BD96" s="7">
        <f t="shared" si="36"/>
        <v>0</v>
      </c>
      <c r="BE96" s="7">
        <f t="shared" si="37"/>
        <v>0</v>
      </c>
      <c r="BF96" s="7">
        <f t="shared" si="24"/>
        <v>0</v>
      </c>
      <c r="BG96" s="7">
        <f t="shared" si="25"/>
        <v>0</v>
      </c>
      <c r="BH96" s="7">
        <f t="shared" si="26"/>
        <v>0</v>
      </c>
      <c r="BI96" s="7">
        <f t="shared" si="27"/>
        <v>0</v>
      </c>
      <c r="CG96" s="95">
        <v>43</v>
      </c>
      <c r="CH96" s="289" t="s">
        <v>1784</v>
      </c>
      <c r="CI96" s="95">
        <v>18</v>
      </c>
      <c r="CJ96" s="289" t="s">
        <v>1784</v>
      </c>
      <c r="CK96" s="95">
        <v>18</v>
      </c>
      <c r="CP96" s="95">
        <v>24.8</v>
      </c>
      <c r="CQ96" s="289" t="s">
        <v>1784</v>
      </c>
      <c r="CR96" s="95">
        <v>20</v>
      </c>
      <c r="CS96" s="289" t="s">
        <v>1784</v>
      </c>
      <c r="CT96" s="95">
        <v>20</v>
      </c>
      <c r="CV96" s="289" t="s">
        <v>1784</v>
      </c>
      <c r="CW96" s="95">
        <v>60</v>
      </c>
      <c r="CX96" s="289" t="s">
        <v>1784</v>
      </c>
      <c r="CY96" s="95">
        <v>20</v>
      </c>
      <c r="CZ96" s="289" t="s">
        <v>1784</v>
      </c>
      <c r="DA96" s="95">
        <v>20</v>
      </c>
    </row>
    <row r="97" spans="1:105" x14ac:dyDescent="0.2">
      <c r="A97" s="97" t="s">
        <v>2075</v>
      </c>
      <c r="B97" s="96">
        <v>41286.947916666664</v>
      </c>
      <c r="C97" s="96">
        <v>41287.451388888891</v>
      </c>
      <c r="D97" s="95" t="s">
        <v>3081</v>
      </c>
      <c r="E97" s="95" t="s">
        <v>3082</v>
      </c>
      <c r="F97" s="95">
        <v>50</v>
      </c>
      <c r="G97" s="95"/>
      <c r="H97" s="95"/>
      <c r="I97" s="95"/>
      <c r="J97" s="95"/>
      <c r="K97" s="95"/>
      <c r="L97" s="95"/>
      <c r="M97" s="95"/>
      <c r="N97" s="95">
        <v>407</v>
      </c>
      <c r="O97" s="95"/>
      <c r="P97" s="95">
        <v>640</v>
      </c>
      <c r="Q97" s="95" t="s">
        <v>1784</v>
      </c>
      <c r="R97" s="95">
        <v>20</v>
      </c>
      <c r="S97" s="95"/>
      <c r="T97" s="95">
        <v>310</v>
      </c>
      <c r="U97" s="7"/>
      <c r="V97" s="7"/>
      <c r="W97" s="7"/>
      <c r="X97" s="7"/>
      <c r="Y97" s="7"/>
      <c r="Z97" s="98" t="s">
        <v>432</v>
      </c>
      <c r="AA97" s="98" t="s">
        <v>3433</v>
      </c>
      <c r="AB97" s="95"/>
      <c r="AC97" s="95"/>
      <c r="AD97" s="97"/>
      <c r="AE97" s="96"/>
      <c r="AF97" s="96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7"/>
      <c r="AY97" s="7"/>
      <c r="AZ97" s="7"/>
      <c r="BA97" s="7"/>
      <c r="BB97" s="98"/>
      <c r="BC97" s="64"/>
      <c r="BD97" s="7"/>
      <c r="BE97" s="7"/>
      <c r="BF97" s="7">
        <f t="shared" si="24"/>
        <v>0</v>
      </c>
      <c r="BG97" s="7">
        <f t="shared" si="25"/>
        <v>0</v>
      </c>
      <c r="BH97" s="7">
        <f t="shared" si="26"/>
        <v>0</v>
      </c>
      <c r="BI97" s="7">
        <f t="shared" si="27"/>
        <v>0</v>
      </c>
      <c r="CG97" s="95">
        <v>43</v>
      </c>
      <c r="CH97" s="289" t="s">
        <v>1784</v>
      </c>
      <c r="CI97" s="95">
        <v>18</v>
      </c>
      <c r="CJ97" s="289" t="s">
        <v>1784</v>
      </c>
      <c r="CK97" s="95">
        <v>18</v>
      </c>
      <c r="CP97" s="95">
        <v>25</v>
      </c>
      <c r="CQ97" s="289" t="s">
        <v>1784</v>
      </c>
      <c r="CR97" s="95">
        <v>18</v>
      </c>
      <c r="CS97" s="289" t="s">
        <v>1784</v>
      </c>
      <c r="CT97" s="95">
        <v>18</v>
      </c>
      <c r="CV97" s="289" t="s">
        <v>1784</v>
      </c>
      <c r="CW97" s="95">
        <v>60</v>
      </c>
      <c r="CX97" s="289" t="s">
        <v>1784</v>
      </c>
      <c r="CY97" s="95">
        <v>18</v>
      </c>
      <c r="CZ97" s="289" t="s">
        <v>1784</v>
      </c>
      <c r="DA97" s="95">
        <v>18</v>
      </c>
    </row>
    <row r="98" spans="1:105" x14ac:dyDescent="0.2">
      <c r="A98" s="97" t="s">
        <v>2075</v>
      </c>
      <c r="B98" s="96">
        <v>41301.520833333336</v>
      </c>
      <c r="C98" s="96">
        <v>41302.236111111109</v>
      </c>
      <c r="D98" s="95" t="s">
        <v>3085</v>
      </c>
      <c r="E98" s="95" t="s">
        <v>3086</v>
      </c>
      <c r="F98" s="95">
        <v>50</v>
      </c>
      <c r="G98" s="95"/>
      <c r="H98" s="95"/>
      <c r="I98" s="95"/>
      <c r="J98" s="95"/>
      <c r="K98" s="95"/>
      <c r="L98" s="95"/>
      <c r="M98" s="95"/>
      <c r="N98" s="95">
        <v>966</v>
      </c>
      <c r="O98" s="95"/>
      <c r="P98" s="95">
        <v>1830</v>
      </c>
      <c r="Q98" s="95" t="s">
        <v>1784</v>
      </c>
      <c r="R98" s="95">
        <v>20</v>
      </c>
      <c r="S98" s="95"/>
      <c r="T98" s="95">
        <v>500</v>
      </c>
      <c r="U98" s="7"/>
      <c r="V98" s="7"/>
      <c r="W98" s="7"/>
      <c r="X98" s="7"/>
      <c r="Y98" s="7"/>
      <c r="Z98" s="98" t="s">
        <v>432</v>
      </c>
      <c r="AA98" s="98" t="s">
        <v>3434</v>
      </c>
      <c r="AB98" s="95"/>
      <c r="AC98" s="95"/>
      <c r="AD98" s="97" t="s">
        <v>894</v>
      </c>
      <c r="AE98" s="96">
        <v>41302.164583333331</v>
      </c>
      <c r="AF98" s="96">
        <v>41302.418749999997</v>
      </c>
      <c r="AG98" s="95" t="s">
        <v>3105</v>
      </c>
      <c r="AH98" s="95" t="s">
        <v>3106</v>
      </c>
      <c r="AI98" s="95">
        <v>50</v>
      </c>
      <c r="AJ98" s="95"/>
      <c r="AK98" s="95"/>
      <c r="AL98" s="95"/>
      <c r="AM98" s="95"/>
      <c r="AN98" s="95"/>
      <c r="AO98" s="95"/>
      <c r="AP98" s="95"/>
      <c r="AQ98" s="95">
        <v>4120</v>
      </c>
      <c r="AR98" s="95"/>
      <c r="AS98" s="95">
        <v>7560</v>
      </c>
      <c r="AT98" s="95" t="s">
        <v>1784</v>
      </c>
      <c r="AU98" s="95">
        <v>20</v>
      </c>
      <c r="AV98" s="95"/>
      <c r="AW98" s="95">
        <v>760</v>
      </c>
      <c r="AX98" s="7">
        <f>AO98*28.31685*1000</f>
        <v>0</v>
      </c>
      <c r="AY98" s="7"/>
      <c r="AZ98" s="7"/>
      <c r="BA98" s="7"/>
      <c r="BB98" s="98" t="s">
        <v>534</v>
      </c>
      <c r="BC98" s="64" t="s">
        <v>3434</v>
      </c>
      <c r="BD98" s="7">
        <f t="shared" si="36"/>
        <v>0</v>
      </c>
      <c r="BE98" s="7">
        <f t="shared" si="37"/>
        <v>0</v>
      </c>
      <c r="BF98" s="7">
        <f t="shared" si="24"/>
        <v>0</v>
      </c>
      <c r="BG98" s="7">
        <f t="shared" si="25"/>
        <v>0</v>
      </c>
      <c r="BH98" s="7">
        <f t="shared" si="26"/>
        <v>0</v>
      </c>
      <c r="BI98" s="7">
        <f t="shared" si="27"/>
        <v>0</v>
      </c>
      <c r="CG98" s="95">
        <v>45</v>
      </c>
      <c r="CH98" s="289" t="s">
        <v>1784</v>
      </c>
      <c r="CI98" s="95">
        <v>18</v>
      </c>
      <c r="CJ98" s="289" t="s">
        <v>1784</v>
      </c>
      <c r="CK98" s="95">
        <v>18</v>
      </c>
      <c r="CP98" s="95">
        <v>25.3</v>
      </c>
      <c r="CQ98" s="289" t="s">
        <v>1784</v>
      </c>
      <c r="CR98" s="95">
        <v>20</v>
      </c>
      <c r="CS98" s="289" t="s">
        <v>1784</v>
      </c>
      <c r="CT98" s="95">
        <v>20</v>
      </c>
      <c r="CV98" s="289" t="s">
        <v>1784</v>
      </c>
      <c r="CW98" s="95">
        <v>200</v>
      </c>
      <c r="CX98" s="289" t="s">
        <v>1784</v>
      </c>
      <c r="CY98" s="95">
        <v>18</v>
      </c>
      <c r="CZ98" s="289" t="s">
        <v>1784</v>
      </c>
      <c r="DA98" s="95">
        <v>18</v>
      </c>
    </row>
    <row r="99" spans="1:105" x14ac:dyDescent="0.2">
      <c r="A99" s="97" t="s">
        <v>2075</v>
      </c>
      <c r="B99" s="96">
        <v>41304.472222222219</v>
      </c>
      <c r="C99" s="96">
        <v>41304.885416666664</v>
      </c>
      <c r="D99" s="95" t="s">
        <v>3087</v>
      </c>
      <c r="E99" s="95" t="s">
        <v>3088</v>
      </c>
      <c r="F99" s="95">
        <v>50</v>
      </c>
      <c r="G99" s="95"/>
      <c r="H99" s="95"/>
      <c r="I99" s="95"/>
      <c r="J99" s="95"/>
      <c r="K99" s="95"/>
      <c r="L99" s="95"/>
      <c r="M99" s="95"/>
      <c r="N99" s="95"/>
      <c r="O99" s="95"/>
      <c r="P99" s="95">
        <v>350</v>
      </c>
      <c r="Q99" s="95" t="s">
        <v>1784</v>
      </c>
      <c r="R99" s="95">
        <v>20</v>
      </c>
      <c r="S99" s="95"/>
      <c r="T99" s="95">
        <v>90</v>
      </c>
      <c r="U99" s="7"/>
      <c r="V99" s="7"/>
      <c r="W99" s="7"/>
      <c r="X99" s="7"/>
      <c r="Y99" s="7"/>
      <c r="Z99" s="98" t="s">
        <v>432</v>
      </c>
      <c r="AA99" s="98" t="s">
        <v>3435</v>
      </c>
      <c r="AB99" s="95"/>
      <c r="AC99" s="95"/>
      <c r="AD99" s="97" t="s">
        <v>894</v>
      </c>
      <c r="AE99" s="96">
        <v>41304.553472222222</v>
      </c>
      <c r="AF99" s="96">
        <v>41304.564583333333</v>
      </c>
      <c r="AG99" s="95" t="s">
        <v>3115</v>
      </c>
      <c r="AH99" s="95" t="s">
        <v>3116</v>
      </c>
      <c r="AI99" s="95">
        <v>50</v>
      </c>
      <c r="AJ99" s="95"/>
      <c r="AK99" s="95"/>
      <c r="AL99" s="95"/>
      <c r="AM99" s="95"/>
      <c r="AN99" s="95"/>
      <c r="AO99" s="95"/>
      <c r="AP99" s="95"/>
      <c r="AQ99" s="95"/>
      <c r="AR99" s="95"/>
      <c r="AS99" s="95">
        <v>320</v>
      </c>
      <c r="AT99" s="95" t="s">
        <v>1784</v>
      </c>
      <c r="AU99" s="95">
        <v>20</v>
      </c>
      <c r="AV99" s="95"/>
      <c r="AW99" s="95">
        <v>98</v>
      </c>
      <c r="AX99" s="7">
        <f>AO99*28.31685*1000</f>
        <v>0</v>
      </c>
      <c r="AY99" s="7"/>
      <c r="AZ99" s="7"/>
      <c r="BA99" s="7"/>
      <c r="BB99" s="98" t="s">
        <v>534</v>
      </c>
      <c r="BC99" s="64" t="s">
        <v>3435</v>
      </c>
      <c r="BD99" s="7">
        <f t="shared" si="36"/>
        <v>0</v>
      </c>
      <c r="BE99" s="7">
        <f t="shared" si="37"/>
        <v>0</v>
      </c>
      <c r="BF99" s="7">
        <f t="shared" si="24"/>
        <v>0</v>
      </c>
      <c r="BG99" s="7">
        <f t="shared" si="25"/>
        <v>0</v>
      </c>
      <c r="BH99" s="7">
        <f t="shared" si="26"/>
        <v>0</v>
      </c>
      <c r="BI99" s="7">
        <f t="shared" si="27"/>
        <v>0</v>
      </c>
      <c r="CG99" s="95">
        <v>46</v>
      </c>
      <c r="CH99" s="289" t="s">
        <v>1784</v>
      </c>
      <c r="CI99" s="95">
        <v>18</v>
      </c>
      <c r="CJ99" s="289" t="s">
        <v>1784</v>
      </c>
      <c r="CK99" s="95">
        <v>18</v>
      </c>
      <c r="CP99" s="95">
        <v>25.4</v>
      </c>
      <c r="CQ99" s="289" t="s">
        <v>1784</v>
      </c>
      <c r="CR99" s="95">
        <v>18</v>
      </c>
      <c r="CT99" s="95">
        <v>81</v>
      </c>
      <c r="CV99" s="289" t="s">
        <v>1784</v>
      </c>
      <c r="CW99" s="95">
        <v>60</v>
      </c>
      <c r="CX99" s="289" t="s">
        <v>1784</v>
      </c>
      <c r="CY99" s="95">
        <v>20</v>
      </c>
      <c r="CZ99" s="289" t="s">
        <v>1784</v>
      </c>
      <c r="DA99" s="95">
        <v>20</v>
      </c>
    </row>
    <row r="100" spans="1:105" x14ac:dyDescent="0.2">
      <c r="A100" s="97" t="s">
        <v>2075</v>
      </c>
      <c r="B100" s="96">
        <v>41312.315972222219</v>
      </c>
      <c r="C100" s="96">
        <v>41313.364583333336</v>
      </c>
      <c r="D100" s="95" t="s">
        <v>3089</v>
      </c>
      <c r="E100" s="95" t="s">
        <v>3090</v>
      </c>
      <c r="F100" s="95">
        <v>50</v>
      </c>
      <c r="G100" s="95"/>
      <c r="H100" s="95"/>
      <c r="I100" s="95"/>
      <c r="J100" s="95"/>
      <c r="K100" s="95"/>
      <c r="L100" s="95"/>
      <c r="M100" s="95"/>
      <c r="N100" s="95"/>
      <c r="O100" s="95"/>
      <c r="P100" s="95">
        <v>4010</v>
      </c>
      <c r="Q100" s="95" t="s">
        <v>1784</v>
      </c>
      <c r="R100" s="95">
        <v>20</v>
      </c>
      <c r="S100" s="95"/>
      <c r="T100" s="95">
        <v>2700</v>
      </c>
      <c r="U100" s="7"/>
      <c r="V100" s="7"/>
      <c r="W100" s="7"/>
      <c r="X100" s="7"/>
      <c r="Y100" s="7"/>
      <c r="Z100" s="98" t="s">
        <v>432</v>
      </c>
      <c r="AA100" s="98" t="s">
        <v>3436</v>
      </c>
      <c r="AB100" s="95"/>
      <c r="AC100" s="95"/>
      <c r="AD100" s="97" t="s">
        <v>894</v>
      </c>
      <c r="AE100" s="96">
        <v>41312.502083333333</v>
      </c>
      <c r="AF100" s="96">
        <v>41312.511111111111</v>
      </c>
      <c r="AG100" s="95" t="s">
        <v>3117</v>
      </c>
      <c r="AH100" s="95" t="s">
        <v>3118</v>
      </c>
      <c r="AI100" s="95">
        <v>50</v>
      </c>
      <c r="AJ100" s="95"/>
      <c r="AK100" s="95"/>
      <c r="AL100" s="95"/>
      <c r="AM100" s="95"/>
      <c r="AN100" s="95"/>
      <c r="AO100" s="95"/>
      <c r="AP100" s="95"/>
      <c r="AQ100" s="95"/>
      <c r="AR100" s="95"/>
      <c r="AS100" s="95">
        <v>9790</v>
      </c>
      <c r="AT100" s="95" t="s">
        <v>1784</v>
      </c>
      <c r="AU100" s="95">
        <v>20</v>
      </c>
      <c r="AV100" s="95"/>
      <c r="AW100" s="95">
        <v>4200</v>
      </c>
      <c r="AX100" s="7">
        <f>AO100*28.31685*1000</f>
        <v>0</v>
      </c>
      <c r="AY100" s="7"/>
      <c r="AZ100" s="7"/>
      <c r="BA100" s="7"/>
      <c r="BB100" s="98" t="s">
        <v>534</v>
      </c>
      <c r="BC100" s="64" t="s">
        <v>3436</v>
      </c>
      <c r="BD100" s="7">
        <f t="shared" si="36"/>
        <v>0</v>
      </c>
      <c r="BE100" s="7">
        <f t="shared" si="37"/>
        <v>0</v>
      </c>
      <c r="BF100" s="7">
        <f t="shared" si="24"/>
        <v>0</v>
      </c>
      <c r="BG100" s="7">
        <f t="shared" si="25"/>
        <v>0</v>
      </c>
      <c r="BH100" s="7">
        <f t="shared" si="26"/>
        <v>0</v>
      </c>
      <c r="BI100" s="7">
        <f t="shared" si="27"/>
        <v>0</v>
      </c>
      <c r="CG100" s="95">
        <v>47</v>
      </c>
      <c r="CH100" s="289" t="s">
        <v>1784</v>
      </c>
      <c r="CI100" s="95">
        <v>18</v>
      </c>
      <c r="CJ100" s="289" t="s">
        <v>1784</v>
      </c>
      <c r="CK100" s="95">
        <v>18</v>
      </c>
      <c r="CP100" s="95">
        <v>25.8</v>
      </c>
      <c r="CQ100" s="289" t="s">
        <v>1784</v>
      </c>
      <c r="CR100" s="95">
        <v>18</v>
      </c>
      <c r="CS100" s="289" t="s">
        <v>1784</v>
      </c>
      <c r="CT100" s="95">
        <v>18</v>
      </c>
      <c r="CV100" s="289" t="s">
        <v>1784</v>
      </c>
      <c r="CW100" s="95">
        <v>120</v>
      </c>
      <c r="CX100" s="289" t="s">
        <v>1784</v>
      </c>
      <c r="CY100" s="95">
        <v>18</v>
      </c>
      <c r="CZ100" s="289"/>
      <c r="DA100" s="95">
        <v>20</v>
      </c>
    </row>
    <row r="101" spans="1:105" x14ac:dyDescent="0.2">
      <c r="A101" s="97" t="s">
        <v>2075</v>
      </c>
      <c r="B101" s="96">
        <v>41342.402777777781</v>
      </c>
      <c r="C101" s="96">
        <v>41344.260416666664</v>
      </c>
      <c r="D101" s="95" t="s">
        <v>3091</v>
      </c>
      <c r="E101" s="95" t="s">
        <v>3092</v>
      </c>
      <c r="F101" s="95">
        <v>50</v>
      </c>
      <c r="G101" s="95"/>
      <c r="H101" s="95"/>
      <c r="I101" s="95"/>
      <c r="J101" s="95"/>
      <c r="K101" s="95"/>
      <c r="L101" s="95"/>
      <c r="M101" s="95"/>
      <c r="N101" s="95"/>
      <c r="O101" s="95"/>
      <c r="P101" s="95">
        <v>316</v>
      </c>
      <c r="Q101" s="95" t="s">
        <v>1784</v>
      </c>
      <c r="R101" s="95">
        <v>20</v>
      </c>
      <c r="S101" s="95"/>
      <c r="T101" s="95">
        <v>32</v>
      </c>
      <c r="U101" s="7"/>
      <c r="V101" s="7"/>
      <c r="W101" s="7"/>
      <c r="X101" s="7"/>
      <c r="Y101" s="7"/>
      <c r="Z101" s="98" t="s">
        <v>432</v>
      </c>
      <c r="AA101" s="98" t="s">
        <v>3437</v>
      </c>
      <c r="AB101" s="95"/>
      <c r="AC101" s="95"/>
      <c r="AD101" s="97" t="s">
        <v>894</v>
      </c>
      <c r="AE101" s="96">
        <v>41343.161111111112</v>
      </c>
      <c r="AF101" s="96">
        <v>41343.879861111112</v>
      </c>
      <c r="AG101" s="95" t="s">
        <v>3119</v>
      </c>
      <c r="AH101" s="95" t="s">
        <v>3120</v>
      </c>
      <c r="AI101" s="95">
        <v>50</v>
      </c>
      <c r="AJ101" s="95"/>
      <c r="AK101" s="95"/>
      <c r="AL101" s="95"/>
      <c r="AM101" s="95"/>
      <c r="AN101" s="95"/>
      <c r="AO101" s="95"/>
      <c r="AP101" s="95"/>
      <c r="AQ101" s="95"/>
      <c r="AR101" s="95"/>
      <c r="AS101" s="95">
        <v>610</v>
      </c>
      <c r="AT101" s="95" t="s">
        <v>1784</v>
      </c>
      <c r="AU101" s="95">
        <v>20</v>
      </c>
      <c r="AV101" s="95"/>
      <c r="AW101" s="95">
        <v>210</v>
      </c>
      <c r="AX101" s="7">
        <f>AO101*28.31685*1000</f>
        <v>0</v>
      </c>
      <c r="AY101" s="7"/>
      <c r="AZ101" s="7"/>
      <c r="BA101" s="7"/>
      <c r="BB101" s="98" t="s">
        <v>534</v>
      </c>
      <c r="BC101" s="64" t="s">
        <v>3437</v>
      </c>
      <c r="BD101" s="7">
        <f t="shared" si="36"/>
        <v>0</v>
      </c>
      <c r="BE101" s="7">
        <f t="shared" si="37"/>
        <v>0</v>
      </c>
      <c r="BF101" s="7">
        <f t="shared" si="24"/>
        <v>0</v>
      </c>
      <c r="BG101" s="7">
        <f t="shared" si="25"/>
        <v>0</v>
      </c>
      <c r="BH101" s="7">
        <f t="shared" si="26"/>
        <v>0</v>
      </c>
      <c r="BI101" s="7">
        <f t="shared" si="27"/>
        <v>0</v>
      </c>
      <c r="CG101" s="95">
        <v>48</v>
      </c>
      <c r="CH101" s="289" t="s">
        <v>1784</v>
      </c>
      <c r="CI101" s="95">
        <v>18</v>
      </c>
      <c r="CJ101" s="289" t="s">
        <v>1784</v>
      </c>
      <c r="CK101" s="95">
        <v>18</v>
      </c>
      <c r="CP101" s="95">
        <v>26.9</v>
      </c>
      <c r="CQ101" s="289" t="s">
        <v>1784</v>
      </c>
      <c r="CR101" s="95">
        <v>18</v>
      </c>
      <c r="CT101" s="95">
        <v>34</v>
      </c>
      <c r="CV101" s="289" t="s">
        <v>1784</v>
      </c>
      <c r="CW101" s="95">
        <v>120</v>
      </c>
      <c r="CX101" s="289" t="s">
        <v>1784</v>
      </c>
      <c r="CY101" s="95">
        <v>18</v>
      </c>
      <c r="CZ101" s="289"/>
      <c r="DA101" s="95">
        <v>41</v>
      </c>
    </row>
    <row r="102" spans="1:105" x14ac:dyDescent="0.2">
      <c r="A102" s="97" t="s">
        <v>2075</v>
      </c>
      <c r="B102" s="96">
        <v>41378.28125</v>
      </c>
      <c r="C102" s="96">
        <v>41378.506944444445</v>
      </c>
      <c r="D102" s="95" t="s">
        <v>3093</v>
      </c>
      <c r="E102" s="95" t="s">
        <v>3094</v>
      </c>
      <c r="F102" s="95">
        <v>50</v>
      </c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 t="s">
        <v>1784</v>
      </c>
      <c r="R102" s="95">
        <v>20</v>
      </c>
      <c r="S102" s="95"/>
      <c r="T102" s="95">
        <v>88</v>
      </c>
      <c r="U102" s="7"/>
      <c r="V102" s="7"/>
      <c r="W102" s="7"/>
      <c r="X102" s="7"/>
      <c r="Y102" s="7"/>
      <c r="Z102" s="98" t="s">
        <v>432</v>
      </c>
      <c r="AA102" s="98" t="s">
        <v>3438</v>
      </c>
      <c r="AB102" s="95"/>
      <c r="AC102" s="95"/>
      <c r="AD102" s="97" t="s">
        <v>894</v>
      </c>
      <c r="AE102" s="96">
        <v>41378.317361111112</v>
      </c>
      <c r="AF102" s="96">
        <v>41378.357638888891</v>
      </c>
      <c r="AG102" s="95" t="s">
        <v>3121</v>
      </c>
      <c r="AH102" s="95" t="s">
        <v>3122</v>
      </c>
      <c r="AI102" s="95">
        <v>50</v>
      </c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>
        <v>60</v>
      </c>
      <c r="AV102" s="95"/>
      <c r="AW102" s="95">
        <v>860</v>
      </c>
      <c r="AX102" s="7">
        <f>AO102*28.31685*1000</f>
        <v>0</v>
      </c>
      <c r="AY102" s="7"/>
      <c r="AZ102" s="7"/>
      <c r="BA102" s="7"/>
      <c r="BB102" s="98" t="s">
        <v>534</v>
      </c>
      <c r="BC102" s="64" t="s">
        <v>3438</v>
      </c>
      <c r="BD102" s="7">
        <f t="shared" si="36"/>
        <v>0</v>
      </c>
      <c r="BE102" s="7">
        <f t="shared" si="37"/>
        <v>0</v>
      </c>
      <c r="BF102" s="7">
        <f t="shared" si="24"/>
        <v>0</v>
      </c>
      <c r="BG102" s="7">
        <f t="shared" si="25"/>
        <v>0</v>
      </c>
      <c r="BH102" s="7">
        <f t="shared" si="26"/>
        <v>0</v>
      </c>
      <c r="BI102" s="7">
        <f t="shared" si="27"/>
        <v>0</v>
      </c>
      <c r="CG102" s="95">
        <v>48</v>
      </c>
      <c r="CH102" s="289" t="s">
        <v>1784</v>
      </c>
      <c r="CI102" s="95">
        <v>18</v>
      </c>
      <c r="CJ102" s="289" t="s">
        <v>1784</v>
      </c>
      <c r="CK102" s="95">
        <v>18</v>
      </c>
      <c r="CP102" s="95">
        <v>29.1</v>
      </c>
      <c r="CQ102" s="289" t="s">
        <v>1784</v>
      </c>
      <c r="CR102" s="95">
        <v>20</v>
      </c>
      <c r="CS102" s="289" t="s">
        <v>1784</v>
      </c>
      <c r="CT102" s="95">
        <v>20</v>
      </c>
      <c r="CV102" s="289" t="s">
        <v>1784</v>
      </c>
      <c r="CW102" s="95">
        <v>60</v>
      </c>
      <c r="CX102" s="289" t="s">
        <v>1784</v>
      </c>
      <c r="CY102" s="95">
        <v>18</v>
      </c>
      <c r="CZ102" s="289"/>
      <c r="DA102" s="95">
        <v>33</v>
      </c>
    </row>
    <row r="103" spans="1:105" x14ac:dyDescent="0.2"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CG103" s="95">
        <v>48</v>
      </c>
      <c r="CH103" s="289" t="s">
        <v>1784</v>
      </c>
      <c r="CI103" s="95">
        <v>18</v>
      </c>
      <c r="CJ103" s="289" t="s">
        <v>1784</v>
      </c>
      <c r="CK103" s="95">
        <v>18</v>
      </c>
      <c r="CP103" s="95">
        <v>30</v>
      </c>
      <c r="CQ103" s="289" t="s">
        <v>1784</v>
      </c>
      <c r="CR103" s="95">
        <v>18</v>
      </c>
      <c r="CS103" s="289" t="s">
        <v>1784</v>
      </c>
      <c r="CT103" s="95">
        <v>18</v>
      </c>
      <c r="CV103" s="289" t="s">
        <v>1784</v>
      </c>
      <c r="CW103" s="95">
        <v>120</v>
      </c>
      <c r="CX103" s="289"/>
      <c r="CY103" s="95">
        <v>30</v>
      </c>
      <c r="CZ103" s="289"/>
      <c r="DA103" s="95">
        <v>48</v>
      </c>
    </row>
    <row r="104" spans="1:105" x14ac:dyDescent="0.2"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CG104" s="95">
        <v>48.8</v>
      </c>
      <c r="CH104" s="289" t="s">
        <v>1784</v>
      </c>
      <c r="CI104" s="95">
        <v>18</v>
      </c>
      <c r="CJ104" s="289" t="s">
        <v>1784</v>
      </c>
      <c r="CK104" s="95">
        <v>18</v>
      </c>
      <c r="CP104" s="95">
        <v>32.22</v>
      </c>
      <c r="CQ104" s="289" t="s">
        <v>1784</v>
      </c>
      <c r="CR104" s="95">
        <v>18</v>
      </c>
      <c r="CT104" s="95">
        <v>25</v>
      </c>
      <c r="CV104" s="289" t="s">
        <v>1784</v>
      </c>
      <c r="CW104" s="95">
        <v>60</v>
      </c>
      <c r="CX104" s="289" t="s">
        <v>1784</v>
      </c>
      <c r="CY104" s="95">
        <v>20</v>
      </c>
      <c r="CZ104" s="289" t="s">
        <v>1784</v>
      </c>
      <c r="DA104" s="95">
        <v>20</v>
      </c>
    </row>
    <row r="105" spans="1:105" x14ac:dyDescent="0.2"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CG105" s="95">
        <v>49</v>
      </c>
      <c r="CH105" s="289" t="s">
        <v>1784</v>
      </c>
      <c r="CI105" s="95">
        <v>18</v>
      </c>
      <c r="CJ105" s="289" t="s">
        <v>1784</v>
      </c>
      <c r="CK105" s="95">
        <v>18</v>
      </c>
      <c r="CP105" s="95">
        <v>32.299999999999997</v>
      </c>
      <c r="CQ105" s="289" t="s">
        <v>1784</v>
      </c>
      <c r="CR105" s="95">
        <v>18</v>
      </c>
      <c r="CS105" s="289" t="s">
        <v>1784</v>
      </c>
      <c r="CT105" s="95">
        <v>18</v>
      </c>
      <c r="CV105" s="289" t="s">
        <v>1784</v>
      </c>
      <c r="CW105" s="95">
        <v>200</v>
      </c>
      <c r="CX105" s="289" t="s">
        <v>1784</v>
      </c>
      <c r="CY105" s="95">
        <v>20</v>
      </c>
      <c r="CZ105" s="289"/>
      <c r="DA105" s="95">
        <v>49</v>
      </c>
    </row>
    <row r="106" spans="1:105" x14ac:dyDescent="0.2"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CG106" s="95">
        <v>51</v>
      </c>
      <c r="CH106" s="289" t="s">
        <v>1784</v>
      </c>
      <c r="CI106" s="95">
        <v>18</v>
      </c>
      <c r="CJ106" s="289" t="s">
        <v>1784</v>
      </c>
      <c r="CK106" s="95">
        <v>18</v>
      </c>
      <c r="CP106" s="95">
        <v>32.6</v>
      </c>
      <c r="CQ106" s="289" t="s">
        <v>1784</v>
      </c>
      <c r="CR106" s="95">
        <v>20</v>
      </c>
      <c r="CS106" s="289" t="s">
        <v>1784</v>
      </c>
      <c r="CT106" s="95">
        <v>20</v>
      </c>
      <c r="CV106" s="289" t="s">
        <v>1784</v>
      </c>
      <c r="CW106" s="95">
        <v>120</v>
      </c>
      <c r="CX106" s="289"/>
      <c r="CY106" s="95">
        <v>22</v>
      </c>
      <c r="CZ106" s="289"/>
      <c r="DA106" s="95">
        <v>30</v>
      </c>
    </row>
    <row r="107" spans="1:105" x14ac:dyDescent="0.2">
      <c r="AD107" s="22" t="s">
        <v>894</v>
      </c>
      <c r="AE107" s="4">
        <v>40590.593055555553</v>
      </c>
      <c r="AF107" s="4">
        <v>40592.204861111109</v>
      </c>
      <c r="AG107" t="s">
        <v>1221</v>
      </c>
      <c r="AH107" s="45" t="s">
        <v>552</v>
      </c>
      <c r="AI107">
        <v>50</v>
      </c>
      <c r="AO107">
        <v>14.54</v>
      </c>
      <c r="AQ107">
        <v>1850</v>
      </c>
      <c r="AS107">
        <v>2930</v>
      </c>
      <c r="AT107" t="s">
        <v>1784</v>
      </c>
      <c r="AU107">
        <v>20</v>
      </c>
      <c r="AW107">
        <v>1300</v>
      </c>
      <c r="AX107" s="7">
        <f>AO107*28.31685*1000</f>
        <v>411726.99899999995</v>
      </c>
      <c r="AY107" s="7">
        <f>AX107*AU107/1000000</f>
        <v>8.2345399799999992</v>
      </c>
      <c r="AZ107" s="7">
        <f>AX107*AW107/1000000</f>
        <v>535.24509869999997</v>
      </c>
      <c r="BA107" s="7">
        <f>AY107+AZ107</f>
        <v>543.47963867999999</v>
      </c>
      <c r="BB107" s="64" t="s">
        <v>534</v>
      </c>
      <c r="BC107" s="63" t="s">
        <v>538</v>
      </c>
      <c r="BD107" s="7">
        <v>411726.99899999995</v>
      </c>
      <c r="BE107" s="7">
        <v>543.47963867999999</v>
      </c>
      <c r="BF107" s="7"/>
      <c r="BG107" s="7"/>
      <c r="BH107" s="7"/>
      <c r="CG107" s="95">
        <v>51</v>
      </c>
      <c r="CH107" s="289" t="s">
        <v>1784</v>
      </c>
      <c r="CI107" s="95">
        <v>18</v>
      </c>
      <c r="CJ107" s="289" t="s">
        <v>1784</v>
      </c>
      <c r="CK107" s="95">
        <v>18</v>
      </c>
      <c r="CP107" s="95">
        <v>34.1</v>
      </c>
      <c r="CQ107" s="289" t="s">
        <v>1784</v>
      </c>
      <c r="CR107" s="95">
        <v>20</v>
      </c>
      <c r="CS107" s="289" t="s">
        <v>1784</v>
      </c>
      <c r="CT107" s="95">
        <v>20</v>
      </c>
      <c r="CV107" s="289" t="s">
        <v>1784</v>
      </c>
      <c r="CW107" s="95">
        <v>200</v>
      </c>
      <c r="CX107" s="289" t="s">
        <v>1784</v>
      </c>
      <c r="CY107" s="95">
        <v>18</v>
      </c>
      <c r="CZ107" s="289"/>
      <c r="DA107" s="95">
        <v>94</v>
      </c>
    </row>
    <row r="108" spans="1:105" x14ac:dyDescent="0.2"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7"/>
      <c r="BG108" s="7"/>
      <c r="BH108" s="7"/>
      <c r="CG108" s="95">
        <v>51</v>
      </c>
      <c r="CH108" s="289" t="s">
        <v>1784</v>
      </c>
      <c r="CI108" s="95">
        <v>18</v>
      </c>
      <c r="CJ108" s="289" t="s">
        <v>1784</v>
      </c>
      <c r="CK108" s="95">
        <v>18</v>
      </c>
      <c r="CP108" s="95">
        <v>34.1</v>
      </c>
      <c r="CQ108" s="289" t="s">
        <v>1784</v>
      </c>
      <c r="CR108" s="95">
        <v>18</v>
      </c>
      <c r="CT108" s="95">
        <v>29</v>
      </c>
      <c r="CV108" s="289" t="s">
        <v>1784</v>
      </c>
      <c r="CW108" s="95">
        <v>200</v>
      </c>
      <c r="CX108" s="289" t="s">
        <v>1784</v>
      </c>
      <c r="CY108" s="95">
        <v>18</v>
      </c>
      <c r="CZ108" s="289"/>
      <c r="DA108" s="95">
        <v>25</v>
      </c>
    </row>
    <row r="109" spans="1:105" x14ac:dyDescent="0.2"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7"/>
      <c r="BG109" s="7"/>
      <c r="BH109" s="7"/>
      <c r="CG109" s="95">
        <v>51.6</v>
      </c>
      <c r="CH109" s="289" t="s">
        <v>1784</v>
      </c>
      <c r="CI109" s="95">
        <v>18</v>
      </c>
      <c r="CJ109" s="289" t="s">
        <v>1784</v>
      </c>
      <c r="CK109" s="95">
        <v>18</v>
      </c>
      <c r="CP109" s="95">
        <v>34.4</v>
      </c>
      <c r="CQ109" s="289" t="s">
        <v>1784</v>
      </c>
      <c r="CR109" s="95">
        <v>18</v>
      </c>
      <c r="CT109" s="95">
        <v>21</v>
      </c>
      <c r="CV109" s="289" t="s">
        <v>1784</v>
      </c>
      <c r="CW109" s="95">
        <v>600</v>
      </c>
      <c r="CX109" s="289"/>
      <c r="CY109" s="95">
        <v>21</v>
      </c>
      <c r="CZ109" s="289"/>
      <c r="DA109" s="95">
        <v>140</v>
      </c>
    </row>
    <row r="110" spans="1:105" x14ac:dyDescent="0.2"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7"/>
      <c r="BG110" s="7"/>
      <c r="BH110" s="7"/>
      <c r="CG110" s="95">
        <v>52</v>
      </c>
      <c r="CH110" s="289" t="s">
        <v>1784</v>
      </c>
      <c r="CI110" s="95">
        <v>18</v>
      </c>
      <c r="CJ110" s="289" t="s">
        <v>1784</v>
      </c>
      <c r="CK110" s="95">
        <v>18</v>
      </c>
      <c r="CP110" s="95">
        <v>35</v>
      </c>
      <c r="CQ110" s="289" t="s">
        <v>1784</v>
      </c>
      <c r="CR110" s="95">
        <v>20</v>
      </c>
      <c r="CS110" s="289" t="s">
        <v>1784</v>
      </c>
      <c r="CT110" s="95">
        <v>20</v>
      </c>
      <c r="CV110" s="289" t="s">
        <v>1784</v>
      </c>
      <c r="CW110" s="95">
        <v>60</v>
      </c>
      <c r="CX110" s="289" t="s">
        <v>1784</v>
      </c>
      <c r="CY110" s="95">
        <v>20</v>
      </c>
      <c r="CZ110" s="289" t="s">
        <v>1784</v>
      </c>
      <c r="DA110" s="95">
        <v>20</v>
      </c>
    </row>
    <row r="111" spans="1:105" x14ac:dyDescent="0.2"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7"/>
      <c r="BG111" s="7"/>
      <c r="BH111" s="7"/>
      <c r="CG111" s="95">
        <v>53</v>
      </c>
      <c r="CH111" s="289" t="s">
        <v>1784</v>
      </c>
      <c r="CI111" s="95">
        <v>18</v>
      </c>
      <c r="CJ111" s="289" t="s">
        <v>1784</v>
      </c>
      <c r="CK111" s="95">
        <v>18</v>
      </c>
      <c r="CP111" s="95">
        <v>35.1</v>
      </c>
      <c r="CQ111" s="289" t="s">
        <v>1784</v>
      </c>
      <c r="CR111" s="95">
        <v>20</v>
      </c>
      <c r="CT111" s="95">
        <v>24</v>
      </c>
      <c r="CV111" s="289" t="s">
        <v>1784</v>
      </c>
      <c r="CW111" s="95">
        <v>200</v>
      </c>
      <c r="CX111" s="289" t="s">
        <v>1784</v>
      </c>
      <c r="CY111" s="95">
        <v>20</v>
      </c>
      <c r="CZ111" s="289" t="s">
        <v>1784</v>
      </c>
      <c r="DA111" s="95">
        <v>20</v>
      </c>
    </row>
    <row r="112" spans="1:105" x14ac:dyDescent="0.2"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7"/>
      <c r="BG112" s="7"/>
      <c r="BH112" s="7"/>
      <c r="CG112" s="95">
        <v>56</v>
      </c>
      <c r="CH112" s="289" t="s">
        <v>1784</v>
      </c>
      <c r="CI112" s="95">
        <v>18</v>
      </c>
      <c r="CJ112" s="289" t="s">
        <v>1784</v>
      </c>
      <c r="CK112" s="95">
        <v>18</v>
      </c>
      <c r="CP112" s="95">
        <v>36.200000000000003</v>
      </c>
      <c r="CQ112" s="289" t="s">
        <v>1784</v>
      </c>
      <c r="CR112" s="95">
        <v>18</v>
      </c>
      <c r="CT112" s="95">
        <v>23</v>
      </c>
      <c r="CV112" s="289" t="s">
        <v>1784</v>
      </c>
      <c r="CW112" s="95">
        <v>300</v>
      </c>
      <c r="CX112" s="289" t="s">
        <v>1784</v>
      </c>
      <c r="CY112" s="95">
        <v>20</v>
      </c>
      <c r="CZ112" s="289"/>
      <c r="DA112" s="95">
        <v>58</v>
      </c>
    </row>
    <row r="113" spans="30:105" x14ac:dyDescent="0.2"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7"/>
      <c r="BG113" s="7"/>
      <c r="BH113" s="7"/>
      <c r="CG113" s="95">
        <v>57</v>
      </c>
      <c r="CH113" s="289" t="s">
        <v>1784</v>
      </c>
      <c r="CI113" s="95">
        <v>18</v>
      </c>
      <c r="CJ113" s="289" t="s">
        <v>1784</v>
      </c>
      <c r="CK113" s="95">
        <v>18</v>
      </c>
      <c r="CP113" s="95">
        <v>36.4</v>
      </c>
      <c r="CQ113" s="289" t="s">
        <v>1784</v>
      </c>
      <c r="CR113" s="95">
        <v>18</v>
      </c>
      <c r="CS113" s="289" t="s">
        <v>1784</v>
      </c>
      <c r="CT113" s="95">
        <v>18</v>
      </c>
      <c r="CV113" s="289" t="s">
        <v>1784</v>
      </c>
      <c r="CW113" s="95">
        <v>600</v>
      </c>
      <c r="CX113" s="289" t="s">
        <v>1784</v>
      </c>
      <c r="CY113" s="95">
        <v>18</v>
      </c>
      <c r="CZ113" s="289"/>
      <c r="DA113" s="95">
        <v>180</v>
      </c>
    </row>
    <row r="114" spans="30:105" x14ac:dyDescent="0.2"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CG114" s="95">
        <v>57</v>
      </c>
      <c r="CH114" s="289" t="s">
        <v>1784</v>
      </c>
      <c r="CI114" s="95">
        <v>18</v>
      </c>
      <c r="CJ114" s="289" t="s">
        <v>1784</v>
      </c>
      <c r="CK114" s="95">
        <v>18</v>
      </c>
      <c r="CP114" s="95">
        <v>39</v>
      </c>
      <c r="CQ114" s="289" t="s">
        <v>1784</v>
      </c>
      <c r="CR114" s="95">
        <v>18</v>
      </c>
      <c r="CS114" s="289" t="s">
        <v>1784</v>
      </c>
      <c r="CT114" s="95">
        <v>18</v>
      </c>
      <c r="CV114" s="289" t="s">
        <v>1784</v>
      </c>
      <c r="CW114" s="95">
        <v>60</v>
      </c>
      <c r="CX114" s="289" t="s">
        <v>1784</v>
      </c>
      <c r="CY114" s="95">
        <v>18</v>
      </c>
      <c r="CZ114" s="289" t="s">
        <v>1784</v>
      </c>
      <c r="DA114" s="95">
        <v>18</v>
      </c>
    </row>
    <row r="115" spans="30:105" x14ac:dyDescent="0.2"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CG115" s="95">
        <v>59</v>
      </c>
      <c r="CH115" s="289" t="s">
        <v>1784</v>
      </c>
      <c r="CI115" s="95">
        <v>18</v>
      </c>
      <c r="CJ115" s="289" t="s">
        <v>1784</v>
      </c>
      <c r="CK115" s="95">
        <v>18</v>
      </c>
      <c r="CP115" s="95">
        <v>39.200000000000003</v>
      </c>
      <c r="CQ115" s="289" t="s">
        <v>1784</v>
      </c>
      <c r="CR115" s="95">
        <v>18</v>
      </c>
      <c r="CT115" s="95">
        <v>36</v>
      </c>
      <c r="CV115" s="289" t="s">
        <v>1784</v>
      </c>
      <c r="CW115" s="95">
        <v>200</v>
      </c>
      <c r="CX115" s="289" t="s">
        <v>1784</v>
      </c>
      <c r="CY115" s="95">
        <v>18</v>
      </c>
      <c r="CZ115" s="289"/>
      <c r="DA115" s="95">
        <v>26</v>
      </c>
    </row>
    <row r="116" spans="30:105" x14ac:dyDescent="0.2"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CG116" s="95">
        <v>60</v>
      </c>
      <c r="CH116" s="289" t="s">
        <v>1784</v>
      </c>
      <c r="CI116" s="95">
        <v>18</v>
      </c>
      <c r="CJ116" s="289" t="s">
        <v>1784</v>
      </c>
      <c r="CK116" s="95">
        <v>18</v>
      </c>
      <c r="CP116" s="95">
        <v>39.299999999999997</v>
      </c>
      <c r="CQ116" s="289" t="s">
        <v>1784</v>
      </c>
      <c r="CR116" s="95">
        <v>18</v>
      </c>
      <c r="CT116" s="95">
        <v>60</v>
      </c>
      <c r="CV116" s="289" t="s">
        <v>1784</v>
      </c>
      <c r="CW116" s="95">
        <v>600</v>
      </c>
      <c r="CX116" s="289" t="s">
        <v>1784</v>
      </c>
      <c r="CY116" s="95">
        <v>18</v>
      </c>
      <c r="CZ116" s="289"/>
      <c r="DA116" s="95">
        <v>24</v>
      </c>
    </row>
    <row r="117" spans="30:105" x14ac:dyDescent="0.2"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288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CG117" s="95">
        <v>63.4</v>
      </c>
      <c r="CH117" s="289" t="s">
        <v>1784</v>
      </c>
      <c r="CI117" s="95">
        <v>18</v>
      </c>
      <c r="CJ117" s="289" t="s">
        <v>1784</v>
      </c>
      <c r="CK117" s="95">
        <v>18</v>
      </c>
      <c r="CP117" s="95">
        <v>39.5</v>
      </c>
      <c r="CR117" s="95">
        <v>7.1</v>
      </c>
      <c r="CT117" s="95">
        <v>14</v>
      </c>
      <c r="CV117" s="289" t="s">
        <v>1784</v>
      </c>
      <c r="CW117" s="95">
        <v>200</v>
      </c>
      <c r="CX117" s="289" t="s">
        <v>1784</v>
      </c>
      <c r="CY117" s="95">
        <v>18</v>
      </c>
      <c r="CZ117" s="289"/>
      <c r="DA117" s="95">
        <v>140</v>
      </c>
    </row>
    <row r="118" spans="30:105" x14ac:dyDescent="0.2"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CG118" s="95">
        <v>68</v>
      </c>
      <c r="CH118" s="289" t="s">
        <v>1784</v>
      </c>
      <c r="CI118" s="95">
        <v>18</v>
      </c>
      <c r="CJ118" s="289" t="s">
        <v>1784</v>
      </c>
      <c r="CK118" s="95">
        <v>18</v>
      </c>
      <c r="CP118" s="95">
        <v>42.6</v>
      </c>
      <c r="CQ118" s="289" t="s">
        <v>1784</v>
      </c>
      <c r="CR118" s="95">
        <v>18</v>
      </c>
      <c r="CT118" s="95">
        <v>45</v>
      </c>
      <c r="CV118" s="289" t="s">
        <v>1784</v>
      </c>
      <c r="CW118" s="95">
        <v>300</v>
      </c>
      <c r="CX118" s="289" t="s">
        <v>1784</v>
      </c>
      <c r="CY118" s="95">
        <v>18</v>
      </c>
      <c r="CZ118" s="289"/>
      <c r="DA118" s="95">
        <v>210</v>
      </c>
    </row>
    <row r="119" spans="30:105" x14ac:dyDescent="0.2"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CG119" s="95">
        <v>73</v>
      </c>
      <c r="CH119" s="289" t="s">
        <v>1784</v>
      </c>
      <c r="CI119" s="95">
        <v>18</v>
      </c>
      <c r="CJ119" s="289" t="s">
        <v>1784</v>
      </c>
      <c r="CK119" s="95">
        <v>18</v>
      </c>
      <c r="CP119" s="95">
        <v>44.8</v>
      </c>
      <c r="CQ119" s="289" t="s">
        <v>1784</v>
      </c>
      <c r="CR119" s="95">
        <v>18</v>
      </c>
      <c r="CS119" s="289" t="s">
        <v>1784</v>
      </c>
      <c r="CT119" s="95">
        <v>18</v>
      </c>
      <c r="CV119" s="289" t="s">
        <v>1784</v>
      </c>
      <c r="CW119" s="95">
        <v>600</v>
      </c>
      <c r="CX119" s="289"/>
      <c r="CY119" s="95">
        <v>46</v>
      </c>
      <c r="CZ119" s="289"/>
      <c r="DA119" s="95">
        <v>350</v>
      </c>
    </row>
    <row r="120" spans="30:105" x14ac:dyDescent="0.2"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CG120" s="95">
        <v>74</v>
      </c>
      <c r="CH120" s="289" t="s">
        <v>1784</v>
      </c>
      <c r="CI120" s="95">
        <v>18</v>
      </c>
      <c r="CJ120" s="289" t="s">
        <v>1784</v>
      </c>
      <c r="CK120" s="95">
        <v>18</v>
      </c>
      <c r="CP120" s="95">
        <v>45.4</v>
      </c>
      <c r="CQ120" s="289" t="s">
        <v>1784</v>
      </c>
      <c r="CR120" s="95">
        <v>18</v>
      </c>
      <c r="CT120" s="95">
        <v>21</v>
      </c>
      <c r="CV120" s="289" t="s">
        <v>1784</v>
      </c>
      <c r="CW120" s="95">
        <v>1200</v>
      </c>
      <c r="CX120" s="289"/>
      <c r="CY120" s="95">
        <v>30</v>
      </c>
      <c r="CZ120" s="289"/>
      <c r="DA120" s="95">
        <v>260</v>
      </c>
    </row>
    <row r="121" spans="30:105" x14ac:dyDescent="0.2"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CG121" s="95">
        <v>77</v>
      </c>
      <c r="CH121" s="289" t="s">
        <v>1784</v>
      </c>
      <c r="CI121" s="95">
        <v>18</v>
      </c>
      <c r="CJ121" s="289" t="s">
        <v>1784</v>
      </c>
      <c r="CK121" s="95">
        <v>18</v>
      </c>
      <c r="CP121" s="95">
        <v>46.9</v>
      </c>
      <c r="CQ121" s="289" t="s">
        <v>1784</v>
      </c>
      <c r="CR121" s="95">
        <v>18</v>
      </c>
      <c r="CT121" s="95">
        <v>19</v>
      </c>
      <c r="CV121" s="289" t="s">
        <v>1784</v>
      </c>
      <c r="CW121" s="95">
        <v>2000</v>
      </c>
      <c r="CX121" s="289" t="s">
        <v>1784</v>
      </c>
      <c r="CY121" s="95">
        <v>18</v>
      </c>
      <c r="CZ121" s="289"/>
      <c r="DA121" s="95">
        <v>800</v>
      </c>
    </row>
    <row r="122" spans="30:105" x14ac:dyDescent="0.2"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CG122" s="95">
        <v>78</v>
      </c>
      <c r="CH122" s="289" t="s">
        <v>1784</v>
      </c>
      <c r="CI122" s="95">
        <v>18</v>
      </c>
      <c r="CJ122" s="289" t="s">
        <v>1784</v>
      </c>
      <c r="CK122" s="95">
        <v>18</v>
      </c>
      <c r="CP122" s="95">
        <v>47.2</v>
      </c>
      <c r="CQ122" s="289" t="s">
        <v>1784</v>
      </c>
      <c r="CR122" s="95">
        <v>18</v>
      </c>
      <c r="CT122" s="95">
        <v>24</v>
      </c>
      <c r="CV122" s="289" t="s">
        <v>1784</v>
      </c>
      <c r="CW122" s="95">
        <v>300</v>
      </c>
      <c r="CX122" s="289"/>
      <c r="CY122" s="95">
        <v>960</v>
      </c>
      <c r="CZ122" s="289"/>
      <c r="DA122" s="95">
        <v>3600</v>
      </c>
    </row>
    <row r="123" spans="30:105" x14ac:dyDescent="0.2"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CG123" s="95">
        <v>83</v>
      </c>
      <c r="CH123" s="289" t="s">
        <v>1784</v>
      </c>
      <c r="CI123" s="95">
        <v>18</v>
      </c>
      <c r="CJ123" s="289" t="s">
        <v>1784</v>
      </c>
      <c r="CK123" s="95">
        <v>18</v>
      </c>
      <c r="CP123" s="95">
        <v>47.4</v>
      </c>
      <c r="CQ123" s="289" t="s">
        <v>1784</v>
      </c>
      <c r="CR123" s="95">
        <v>18</v>
      </c>
      <c r="CT123" s="95">
        <v>29</v>
      </c>
      <c r="CV123" s="289" t="s">
        <v>1784</v>
      </c>
      <c r="CW123" s="95">
        <v>6</v>
      </c>
      <c r="CX123" s="289"/>
      <c r="CY123" s="95"/>
      <c r="CZ123" s="289"/>
      <c r="DA123" s="95"/>
    </row>
    <row r="124" spans="30:105" x14ac:dyDescent="0.2"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CG124" s="95">
        <v>83</v>
      </c>
      <c r="CH124" s="289" t="s">
        <v>1784</v>
      </c>
      <c r="CI124" s="95">
        <v>18</v>
      </c>
      <c r="CJ124" s="289" t="s">
        <v>1784</v>
      </c>
      <c r="CK124" s="95">
        <v>18</v>
      </c>
      <c r="CP124" s="95">
        <v>48.8</v>
      </c>
      <c r="CQ124" s="289" t="s">
        <v>1784</v>
      </c>
      <c r="CR124" s="95">
        <v>20</v>
      </c>
      <c r="CS124" s="289" t="s">
        <v>1784</v>
      </c>
      <c r="CT124" s="95">
        <v>20</v>
      </c>
      <c r="CV124" s="289" t="s">
        <v>1784</v>
      </c>
      <c r="CW124" s="95">
        <v>300</v>
      </c>
      <c r="CX124" s="289" t="s">
        <v>1784</v>
      </c>
      <c r="CY124" s="95">
        <v>18</v>
      </c>
      <c r="CZ124" s="289" t="s">
        <v>1784</v>
      </c>
      <c r="DA124" s="95">
        <v>18</v>
      </c>
    </row>
    <row r="125" spans="30:105" x14ac:dyDescent="0.2"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CG125" s="95">
        <v>84</v>
      </c>
      <c r="CH125" s="289" t="s">
        <v>1784</v>
      </c>
      <c r="CI125" s="95">
        <v>18</v>
      </c>
      <c r="CJ125" s="289" t="s">
        <v>1784</v>
      </c>
      <c r="CK125" s="95">
        <v>18</v>
      </c>
      <c r="CP125" s="95">
        <v>50</v>
      </c>
      <c r="CQ125" s="289" t="s">
        <v>1784</v>
      </c>
      <c r="CR125" s="95">
        <v>18</v>
      </c>
      <c r="CT125" s="95">
        <v>30</v>
      </c>
      <c r="CV125" s="289" t="s">
        <v>1784</v>
      </c>
      <c r="CW125" s="95">
        <v>2</v>
      </c>
      <c r="CX125" s="289"/>
      <c r="CY125" s="95"/>
      <c r="CZ125" s="289"/>
      <c r="DA125" s="95"/>
    </row>
    <row r="126" spans="30:105" x14ac:dyDescent="0.2"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CG126" s="95">
        <v>92</v>
      </c>
      <c r="CH126" s="289" t="s">
        <v>1784</v>
      </c>
      <c r="CI126" s="95">
        <v>18</v>
      </c>
      <c r="CJ126" s="289" t="s">
        <v>1784</v>
      </c>
      <c r="CK126" s="95">
        <v>18</v>
      </c>
      <c r="CP126" s="95">
        <v>50.4</v>
      </c>
      <c r="CQ126" s="289" t="s">
        <v>1784</v>
      </c>
      <c r="CR126" s="95">
        <v>18</v>
      </c>
      <c r="CT126" s="95">
        <v>28</v>
      </c>
      <c r="CV126" s="289" t="s">
        <v>1934</v>
      </c>
      <c r="CW126" s="95">
        <v>18.600000000000001</v>
      </c>
      <c r="CX126" s="289" t="s">
        <v>1784</v>
      </c>
      <c r="CY126" s="95">
        <v>18</v>
      </c>
      <c r="CZ126" s="289" t="s">
        <v>1784</v>
      </c>
      <c r="DA126" s="95">
        <v>18</v>
      </c>
    </row>
    <row r="127" spans="30:105" x14ac:dyDescent="0.2"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CG127" s="95">
        <v>94.1</v>
      </c>
      <c r="CH127" s="289" t="s">
        <v>1784</v>
      </c>
      <c r="CI127" s="95">
        <v>18</v>
      </c>
      <c r="CJ127" s="289" t="s">
        <v>1784</v>
      </c>
      <c r="CK127" s="95">
        <v>18</v>
      </c>
      <c r="CP127" s="95">
        <v>53.6</v>
      </c>
      <c r="CR127" s="95">
        <v>18</v>
      </c>
      <c r="CT127" s="95">
        <v>36</v>
      </c>
      <c r="CV127" s="289" t="s">
        <v>1934</v>
      </c>
      <c r="CW127" s="95">
        <v>18.7</v>
      </c>
      <c r="CX127" s="289"/>
      <c r="CY127" s="95"/>
      <c r="CZ127" s="289"/>
      <c r="DA127" s="95"/>
    </row>
    <row r="128" spans="30:105" x14ac:dyDescent="0.2"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CG128" s="95">
        <v>95.6</v>
      </c>
      <c r="CH128" s="289" t="s">
        <v>1784</v>
      </c>
      <c r="CI128" s="95">
        <v>18</v>
      </c>
      <c r="CJ128" s="289" t="s">
        <v>1784</v>
      </c>
      <c r="CK128" s="95">
        <v>18</v>
      </c>
      <c r="CP128" s="95">
        <v>55.5</v>
      </c>
      <c r="CQ128" s="289" t="s">
        <v>1784</v>
      </c>
      <c r="CR128" s="95">
        <v>20</v>
      </c>
      <c r="CT128" s="95">
        <v>27</v>
      </c>
      <c r="CV128" s="289" t="s">
        <v>1934</v>
      </c>
      <c r="CW128" s="95">
        <v>9.5</v>
      </c>
      <c r="CX128" s="289" t="s">
        <v>1784</v>
      </c>
      <c r="CY128" s="95">
        <v>20</v>
      </c>
      <c r="CZ128" s="289" t="s">
        <v>1784</v>
      </c>
      <c r="DA128" s="95">
        <v>20</v>
      </c>
    </row>
    <row r="129" spans="30:105" x14ac:dyDescent="0.2"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CG129" s="95">
        <v>96</v>
      </c>
      <c r="CH129" s="289" t="s">
        <v>1784</v>
      </c>
      <c r="CI129" s="95">
        <v>18</v>
      </c>
      <c r="CJ129" s="289" t="s">
        <v>1784</v>
      </c>
      <c r="CK129" s="95">
        <v>18</v>
      </c>
      <c r="CP129" s="95">
        <v>58.9</v>
      </c>
      <c r="CQ129" s="289" t="s">
        <v>1784</v>
      </c>
      <c r="CR129" s="95">
        <v>18</v>
      </c>
      <c r="CT129" s="95">
        <v>37</v>
      </c>
      <c r="CV129" s="289" t="s">
        <v>1934</v>
      </c>
      <c r="CW129" s="95">
        <v>11.5</v>
      </c>
      <c r="CX129" s="289" t="s">
        <v>1784</v>
      </c>
      <c r="CY129" s="95">
        <v>20</v>
      </c>
      <c r="CZ129" s="289"/>
      <c r="DA129" s="95">
        <v>48</v>
      </c>
    </row>
    <row r="130" spans="30:105" x14ac:dyDescent="0.2"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CG130" s="95">
        <v>98</v>
      </c>
      <c r="CH130" s="289" t="s">
        <v>1784</v>
      </c>
      <c r="CI130" s="95">
        <v>18</v>
      </c>
      <c r="CJ130" s="289" t="s">
        <v>1784</v>
      </c>
      <c r="CK130" s="95">
        <v>18</v>
      </c>
      <c r="CP130" s="95">
        <v>64.3</v>
      </c>
      <c r="CQ130" s="289" t="s">
        <v>1784</v>
      </c>
      <c r="CR130" s="95">
        <v>18</v>
      </c>
      <c r="CS130" s="289" t="s">
        <v>1784</v>
      </c>
      <c r="CT130" s="95">
        <v>18</v>
      </c>
      <c r="CV130" s="289" t="s">
        <v>1934</v>
      </c>
      <c r="CW130" s="95">
        <v>44.1</v>
      </c>
      <c r="CX130" s="289" t="s">
        <v>1784</v>
      </c>
      <c r="CY130" s="95">
        <v>18</v>
      </c>
      <c r="CZ130" s="289"/>
      <c r="DA130" s="95">
        <v>25</v>
      </c>
    </row>
    <row r="131" spans="30:105" x14ac:dyDescent="0.2"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CG131" s="95">
        <v>100</v>
      </c>
      <c r="CH131" s="289" t="s">
        <v>1784</v>
      </c>
      <c r="CI131" s="95">
        <v>18</v>
      </c>
      <c r="CJ131" s="289" t="s">
        <v>1784</v>
      </c>
      <c r="CK131" s="95">
        <v>18</v>
      </c>
      <c r="CP131" s="95">
        <v>66</v>
      </c>
      <c r="CQ131" s="289" t="s">
        <v>1784</v>
      </c>
      <c r="CR131" s="95">
        <v>10</v>
      </c>
      <c r="CT131" s="95">
        <v>20</v>
      </c>
      <c r="CV131" s="289" t="s">
        <v>1934</v>
      </c>
      <c r="CW131" s="95">
        <v>23.6</v>
      </c>
      <c r="CX131" s="289" t="s">
        <v>1784</v>
      </c>
      <c r="CY131" s="95">
        <v>18</v>
      </c>
      <c r="CZ131" s="289"/>
      <c r="DA131" s="95">
        <v>26</v>
      </c>
    </row>
    <row r="132" spans="30:105" x14ac:dyDescent="0.2"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CG132" s="95">
        <v>110</v>
      </c>
      <c r="CH132" s="289" t="s">
        <v>1784</v>
      </c>
      <c r="CI132" s="95">
        <v>18</v>
      </c>
      <c r="CJ132" s="289" t="s">
        <v>1784</v>
      </c>
      <c r="CK132" s="95">
        <v>18</v>
      </c>
      <c r="CP132" s="95">
        <v>66.7</v>
      </c>
      <c r="CQ132" s="289" t="s">
        <v>1784</v>
      </c>
      <c r="CR132" s="95">
        <v>18</v>
      </c>
      <c r="CT132" s="95">
        <v>47</v>
      </c>
      <c r="CV132" s="289" t="s">
        <v>1934</v>
      </c>
      <c r="CW132" s="95">
        <v>73.3</v>
      </c>
      <c r="CX132" s="289" t="s">
        <v>1784</v>
      </c>
      <c r="CY132" s="95">
        <v>18</v>
      </c>
      <c r="CZ132" s="289"/>
      <c r="DA132" s="95">
        <v>62</v>
      </c>
    </row>
    <row r="133" spans="30:105" x14ac:dyDescent="0.2"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CG133" s="95">
        <v>110</v>
      </c>
      <c r="CH133" s="289" t="s">
        <v>1784</v>
      </c>
      <c r="CI133" s="95">
        <v>18</v>
      </c>
      <c r="CJ133" s="289" t="s">
        <v>1784</v>
      </c>
      <c r="CK133" s="95">
        <v>18</v>
      </c>
      <c r="CP133" s="95">
        <v>67.8</v>
      </c>
      <c r="CQ133" s="289" t="s">
        <v>1784</v>
      </c>
      <c r="CR133" s="95">
        <v>18</v>
      </c>
      <c r="CT133" s="95">
        <v>32</v>
      </c>
      <c r="CV133" s="289" t="s">
        <v>1934</v>
      </c>
      <c r="CW133" s="95">
        <v>66.3</v>
      </c>
      <c r="CX133" s="289"/>
      <c r="CY133" s="95"/>
      <c r="CZ133" s="289"/>
      <c r="DA133" s="95"/>
    </row>
    <row r="134" spans="30:105" x14ac:dyDescent="0.2"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CG134" s="95">
        <v>117</v>
      </c>
      <c r="CH134" s="289" t="s">
        <v>1784</v>
      </c>
      <c r="CI134" s="95">
        <v>18</v>
      </c>
      <c r="CJ134" s="289" t="s">
        <v>1784</v>
      </c>
      <c r="CK134" s="95">
        <v>18</v>
      </c>
      <c r="CP134" s="95">
        <v>68.400000000000006</v>
      </c>
      <c r="CQ134" s="289" t="s">
        <v>1784</v>
      </c>
      <c r="CR134" s="95">
        <v>20</v>
      </c>
      <c r="CS134" s="289" t="s">
        <v>1784</v>
      </c>
      <c r="CT134" s="95">
        <v>20</v>
      </c>
      <c r="CV134" s="289" t="s">
        <v>1934</v>
      </c>
      <c r="CW134" s="95">
        <v>43</v>
      </c>
      <c r="CX134" s="289" t="s">
        <v>1784</v>
      </c>
      <c r="CY134" s="95">
        <v>18</v>
      </c>
      <c r="CZ134" s="289"/>
      <c r="DA134" s="95">
        <v>77</v>
      </c>
    </row>
    <row r="135" spans="30:105" x14ac:dyDescent="0.2"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CG135" s="95">
        <v>120</v>
      </c>
      <c r="CH135" s="289" t="s">
        <v>1784</v>
      </c>
      <c r="CI135" s="95">
        <v>18</v>
      </c>
      <c r="CJ135" s="289" t="s">
        <v>1784</v>
      </c>
      <c r="CK135" s="95">
        <v>18</v>
      </c>
      <c r="CP135" s="95">
        <v>72</v>
      </c>
      <c r="CQ135" s="289" t="s">
        <v>1784</v>
      </c>
      <c r="CR135" s="95">
        <v>18</v>
      </c>
      <c r="CT135" s="95">
        <v>34</v>
      </c>
      <c r="CV135" s="289" t="s">
        <v>1934</v>
      </c>
      <c r="CW135" s="95">
        <v>75</v>
      </c>
      <c r="CX135" s="289" t="s">
        <v>1784</v>
      </c>
      <c r="CY135" s="95">
        <v>18</v>
      </c>
      <c r="CZ135" s="289"/>
      <c r="DA135" s="95">
        <v>62</v>
      </c>
    </row>
    <row r="136" spans="30:105" x14ac:dyDescent="0.2"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CG136" s="95">
        <v>137</v>
      </c>
      <c r="CH136" s="289" t="s">
        <v>1784</v>
      </c>
      <c r="CI136" s="95">
        <v>18</v>
      </c>
      <c r="CJ136" s="289" t="s">
        <v>1784</v>
      </c>
      <c r="CK136" s="95">
        <v>18</v>
      </c>
      <c r="CP136" s="95">
        <v>72.5</v>
      </c>
      <c r="CQ136" s="289" t="s">
        <v>1784</v>
      </c>
      <c r="CR136" s="95">
        <v>20</v>
      </c>
      <c r="CS136" s="289" t="s">
        <v>1784</v>
      </c>
      <c r="CT136" s="95">
        <v>20</v>
      </c>
      <c r="CV136" s="289" t="s">
        <v>1934</v>
      </c>
      <c r="CW136" s="95">
        <v>9.6999999999999993</v>
      </c>
      <c r="CX136" s="289" t="s">
        <v>1784</v>
      </c>
      <c r="CY136" s="95">
        <v>18</v>
      </c>
      <c r="CZ136" s="289"/>
      <c r="DA136" s="95">
        <v>34</v>
      </c>
    </row>
    <row r="137" spans="30:105" x14ac:dyDescent="0.2"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CG137" s="95">
        <v>140</v>
      </c>
      <c r="CH137" s="289" t="s">
        <v>1784</v>
      </c>
      <c r="CI137" s="95">
        <v>18</v>
      </c>
      <c r="CJ137" s="289" t="s">
        <v>1784</v>
      </c>
      <c r="CK137" s="95">
        <v>18</v>
      </c>
      <c r="CP137" s="95">
        <v>73.400000000000006</v>
      </c>
      <c r="CQ137" s="289" t="s">
        <v>1784</v>
      </c>
      <c r="CR137" s="95">
        <v>18</v>
      </c>
      <c r="CS137" s="289" t="s">
        <v>1784</v>
      </c>
      <c r="CT137" s="95">
        <v>18</v>
      </c>
      <c r="CV137" s="289" t="s">
        <v>1934</v>
      </c>
      <c r="CW137" s="95">
        <v>41</v>
      </c>
      <c r="CX137" s="289"/>
      <c r="CY137" s="95">
        <v>92</v>
      </c>
      <c r="CZ137" s="289" t="s">
        <v>1784</v>
      </c>
      <c r="DA137" s="95">
        <v>20</v>
      </c>
    </row>
    <row r="138" spans="30:105" x14ac:dyDescent="0.2"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CG138" s="95">
        <v>150</v>
      </c>
      <c r="CH138" s="289" t="s">
        <v>1784</v>
      </c>
      <c r="CI138" s="95">
        <v>18</v>
      </c>
      <c r="CJ138" s="289" t="s">
        <v>1784</v>
      </c>
      <c r="CK138" s="95">
        <v>18</v>
      </c>
      <c r="CP138" s="95">
        <v>75.900000000000006</v>
      </c>
      <c r="CQ138" s="289" t="s">
        <v>1784</v>
      </c>
      <c r="CR138" s="95">
        <v>18</v>
      </c>
      <c r="CS138" s="289" t="s">
        <v>1784</v>
      </c>
      <c r="CT138" s="95">
        <v>18</v>
      </c>
      <c r="CV138" s="289" t="s">
        <v>1934</v>
      </c>
      <c r="CW138" s="95">
        <v>80.5</v>
      </c>
      <c r="CX138" s="289"/>
      <c r="CY138" s="95">
        <v>23</v>
      </c>
      <c r="CZ138" s="289"/>
      <c r="DA138" s="95">
        <v>230</v>
      </c>
    </row>
    <row r="139" spans="30:105" x14ac:dyDescent="0.2"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CG139" s="95">
        <v>156</v>
      </c>
      <c r="CH139" s="289" t="s">
        <v>1784</v>
      </c>
      <c r="CI139" s="95">
        <v>18</v>
      </c>
      <c r="CJ139" s="289" t="s">
        <v>1784</v>
      </c>
      <c r="CK139" s="95">
        <v>18</v>
      </c>
      <c r="CP139" s="95">
        <v>76.2</v>
      </c>
      <c r="CQ139" s="289" t="s">
        <v>1784</v>
      </c>
      <c r="CR139" s="95">
        <v>20</v>
      </c>
      <c r="CT139" s="95">
        <v>42</v>
      </c>
      <c r="CV139" s="289" t="s">
        <v>1934</v>
      </c>
      <c r="CW139" s="95">
        <v>159</v>
      </c>
      <c r="CX139" s="289" t="s">
        <v>1784</v>
      </c>
      <c r="CY139" s="95">
        <v>18</v>
      </c>
      <c r="CZ139" s="289"/>
      <c r="DA139" s="95">
        <v>180</v>
      </c>
    </row>
    <row r="140" spans="30:105" x14ac:dyDescent="0.2"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CG140" s="95">
        <v>174</v>
      </c>
      <c r="CH140" s="289" t="s">
        <v>1784</v>
      </c>
      <c r="CI140" s="95">
        <v>18</v>
      </c>
      <c r="CJ140" s="289" t="s">
        <v>1784</v>
      </c>
      <c r="CK140" s="95">
        <v>18</v>
      </c>
      <c r="CP140" s="95">
        <v>80.099999999999994</v>
      </c>
      <c r="CQ140" s="289" t="s">
        <v>1784</v>
      </c>
      <c r="CR140" s="95">
        <v>18</v>
      </c>
      <c r="CS140" s="289" t="s">
        <v>1784</v>
      </c>
      <c r="CT140" s="95">
        <v>18</v>
      </c>
      <c r="CV140" s="289" t="s">
        <v>1934</v>
      </c>
      <c r="CW140" s="95">
        <v>422</v>
      </c>
      <c r="CX140" s="289" t="s">
        <v>1784</v>
      </c>
      <c r="CY140" s="95">
        <v>10</v>
      </c>
      <c r="CZ140" s="289"/>
      <c r="DA140" s="95">
        <v>110</v>
      </c>
    </row>
    <row r="141" spans="30:105" x14ac:dyDescent="0.2"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CG141" s="95">
        <v>180</v>
      </c>
      <c r="CH141" s="289" t="s">
        <v>1784</v>
      </c>
      <c r="CI141" s="95">
        <v>18</v>
      </c>
      <c r="CK141" s="95">
        <v>18</v>
      </c>
      <c r="CP141" s="95">
        <v>80.5</v>
      </c>
      <c r="CQ141" s="289" t="s">
        <v>1784</v>
      </c>
      <c r="CR141" s="95">
        <v>20</v>
      </c>
      <c r="CT141" s="95">
        <v>90</v>
      </c>
      <c r="CV141" s="289" t="s">
        <v>1934</v>
      </c>
      <c r="CW141" s="95">
        <v>25</v>
      </c>
      <c r="CX141" s="289" t="s">
        <v>1784</v>
      </c>
      <c r="CY141" s="95">
        <v>18</v>
      </c>
      <c r="CZ141" s="289"/>
      <c r="DA141" s="95">
        <v>120</v>
      </c>
    </row>
    <row r="142" spans="30:105" x14ac:dyDescent="0.2"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CG142" s="95">
        <v>190</v>
      </c>
      <c r="CH142" s="289" t="s">
        <v>1784</v>
      </c>
      <c r="CI142" s="95">
        <v>18</v>
      </c>
      <c r="CJ142" s="289" t="s">
        <v>1784</v>
      </c>
      <c r="CK142" s="95">
        <v>18</v>
      </c>
      <c r="CP142" s="95">
        <v>83.4</v>
      </c>
      <c r="CQ142" s="289" t="s">
        <v>1784</v>
      </c>
      <c r="CR142" s="95">
        <v>20</v>
      </c>
      <c r="CT142" s="95">
        <v>31</v>
      </c>
      <c r="CV142" s="289" t="s">
        <v>1934</v>
      </c>
      <c r="CW142" s="95">
        <v>138</v>
      </c>
      <c r="CX142" s="289" t="s">
        <v>1784</v>
      </c>
      <c r="CY142" s="95">
        <v>18</v>
      </c>
      <c r="CZ142" s="289"/>
      <c r="DA142" s="95">
        <v>160</v>
      </c>
    </row>
    <row r="143" spans="30:105" x14ac:dyDescent="0.2"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CG143" s="95">
        <v>209</v>
      </c>
      <c r="CH143" s="289" t="s">
        <v>1784</v>
      </c>
      <c r="CI143" s="95">
        <v>18</v>
      </c>
      <c r="CJ143" s="289" t="s">
        <v>1784</v>
      </c>
      <c r="CK143" s="95">
        <v>18</v>
      </c>
      <c r="CP143" s="95">
        <v>83.5</v>
      </c>
      <c r="CQ143" s="289" t="s">
        <v>1784</v>
      </c>
      <c r="CR143" s="95">
        <v>18</v>
      </c>
      <c r="CS143" s="289" t="s">
        <v>1784</v>
      </c>
      <c r="CT143" s="95">
        <v>18</v>
      </c>
      <c r="CV143" s="289" t="s">
        <v>1934</v>
      </c>
      <c r="CW143" s="95">
        <v>446</v>
      </c>
      <c r="CX143" s="289"/>
      <c r="CY143" s="95"/>
      <c r="CZ143" s="289"/>
      <c r="DA143" s="95"/>
    </row>
    <row r="144" spans="30:105" x14ac:dyDescent="0.2"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CG144" s="95">
        <v>220</v>
      </c>
      <c r="CH144" s="289" t="s">
        <v>1784</v>
      </c>
      <c r="CI144" s="95">
        <v>18</v>
      </c>
      <c r="CJ144" s="289" t="s">
        <v>1784</v>
      </c>
      <c r="CK144" s="95">
        <v>18</v>
      </c>
      <c r="CP144" s="95">
        <v>83.5</v>
      </c>
      <c r="CQ144" s="289" t="s">
        <v>1784</v>
      </c>
      <c r="CR144" s="95">
        <v>20</v>
      </c>
      <c r="CT144" s="95">
        <v>46</v>
      </c>
      <c r="CV144" s="289" t="s">
        <v>1934</v>
      </c>
      <c r="CW144" s="95">
        <v>253</v>
      </c>
      <c r="CX144" s="289" t="s">
        <v>1784</v>
      </c>
      <c r="CY144" s="95">
        <v>20</v>
      </c>
      <c r="CZ144" s="289"/>
      <c r="DA144" s="95">
        <v>150</v>
      </c>
    </row>
    <row r="145" spans="1:105" x14ac:dyDescent="0.2"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CG145" s="95">
        <v>230</v>
      </c>
      <c r="CH145" s="289" t="s">
        <v>1784</v>
      </c>
      <c r="CI145" s="95">
        <v>18</v>
      </c>
      <c r="CJ145" s="289" t="s">
        <v>1784</v>
      </c>
      <c r="CK145" s="95">
        <v>18</v>
      </c>
      <c r="CP145" s="95">
        <v>83.6</v>
      </c>
      <c r="CQ145" s="289" t="s">
        <v>1784</v>
      </c>
      <c r="CR145" s="95">
        <v>18</v>
      </c>
      <c r="CS145" s="289" t="s">
        <v>1784</v>
      </c>
      <c r="CT145" s="95">
        <v>18</v>
      </c>
      <c r="CV145" s="289" t="s">
        <v>1934</v>
      </c>
      <c r="CW145" s="95">
        <v>476</v>
      </c>
      <c r="CX145" s="289" t="s">
        <v>1784</v>
      </c>
      <c r="CY145" s="95">
        <v>18</v>
      </c>
      <c r="CZ145" s="289"/>
      <c r="DA145" s="95">
        <v>510</v>
      </c>
    </row>
    <row r="146" spans="1:105" x14ac:dyDescent="0.2"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CG146" s="95">
        <v>280</v>
      </c>
      <c r="CH146" s="289" t="s">
        <v>1784</v>
      </c>
      <c r="CI146" s="95">
        <v>18</v>
      </c>
      <c r="CJ146" s="289" t="s">
        <v>1784</v>
      </c>
      <c r="CK146" s="95">
        <v>18</v>
      </c>
      <c r="CP146" s="95">
        <v>84.6</v>
      </c>
      <c r="CQ146" s="289" t="s">
        <v>1784</v>
      </c>
      <c r="CR146" s="95">
        <v>18</v>
      </c>
      <c r="CS146" s="289" t="s">
        <v>1784</v>
      </c>
      <c r="CT146" s="95">
        <v>18</v>
      </c>
      <c r="CV146" s="289" t="s">
        <v>1934</v>
      </c>
      <c r="CW146" s="95">
        <v>746</v>
      </c>
      <c r="CX146" s="289"/>
      <c r="CY146" s="95"/>
      <c r="CZ146" s="289"/>
      <c r="DA146" s="95"/>
    </row>
    <row r="147" spans="1:105" x14ac:dyDescent="0.2"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CG147" s="95">
        <v>450</v>
      </c>
      <c r="CH147" s="289" t="s">
        <v>1784</v>
      </c>
      <c r="CI147" s="95">
        <v>18</v>
      </c>
      <c r="CJ147" s="289" t="s">
        <v>1784</v>
      </c>
      <c r="CK147" s="95">
        <v>18</v>
      </c>
      <c r="CP147" s="95">
        <v>88.4</v>
      </c>
      <c r="CQ147" s="289" t="s">
        <v>1784</v>
      </c>
      <c r="CR147" s="95">
        <v>18</v>
      </c>
      <c r="CT147" s="95">
        <v>55</v>
      </c>
      <c r="CV147" s="289" t="s">
        <v>1934</v>
      </c>
      <c r="CW147" s="95">
        <v>1070</v>
      </c>
      <c r="CX147" s="289"/>
      <c r="CY147" s="95">
        <v>32</v>
      </c>
      <c r="CZ147" s="289"/>
      <c r="DA147" s="95">
        <v>970</v>
      </c>
    </row>
    <row r="148" spans="1:105" x14ac:dyDescent="0.2"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CG148" s="95">
        <v>1390</v>
      </c>
      <c r="CH148" s="289" t="s">
        <v>1784</v>
      </c>
      <c r="CI148" s="95">
        <v>18</v>
      </c>
      <c r="CJ148" s="289" t="s">
        <v>1784</v>
      </c>
      <c r="CK148" s="95">
        <v>18</v>
      </c>
      <c r="CP148" s="95">
        <v>88.8</v>
      </c>
      <c r="CQ148" s="289" t="s">
        <v>1784</v>
      </c>
      <c r="CR148" s="95">
        <v>18</v>
      </c>
      <c r="CT148" s="95">
        <v>70</v>
      </c>
      <c r="CV148" s="289" t="s">
        <v>1934</v>
      </c>
      <c r="CW148" s="95">
        <v>939</v>
      </c>
      <c r="CX148" s="289" t="s">
        <v>1784</v>
      </c>
      <c r="CY148" s="95">
        <v>18</v>
      </c>
      <c r="CZ148" s="289"/>
      <c r="DA148" s="95">
        <v>850</v>
      </c>
    </row>
    <row r="149" spans="1:105" s="95" customFormat="1" x14ac:dyDescent="0.2">
      <c r="A149" s="22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 s="64"/>
      <c r="AA149" s="64"/>
      <c r="AB149"/>
      <c r="AC149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CD149" s="290"/>
      <c r="CF149" s="289"/>
      <c r="CG149" s="95">
        <v>1800</v>
      </c>
      <c r="CH149" s="289" t="s">
        <v>1784</v>
      </c>
      <c r="CI149" s="95">
        <v>18</v>
      </c>
      <c r="CJ149" s="289" t="s">
        <v>1784</v>
      </c>
      <c r="CK149" s="95">
        <v>18</v>
      </c>
      <c r="CO149" s="289"/>
      <c r="CP149" s="95">
        <v>90.6</v>
      </c>
      <c r="CQ149" s="289" t="s">
        <v>1784</v>
      </c>
      <c r="CR149" s="95">
        <v>18</v>
      </c>
      <c r="CS149" s="289" t="s">
        <v>1784</v>
      </c>
      <c r="CT149" s="95">
        <v>18</v>
      </c>
      <c r="CV149" s="289" t="s">
        <v>1934</v>
      </c>
      <c r="CW149" s="95">
        <v>502</v>
      </c>
      <c r="CX149" s="289" t="s">
        <v>1784</v>
      </c>
      <c r="CY149" s="95">
        <v>20</v>
      </c>
      <c r="CZ149" s="289"/>
      <c r="DA149" s="95">
        <v>420</v>
      </c>
    </row>
    <row r="150" spans="1:105" s="95" customFormat="1" x14ac:dyDescent="0.2">
      <c r="A150" s="22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 s="64"/>
      <c r="AA150" s="64"/>
      <c r="AB150"/>
      <c r="AC150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CD150" s="290"/>
      <c r="CF150" s="289"/>
      <c r="CG150" s="95">
        <v>4000</v>
      </c>
      <c r="CH150" s="289" t="s">
        <v>1784</v>
      </c>
      <c r="CI150" s="95">
        <v>43</v>
      </c>
      <c r="CJ150" s="289" t="s">
        <v>1784</v>
      </c>
      <c r="CK150" s="95">
        <v>18</v>
      </c>
      <c r="CO150" s="289"/>
      <c r="CP150" s="95">
        <v>93.2</v>
      </c>
      <c r="CQ150" s="289" t="s">
        <v>1784</v>
      </c>
      <c r="CR150" s="95">
        <v>20</v>
      </c>
      <c r="CS150" s="289" t="s">
        <v>1784</v>
      </c>
      <c r="CT150" s="95">
        <v>20</v>
      </c>
      <c r="CV150" s="289" t="s">
        <v>1934</v>
      </c>
      <c r="CW150" s="95">
        <v>629</v>
      </c>
      <c r="CX150" s="289" t="s">
        <v>1784</v>
      </c>
      <c r="CY150" s="95">
        <v>18</v>
      </c>
      <c r="CZ150" s="289"/>
      <c r="DA150" s="95">
        <v>1000</v>
      </c>
    </row>
    <row r="151" spans="1:105" s="95" customFormat="1" x14ac:dyDescent="0.2">
      <c r="A151" s="22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 s="64"/>
      <c r="AA151" s="64"/>
      <c r="AB151"/>
      <c r="AC151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CD151" s="290"/>
      <c r="CF151" s="289"/>
      <c r="CG151" s="95">
        <v>12</v>
      </c>
      <c r="CH151" s="289" t="s">
        <v>1784</v>
      </c>
      <c r="CI151" s="95">
        <v>18</v>
      </c>
      <c r="CJ151" s="289"/>
      <c r="CK151" s="95">
        <v>19</v>
      </c>
      <c r="CO151" s="289"/>
      <c r="CP151" s="95">
        <v>94.8</v>
      </c>
      <c r="CQ151" s="289" t="s">
        <v>1784</v>
      </c>
      <c r="CR151" s="95">
        <v>10</v>
      </c>
      <c r="CS151" s="289"/>
      <c r="CT151" s="95">
        <v>59</v>
      </c>
      <c r="CV151" s="289" t="s">
        <v>1934</v>
      </c>
      <c r="CW151" s="95">
        <v>1270</v>
      </c>
      <c r="CX151" s="289" t="s">
        <v>1784</v>
      </c>
      <c r="CY151" s="95">
        <v>18</v>
      </c>
      <c r="CZ151" s="289"/>
      <c r="DA151" s="95">
        <v>1200</v>
      </c>
    </row>
    <row r="152" spans="1:105" s="95" customFormat="1" x14ac:dyDescent="0.2">
      <c r="A152" s="2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 s="64"/>
      <c r="AA152" s="64"/>
      <c r="AB152"/>
      <c r="AC152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CD152" s="290"/>
      <c r="CF152" s="289"/>
      <c r="CG152" s="95">
        <v>83.6</v>
      </c>
      <c r="CH152" s="289" t="s">
        <v>1784</v>
      </c>
      <c r="CI152" s="95">
        <v>18</v>
      </c>
      <c r="CJ152" s="289"/>
      <c r="CK152" s="95">
        <v>19</v>
      </c>
      <c r="CO152" s="289"/>
      <c r="CP152" s="95">
        <v>100</v>
      </c>
      <c r="CQ152" s="289" t="s">
        <v>1784</v>
      </c>
      <c r="CR152" s="95">
        <v>18</v>
      </c>
      <c r="CS152" s="289"/>
      <c r="CT152" s="95">
        <v>18</v>
      </c>
      <c r="CV152" s="289" t="s">
        <v>1934</v>
      </c>
      <c r="CW152" s="95">
        <v>1060</v>
      </c>
      <c r="CX152" s="289"/>
      <c r="CY152" s="95">
        <v>31</v>
      </c>
      <c r="CZ152" s="289"/>
      <c r="DA152" s="95">
        <v>1500</v>
      </c>
    </row>
    <row r="153" spans="1:105" s="95" customFormat="1" x14ac:dyDescent="0.2"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CD153" s="290"/>
      <c r="CF153" s="289" t="s">
        <v>1784</v>
      </c>
      <c r="CG153" s="95">
        <v>8.5</v>
      </c>
      <c r="CH153" s="289" t="s">
        <v>1784</v>
      </c>
      <c r="CI153" s="95">
        <v>20</v>
      </c>
      <c r="CJ153" s="289" t="s">
        <v>1784</v>
      </c>
      <c r="CK153" s="95">
        <v>20</v>
      </c>
      <c r="CO153" s="289"/>
      <c r="CP153" s="95">
        <v>104</v>
      </c>
      <c r="CQ153" s="289" t="s">
        <v>1784</v>
      </c>
      <c r="CR153" s="95">
        <v>20</v>
      </c>
      <c r="CS153" s="289"/>
      <c r="CT153" s="95">
        <v>60</v>
      </c>
      <c r="CV153" s="289" t="s">
        <v>1934</v>
      </c>
      <c r="CW153" s="95">
        <v>1081.5</v>
      </c>
      <c r="CX153" s="289"/>
      <c r="CY153" s="95">
        <v>190</v>
      </c>
      <c r="CZ153" s="289"/>
      <c r="DA153" s="95">
        <v>1600</v>
      </c>
    </row>
    <row r="154" spans="1:105" s="95" customFormat="1" x14ac:dyDescent="0.2"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CD154" s="290"/>
      <c r="CF154" s="289" t="s">
        <v>1784</v>
      </c>
      <c r="CG154" s="95">
        <v>8.5</v>
      </c>
      <c r="CH154" s="289" t="s">
        <v>1784</v>
      </c>
      <c r="CI154" s="95">
        <v>20</v>
      </c>
      <c r="CJ154" s="289" t="s">
        <v>1784</v>
      </c>
      <c r="CK154" s="95">
        <v>20</v>
      </c>
      <c r="CO154" s="289"/>
      <c r="CP154" s="95">
        <v>107</v>
      </c>
      <c r="CQ154" s="289" t="s">
        <v>1784</v>
      </c>
      <c r="CR154" s="95">
        <v>20</v>
      </c>
      <c r="CS154" s="289" t="s">
        <v>1784</v>
      </c>
      <c r="CT154" s="95">
        <v>20</v>
      </c>
      <c r="CV154" s="289" t="s">
        <v>1934</v>
      </c>
      <c r="CW154" s="95">
        <v>1060</v>
      </c>
      <c r="CX154" s="289"/>
      <c r="CY154" s="95">
        <v>49</v>
      </c>
      <c r="CZ154" s="289"/>
      <c r="DA154" s="95">
        <v>2900</v>
      </c>
    </row>
    <row r="155" spans="1:105" s="95" customFormat="1" x14ac:dyDescent="0.2"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CD155" s="290"/>
      <c r="CF155" s="289" t="s">
        <v>1784</v>
      </c>
      <c r="CG155" s="95">
        <v>8.5</v>
      </c>
      <c r="CH155" s="289" t="s">
        <v>1784</v>
      </c>
      <c r="CI155" s="95">
        <v>20</v>
      </c>
      <c r="CJ155" s="289" t="s">
        <v>1784</v>
      </c>
      <c r="CK155" s="95">
        <v>20</v>
      </c>
      <c r="CO155" s="289"/>
      <c r="CP155" s="95">
        <v>108</v>
      </c>
      <c r="CQ155" s="289" t="s">
        <v>1784</v>
      </c>
      <c r="CR155" s="95">
        <v>18</v>
      </c>
      <c r="CS155" s="289"/>
      <c r="CT155" s="95">
        <v>52</v>
      </c>
      <c r="CV155" s="289" t="s">
        <v>1934</v>
      </c>
      <c r="CW155" s="95">
        <v>1047</v>
      </c>
      <c r="CX155" s="289"/>
      <c r="CY155" s="95">
        <v>130</v>
      </c>
      <c r="CZ155" s="289"/>
      <c r="DA155" s="95">
        <v>1400</v>
      </c>
    </row>
    <row r="156" spans="1:105" s="95" customFormat="1" x14ac:dyDescent="0.2"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CD156" s="290"/>
      <c r="CF156" s="289" t="s">
        <v>1784</v>
      </c>
      <c r="CG156" s="95">
        <v>8.5</v>
      </c>
      <c r="CH156" s="289" t="s">
        <v>1784</v>
      </c>
      <c r="CI156" s="95">
        <v>20</v>
      </c>
      <c r="CJ156" s="289" t="s">
        <v>1784</v>
      </c>
      <c r="CK156" s="95">
        <v>20</v>
      </c>
      <c r="CO156" s="289"/>
      <c r="CP156" s="95">
        <v>113</v>
      </c>
      <c r="CQ156" s="289" t="s">
        <v>1784</v>
      </c>
      <c r="CR156" s="95">
        <v>18</v>
      </c>
      <c r="CS156" s="289" t="s">
        <v>1784</v>
      </c>
      <c r="CT156" s="95">
        <v>18</v>
      </c>
      <c r="CV156" s="289" t="s">
        <v>1934</v>
      </c>
      <c r="CW156" s="95">
        <v>208</v>
      </c>
      <c r="CX156" s="289"/>
      <c r="CY156" s="95">
        <v>190</v>
      </c>
      <c r="CZ156" s="289"/>
      <c r="DA156" s="95">
        <v>2100</v>
      </c>
    </row>
    <row r="157" spans="1:105" s="95" customFormat="1" x14ac:dyDescent="0.2"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CD157" s="290"/>
      <c r="CF157" s="289"/>
      <c r="CG157" s="95">
        <v>13.6</v>
      </c>
      <c r="CH157" s="289" t="s">
        <v>1784</v>
      </c>
      <c r="CI157" s="95">
        <v>20</v>
      </c>
      <c r="CJ157" s="289" t="s">
        <v>1784</v>
      </c>
      <c r="CK157" s="95">
        <v>20</v>
      </c>
      <c r="CO157" s="289"/>
      <c r="CP157" s="95">
        <v>123</v>
      </c>
      <c r="CQ157" s="289" t="s">
        <v>1784</v>
      </c>
      <c r="CR157" s="95">
        <v>18</v>
      </c>
      <c r="CS157" s="289"/>
      <c r="CT157" s="95">
        <v>62</v>
      </c>
      <c r="CV157" s="289" t="s">
        <v>1934</v>
      </c>
      <c r="CW157" s="95">
        <v>1040</v>
      </c>
      <c r="CX157" s="289" t="s">
        <v>1784</v>
      </c>
      <c r="CY157" s="95">
        <v>18</v>
      </c>
      <c r="CZ157" s="289"/>
      <c r="DA157" s="95">
        <v>2300</v>
      </c>
    </row>
    <row r="158" spans="1:105" s="95" customFormat="1" x14ac:dyDescent="0.2"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CD158" s="290"/>
      <c r="CF158" s="289"/>
      <c r="CG158" s="95">
        <v>14.3</v>
      </c>
      <c r="CH158" s="289" t="s">
        <v>1784</v>
      </c>
      <c r="CI158" s="95">
        <v>20</v>
      </c>
      <c r="CJ158" s="289" t="s">
        <v>1784</v>
      </c>
      <c r="CK158" s="95">
        <v>20</v>
      </c>
      <c r="CO158" s="289"/>
      <c r="CP158" s="95">
        <v>124</v>
      </c>
      <c r="CQ158" s="289" t="s">
        <v>1784</v>
      </c>
      <c r="CR158" s="95">
        <v>18</v>
      </c>
      <c r="CS158" s="289"/>
      <c r="CT158" s="95">
        <v>70</v>
      </c>
      <c r="CV158" s="289" t="s">
        <v>1934</v>
      </c>
      <c r="CW158" s="95">
        <v>1000</v>
      </c>
      <c r="CX158" s="289" t="s">
        <v>1784</v>
      </c>
      <c r="CY158" s="95">
        <v>18</v>
      </c>
      <c r="CZ158" s="289"/>
      <c r="DA158" s="95">
        <v>2900</v>
      </c>
    </row>
    <row r="159" spans="1:105" s="95" customFormat="1" x14ac:dyDescent="0.2"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CD159" s="290"/>
      <c r="CF159" s="289"/>
      <c r="CG159" s="95">
        <v>16.2</v>
      </c>
      <c r="CH159" s="289" t="s">
        <v>1784</v>
      </c>
      <c r="CI159" s="95">
        <v>20</v>
      </c>
      <c r="CJ159" s="289" t="s">
        <v>1784</v>
      </c>
      <c r="CK159" s="95">
        <v>20</v>
      </c>
      <c r="CO159" s="289"/>
      <c r="CP159" s="95">
        <v>128</v>
      </c>
      <c r="CQ159" s="289" t="s">
        <v>1784</v>
      </c>
      <c r="CR159" s="95">
        <v>20</v>
      </c>
      <c r="CS159" s="289" t="s">
        <v>1784</v>
      </c>
      <c r="CT159" s="95">
        <v>20</v>
      </c>
      <c r="CV159" s="289" t="s">
        <v>1934</v>
      </c>
      <c r="CW159" s="95">
        <v>2560</v>
      </c>
      <c r="CX159" s="289"/>
      <c r="CY159" s="95">
        <v>2500</v>
      </c>
      <c r="CZ159" s="289"/>
      <c r="DA159" s="95">
        <v>6300</v>
      </c>
    </row>
    <row r="160" spans="1:105" s="95" customFormat="1" x14ac:dyDescent="0.2"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CD160" s="290"/>
      <c r="CF160" s="289"/>
      <c r="CG160" s="95">
        <v>16.5</v>
      </c>
      <c r="CH160" s="289" t="s">
        <v>1784</v>
      </c>
      <c r="CI160" s="95">
        <v>20</v>
      </c>
      <c r="CJ160" s="289" t="s">
        <v>1784</v>
      </c>
      <c r="CK160" s="95">
        <v>20</v>
      </c>
      <c r="CO160" s="289"/>
      <c r="CP160" s="95">
        <v>130</v>
      </c>
      <c r="CQ160" s="289" t="s">
        <v>1784</v>
      </c>
      <c r="CR160" s="95">
        <v>18</v>
      </c>
      <c r="CS160" s="289"/>
      <c r="CT160" s="95">
        <v>36</v>
      </c>
      <c r="CV160" s="289" t="s">
        <v>1934</v>
      </c>
      <c r="CW160" s="95">
        <v>3720</v>
      </c>
      <c r="CX160" s="289" t="s">
        <v>1784</v>
      </c>
      <c r="CY160" s="95">
        <v>18</v>
      </c>
      <c r="CZ160" s="289"/>
      <c r="DA160" s="95">
        <v>4700</v>
      </c>
    </row>
    <row r="161" spans="1:105" s="95" customFormat="1" x14ac:dyDescent="0.2"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CD161" s="290"/>
      <c r="CF161" s="289"/>
      <c r="CG161" s="95">
        <v>16.899999999999999</v>
      </c>
      <c r="CH161" s="289" t="s">
        <v>1784</v>
      </c>
      <c r="CI161" s="95">
        <v>20</v>
      </c>
      <c r="CJ161" s="289" t="s">
        <v>1784</v>
      </c>
      <c r="CK161" s="95">
        <v>20</v>
      </c>
      <c r="CO161" s="289"/>
      <c r="CP161" s="95">
        <v>130</v>
      </c>
      <c r="CQ161" s="289" t="s">
        <v>1784</v>
      </c>
      <c r="CR161" s="95">
        <v>18</v>
      </c>
      <c r="CS161" s="289"/>
      <c r="CT161" s="95">
        <v>69</v>
      </c>
      <c r="CV161" s="289" t="s">
        <v>1934</v>
      </c>
      <c r="CW161" s="95">
        <v>1050</v>
      </c>
      <c r="CX161" s="289"/>
      <c r="CY161" s="95">
        <v>280</v>
      </c>
      <c r="CZ161" s="289"/>
      <c r="DA161" s="95">
        <v>4400</v>
      </c>
    </row>
    <row r="162" spans="1:105" s="95" customFormat="1" x14ac:dyDescent="0.2"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CD162" s="290"/>
      <c r="CF162" s="289"/>
      <c r="CG162" s="95">
        <v>17.600000000000001</v>
      </c>
      <c r="CH162" s="289" t="s">
        <v>1784</v>
      </c>
      <c r="CI162" s="95">
        <v>20</v>
      </c>
      <c r="CJ162" s="289" t="s">
        <v>1784</v>
      </c>
      <c r="CK162" s="95">
        <v>20</v>
      </c>
      <c r="CO162" s="289"/>
      <c r="CP162" s="95">
        <v>130.80000000000001</v>
      </c>
      <c r="CQ162" s="289" t="s">
        <v>1784</v>
      </c>
      <c r="CR162" s="95">
        <v>18</v>
      </c>
      <c r="CS162" s="289"/>
      <c r="CT162" s="95">
        <v>110</v>
      </c>
      <c r="CV162" s="289" t="s">
        <v>1934</v>
      </c>
      <c r="CW162" s="95">
        <v>950</v>
      </c>
      <c r="CX162" s="289" t="s">
        <v>1784</v>
      </c>
      <c r="CY162" s="95">
        <v>18</v>
      </c>
      <c r="CZ162" s="289"/>
      <c r="DA162" s="95">
        <v>6500</v>
      </c>
    </row>
    <row r="163" spans="1:105" s="95" customFormat="1" x14ac:dyDescent="0.2"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CD163" s="290"/>
      <c r="CF163" s="289"/>
      <c r="CG163" s="95">
        <v>17.7</v>
      </c>
      <c r="CH163" s="289" t="s">
        <v>1784</v>
      </c>
      <c r="CI163" s="95">
        <v>20</v>
      </c>
      <c r="CJ163" s="289" t="s">
        <v>1784</v>
      </c>
      <c r="CK163" s="95">
        <v>20</v>
      </c>
      <c r="CO163" s="289"/>
      <c r="CP163" s="95">
        <v>132</v>
      </c>
      <c r="CQ163" s="289" t="s">
        <v>1784</v>
      </c>
      <c r="CR163" s="95">
        <v>20</v>
      </c>
      <c r="CS163" s="289" t="s">
        <v>1784</v>
      </c>
      <c r="CT163" s="95">
        <v>20</v>
      </c>
      <c r="CV163" s="289" t="s">
        <v>1934</v>
      </c>
      <c r="CW163" s="95">
        <v>2100</v>
      </c>
      <c r="CX163" s="289" t="s">
        <v>1784</v>
      </c>
      <c r="CY163" s="95">
        <v>18</v>
      </c>
      <c r="CZ163" s="289"/>
      <c r="DA163" s="95">
        <v>9600</v>
      </c>
    </row>
    <row r="164" spans="1:105" s="95" customFormat="1" x14ac:dyDescent="0.2"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CD164" s="290"/>
      <c r="CF164" s="289"/>
      <c r="CG164" s="95">
        <v>17.899999999999999</v>
      </c>
      <c r="CH164" s="289" t="s">
        <v>1784</v>
      </c>
      <c r="CI164" s="95">
        <v>20</v>
      </c>
      <c r="CJ164" s="289" t="s">
        <v>1784</v>
      </c>
      <c r="CK164" s="95">
        <v>20</v>
      </c>
      <c r="CO164" s="289"/>
      <c r="CP164" s="95">
        <v>134</v>
      </c>
      <c r="CQ164" s="289" t="s">
        <v>1784</v>
      </c>
      <c r="CR164" s="95">
        <v>20</v>
      </c>
      <c r="CS164" s="289"/>
      <c r="CT164" s="95">
        <v>43</v>
      </c>
      <c r="CV164" s="289" t="s">
        <v>1934</v>
      </c>
      <c r="CW164" s="95">
        <v>7330</v>
      </c>
      <c r="CX164" s="289"/>
      <c r="CY164" s="95">
        <v>800</v>
      </c>
      <c r="CZ164" s="289"/>
      <c r="DA164" s="95">
        <v>12000</v>
      </c>
    </row>
    <row r="165" spans="1:105" s="95" customFormat="1" x14ac:dyDescent="0.2"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CD165" s="290"/>
      <c r="CF165" s="289"/>
      <c r="CG165" s="95">
        <v>18</v>
      </c>
      <c r="CH165" s="289" t="s">
        <v>1784</v>
      </c>
      <c r="CI165" s="95">
        <v>18</v>
      </c>
      <c r="CJ165" s="289"/>
      <c r="CK165" s="95">
        <v>20</v>
      </c>
      <c r="CO165" s="289"/>
      <c r="CP165" s="95">
        <v>135</v>
      </c>
      <c r="CQ165" s="289" t="s">
        <v>1784</v>
      </c>
      <c r="CR165" s="95">
        <v>20</v>
      </c>
      <c r="CS165" s="289"/>
      <c r="CT165" s="95">
        <v>40</v>
      </c>
      <c r="CV165" s="289" t="s">
        <v>1934</v>
      </c>
      <c r="CW165" s="95">
        <v>10000</v>
      </c>
      <c r="CX165" s="289"/>
      <c r="CZ165" s="289"/>
      <c r="DA165" s="95">
        <v>39000</v>
      </c>
    </row>
    <row r="166" spans="1:105" s="95" customFormat="1" x14ac:dyDescent="0.2"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CD166" s="290"/>
      <c r="CF166" s="289"/>
      <c r="CG166" s="95">
        <v>18.2</v>
      </c>
      <c r="CH166" s="289" t="s">
        <v>1784</v>
      </c>
      <c r="CI166" s="95">
        <v>20</v>
      </c>
      <c r="CJ166" s="289" t="s">
        <v>1784</v>
      </c>
      <c r="CK166" s="95">
        <v>20</v>
      </c>
      <c r="CO166" s="289"/>
      <c r="CP166" s="95">
        <v>136</v>
      </c>
      <c r="CQ166" s="289" t="s">
        <v>1784</v>
      </c>
      <c r="CR166" s="95">
        <v>18</v>
      </c>
      <c r="CS166" s="289" t="s">
        <v>1784</v>
      </c>
      <c r="CT166" s="95">
        <v>18</v>
      </c>
      <c r="CV166" s="289" t="s">
        <v>1934</v>
      </c>
      <c r="CW166" s="95">
        <v>4190</v>
      </c>
      <c r="CX166" s="289"/>
      <c r="CY166" s="95">
        <v>610</v>
      </c>
      <c r="CZ166" s="289"/>
      <c r="DA166" s="95">
        <v>22000</v>
      </c>
    </row>
    <row r="167" spans="1:105" s="95" customFormat="1" x14ac:dyDescent="0.2"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CD167" s="290"/>
      <c r="CF167" s="289"/>
      <c r="CG167" s="95">
        <v>18.7</v>
      </c>
      <c r="CH167" s="289" t="s">
        <v>1784</v>
      </c>
      <c r="CI167" s="95">
        <v>20</v>
      </c>
      <c r="CJ167" s="289" t="s">
        <v>1784</v>
      </c>
      <c r="CK167" s="95">
        <v>20</v>
      </c>
      <c r="CO167" s="289"/>
      <c r="CP167" s="95">
        <v>137</v>
      </c>
      <c r="CQ167" s="289" t="s">
        <v>1784</v>
      </c>
      <c r="CR167" s="95">
        <v>18</v>
      </c>
      <c r="CS167" s="289"/>
      <c r="CT167" s="95">
        <v>73</v>
      </c>
      <c r="CV167" s="289" t="s">
        <v>1934</v>
      </c>
      <c r="CW167" s="95">
        <v>1110</v>
      </c>
      <c r="CX167" s="289"/>
      <c r="CY167" s="95">
        <v>280</v>
      </c>
      <c r="CZ167" s="289"/>
      <c r="DA167" s="95">
        <v>5900</v>
      </c>
    </row>
    <row r="168" spans="1:105" s="95" customFormat="1" x14ac:dyDescent="0.2"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CD168" s="290"/>
      <c r="CF168" s="289"/>
      <c r="CG168" s="95">
        <v>20.5</v>
      </c>
      <c r="CH168" s="289" t="s">
        <v>1784</v>
      </c>
      <c r="CI168" s="95">
        <v>20</v>
      </c>
      <c r="CJ168" s="289" t="s">
        <v>1784</v>
      </c>
      <c r="CK168" s="95">
        <v>20</v>
      </c>
      <c r="CO168" s="289"/>
      <c r="CP168" s="95">
        <v>137</v>
      </c>
      <c r="CQ168" s="289" t="s">
        <v>1784</v>
      </c>
      <c r="CR168" s="95">
        <v>18</v>
      </c>
      <c r="CS168" s="289"/>
      <c r="CT168" s="95">
        <v>73</v>
      </c>
      <c r="CV168" s="289" t="s">
        <v>1934</v>
      </c>
      <c r="CW168" s="95">
        <v>25600</v>
      </c>
      <c r="CX168" s="289"/>
      <c r="CZ168" s="289"/>
      <c r="DA168" s="95">
        <v>24000</v>
      </c>
    </row>
    <row r="169" spans="1:105" s="95" customFormat="1" x14ac:dyDescent="0.2"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CD169" s="290"/>
      <c r="CF169" s="289"/>
      <c r="CG169" s="95">
        <v>21.7</v>
      </c>
      <c r="CH169" s="289" t="s">
        <v>1784</v>
      </c>
      <c r="CI169" s="95">
        <v>20</v>
      </c>
      <c r="CJ169" s="289" t="s">
        <v>1784</v>
      </c>
      <c r="CK169" s="95">
        <v>20</v>
      </c>
      <c r="CO169" s="289"/>
      <c r="CP169" s="95">
        <v>141</v>
      </c>
      <c r="CQ169" s="289" t="s">
        <v>1784</v>
      </c>
      <c r="CR169" s="95">
        <v>18</v>
      </c>
      <c r="CS169" s="289" t="s">
        <v>1784</v>
      </c>
      <c r="CT169" s="95">
        <v>18</v>
      </c>
      <c r="CV169" s="289" t="s">
        <v>1934</v>
      </c>
      <c r="CW169" s="95">
        <v>422</v>
      </c>
      <c r="CX169" s="289"/>
      <c r="CY169" s="95">
        <v>100</v>
      </c>
      <c r="CZ169" s="289"/>
      <c r="DA169" s="95">
        <v>2700</v>
      </c>
    </row>
    <row r="170" spans="1:105" s="95" customFormat="1" x14ac:dyDescent="0.2"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CD170" s="290"/>
      <c r="CF170" s="289"/>
      <c r="CG170" s="95">
        <v>24.3</v>
      </c>
      <c r="CH170" s="289" t="s">
        <v>1784</v>
      </c>
      <c r="CI170" s="95">
        <v>20</v>
      </c>
      <c r="CJ170" s="289" t="s">
        <v>1784</v>
      </c>
      <c r="CK170" s="95">
        <v>20</v>
      </c>
      <c r="CO170" s="289"/>
      <c r="CP170" s="95">
        <v>141</v>
      </c>
      <c r="CQ170" s="289" t="s">
        <v>1784</v>
      </c>
      <c r="CR170" s="95">
        <v>18</v>
      </c>
      <c r="CS170" s="289"/>
      <c r="CT170" s="95">
        <v>59</v>
      </c>
      <c r="CV170" s="289" t="s">
        <v>1934</v>
      </c>
      <c r="CW170" s="95">
        <v>2090</v>
      </c>
      <c r="CX170" s="289"/>
      <c r="CY170" s="95">
        <v>380</v>
      </c>
      <c r="CZ170" s="289"/>
      <c r="DA170" s="95">
        <v>4500</v>
      </c>
    </row>
    <row r="171" spans="1:105" s="95" customFormat="1" x14ac:dyDescent="0.2"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CD171" s="290"/>
      <c r="CF171" s="289"/>
      <c r="CG171" s="95">
        <v>28</v>
      </c>
      <c r="CH171" s="289" t="s">
        <v>1784</v>
      </c>
      <c r="CI171" s="95">
        <v>20</v>
      </c>
      <c r="CJ171" s="289" t="s">
        <v>1784</v>
      </c>
      <c r="CK171" s="95">
        <v>20</v>
      </c>
      <c r="CO171" s="289"/>
      <c r="CP171" s="95">
        <v>151</v>
      </c>
      <c r="CQ171" s="289" t="s">
        <v>1784</v>
      </c>
      <c r="CR171" s="95">
        <v>20</v>
      </c>
      <c r="CS171" s="289"/>
      <c r="CT171" s="95">
        <v>22</v>
      </c>
      <c r="CV171" s="289" t="s">
        <v>1934</v>
      </c>
      <c r="CW171" s="95">
        <v>2090</v>
      </c>
      <c r="CX171" s="289" t="s">
        <v>1784</v>
      </c>
      <c r="CY171" s="95">
        <v>50</v>
      </c>
      <c r="CZ171" s="289"/>
      <c r="DA171" s="95">
        <v>5600</v>
      </c>
    </row>
    <row r="172" spans="1:105" s="95" customFormat="1" x14ac:dyDescent="0.2"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CD172" s="290"/>
      <c r="CF172" s="289"/>
      <c r="CG172" s="95">
        <v>28.9</v>
      </c>
      <c r="CH172" s="289" t="s">
        <v>1784</v>
      </c>
      <c r="CI172" s="95">
        <v>20</v>
      </c>
      <c r="CJ172" s="289" t="s">
        <v>1784</v>
      </c>
      <c r="CK172" s="95">
        <v>20</v>
      </c>
      <c r="CO172" s="289"/>
      <c r="CP172" s="95">
        <v>154</v>
      </c>
      <c r="CQ172" s="289" t="s">
        <v>1784</v>
      </c>
      <c r="CR172" s="95">
        <v>18</v>
      </c>
      <c r="CS172" s="289"/>
      <c r="CT172" s="95">
        <v>36</v>
      </c>
      <c r="CV172" s="289" t="s">
        <v>1934</v>
      </c>
      <c r="CW172" s="95">
        <v>2090</v>
      </c>
      <c r="CX172" s="289"/>
      <c r="CY172" s="95">
        <v>410</v>
      </c>
      <c r="CZ172" s="289"/>
      <c r="DA172" s="95">
        <v>3200</v>
      </c>
    </row>
    <row r="173" spans="1:105" s="95" customFormat="1" x14ac:dyDescent="0.2"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CD173" s="290"/>
      <c r="CF173" s="289"/>
      <c r="CG173" s="95">
        <v>29.1</v>
      </c>
      <c r="CH173" s="289" t="s">
        <v>1784</v>
      </c>
      <c r="CI173" s="95">
        <v>20</v>
      </c>
      <c r="CJ173" s="289" t="s">
        <v>1784</v>
      </c>
      <c r="CK173" s="95">
        <v>20</v>
      </c>
      <c r="CO173" s="289"/>
      <c r="CP173" s="95">
        <v>166</v>
      </c>
      <c r="CQ173" s="289" t="s">
        <v>1784</v>
      </c>
      <c r="CR173" s="95">
        <v>18</v>
      </c>
      <c r="CS173" s="289"/>
      <c r="CT173" s="95">
        <v>51</v>
      </c>
      <c r="CV173" s="289" t="s">
        <v>1934</v>
      </c>
      <c r="CW173" s="95">
        <v>2090</v>
      </c>
      <c r="CX173" s="289"/>
      <c r="CY173" s="95">
        <v>59</v>
      </c>
      <c r="CZ173" s="289"/>
      <c r="DA173" s="95">
        <v>3000</v>
      </c>
    </row>
    <row r="174" spans="1:105" s="95" customFormat="1" x14ac:dyDescent="0.2"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CD174" s="290"/>
      <c r="CF174" s="289"/>
      <c r="CG174" s="95">
        <v>29.5</v>
      </c>
      <c r="CH174" s="289" t="s">
        <v>1784</v>
      </c>
      <c r="CI174" s="95">
        <v>20</v>
      </c>
      <c r="CJ174" s="289" t="s">
        <v>1784</v>
      </c>
      <c r="CK174" s="95">
        <v>20</v>
      </c>
      <c r="CO174" s="289"/>
      <c r="CP174" s="95">
        <v>166</v>
      </c>
      <c r="CQ174" s="289" t="s">
        <v>1784</v>
      </c>
      <c r="CR174" s="95">
        <v>18</v>
      </c>
      <c r="CS174" s="289"/>
      <c r="CT174" s="95">
        <v>120</v>
      </c>
      <c r="CV174" s="289" t="s">
        <v>1934</v>
      </c>
      <c r="CW174" s="95">
        <v>2110</v>
      </c>
      <c r="CX174" s="289" t="s">
        <v>1784</v>
      </c>
      <c r="CY174" s="95">
        <v>20</v>
      </c>
      <c r="CZ174" s="289"/>
      <c r="DA174" s="95">
        <v>3700</v>
      </c>
    </row>
    <row r="175" spans="1:105" x14ac:dyDescent="0.2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CG175" s="95">
        <v>31.5</v>
      </c>
      <c r="CH175" s="289" t="s">
        <v>1784</v>
      </c>
      <c r="CI175" s="95">
        <v>20</v>
      </c>
      <c r="CJ175" s="289" t="s">
        <v>1784</v>
      </c>
      <c r="CK175" s="95">
        <v>20</v>
      </c>
      <c r="CP175" s="95">
        <v>166</v>
      </c>
      <c r="CQ175" s="289" t="s">
        <v>1784</v>
      </c>
      <c r="CR175" s="95">
        <v>18</v>
      </c>
      <c r="CT175" s="95">
        <v>120</v>
      </c>
      <c r="CV175" s="289" t="s">
        <v>1934</v>
      </c>
      <c r="CW175" s="95">
        <v>23</v>
      </c>
      <c r="CX175" s="289"/>
      <c r="CY175" s="95"/>
      <c r="CZ175" s="289"/>
      <c r="DA175" s="95"/>
    </row>
    <row r="176" spans="1:105" x14ac:dyDescent="0.2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CG176" s="95">
        <v>32.6</v>
      </c>
      <c r="CH176" s="289" t="s">
        <v>1784</v>
      </c>
      <c r="CI176" s="95">
        <v>20</v>
      </c>
      <c r="CJ176" s="289" t="s">
        <v>1784</v>
      </c>
      <c r="CK176" s="95">
        <v>20</v>
      </c>
      <c r="CP176" s="95">
        <v>169</v>
      </c>
      <c r="CQ176" s="289" t="s">
        <v>1784</v>
      </c>
      <c r="CR176" s="95">
        <v>20</v>
      </c>
      <c r="CT176" s="95">
        <v>110</v>
      </c>
      <c r="CV176" s="289" t="s">
        <v>1934</v>
      </c>
      <c r="CW176" s="95">
        <v>1050</v>
      </c>
      <c r="CX176" s="289"/>
      <c r="CY176" s="95">
        <v>31</v>
      </c>
      <c r="CZ176" s="289"/>
      <c r="DA176" s="95">
        <v>1300</v>
      </c>
    </row>
    <row r="177" spans="1:105" x14ac:dyDescent="0.2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CG177" s="95">
        <v>32.799999999999997</v>
      </c>
      <c r="CH177" s="289" t="s">
        <v>1784</v>
      </c>
      <c r="CI177" s="95">
        <v>20</v>
      </c>
      <c r="CJ177" s="289" t="s">
        <v>1784</v>
      </c>
      <c r="CK177" s="95">
        <v>20</v>
      </c>
      <c r="CP177" s="95">
        <v>173</v>
      </c>
      <c r="CQ177" s="289" t="s">
        <v>1784</v>
      </c>
      <c r="CR177" s="95">
        <v>18</v>
      </c>
      <c r="CT177" s="95">
        <v>180</v>
      </c>
      <c r="CV177" s="289" t="s">
        <v>1934</v>
      </c>
      <c r="CW177" s="95">
        <v>7090</v>
      </c>
      <c r="CX177" s="289"/>
      <c r="CY177" s="95">
        <v>330</v>
      </c>
      <c r="CZ177" s="289"/>
      <c r="DA177" s="95">
        <v>11000</v>
      </c>
    </row>
    <row r="178" spans="1:105" x14ac:dyDescent="0.2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CG178" s="95">
        <v>33.5</v>
      </c>
      <c r="CH178" s="289" t="s">
        <v>1784</v>
      </c>
      <c r="CI178" s="95">
        <v>20</v>
      </c>
      <c r="CJ178" s="289" t="s">
        <v>1784</v>
      </c>
      <c r="CK178" s="95">
        <v>20</v>
      </c>
      <c r="CP178" s="95">
        <v>175</v>
      </c>
      <c r="CQ178" s="289" t="s">
        <v>1784</v>
      </c>
      <c r="CR178" s="95">
        <v>11</v>
      </c>
      <c r="CT178" s="95">
        <v>130</v>
      </c>
      <c r="CV178" s="289" t="s">
        <v>1792</v>
      </c>
      <c r="CW178" s="95">
        <v>2.9</v>
      </c>
      <c r="CX178" s="289"/>
      <c r="CY178" s="95"/>
      <c r="CZ178" s="289"/>
      <c r="DA178" s="95"/>
    </row>
    <row r="179" spans="1:105" x14ac:dyDescent="0.2"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CG179" s="95">
        <v>34.9</v>
      </c>
      <c r="CH179" s="289" t="s">
        <v>1784</v>
      </c>
      <c r="CI179" s="95">
        <v>20</v>
      </c>
      <c r="CJ179" s="289" t="s">
        <v>1784</v>
      </c>
      <c r="CK179" s="95">
        <v>20</v>
      </c>
      <c r="CP179" s="95">
        <v>178</v>
      </c>
      <c r="CQ179" s="289" t="s">
        <v>1784</v>
      </c>
      <c r="CR179" s="95">
        <v>18</v>
      </c>
      <c r="CT179" s="95">
        <v>130</v>
      </c>
      <c r="CV179" s="289" t="s">
        <v>1792</v>
      </c>
      <c r="CW179" s="95">
        <v>318</v>
      </c>
      <c r="CX179" s="289" t="s">
        <v>1784</v>
      </c>
      <c r="CY179" s="95">
        <v>10</v>
      </c>
      <c r="CZ179" s="289"/>
      <c r="DA179" s="95">
        <v>110</v>
      </c>
    </row>
    <row r="180" spans="1:105" x14ac:dyDescent="0.2"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CG180" s="95">
        <v>36.700000000000003</v>
      </c>
      <c r="CH180" s="289" t="s">
        <v>1784</v>
      </c>
      <c r="CI180" s="95">
        <v>20</v>
      </c>
      <c r="CJ180" s="289" t="s">
        <v>1784</v>
      </c>
      <c r="CK180" s="95">
        <v>20</v>
      </c>
      <c r="CP180" s="95">
        <v>185</v>
      </c>
      <c r="CQ180" s="289" t="s">
        <v>1784</v>
      </c>
      <c r="CR180" s="95">
        <v>20</v>
      </c>
      <c r="CT180" s="95">
        <v>62</v>
      </c>
      <c r="CV180" s="289"/>
      <c r="CW180" s="95"/>
      <c r="CX180" s="289"/>
      <c r="CY180" s="95"/>
      <c r="CZ180" s="289"/>
      <c r="DA180" s="95"/>
    </row>
    <row r="181" spans="1:105" x14ac:dyDescent="0.2"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CG181" s="95">
        <v>37.299999999999997</v>
      </c>
      <c r="CH181" s="289" t="s">
        <v>1784</v>
      </c>
      <c r="CI181" s="95">
        <v>20</v>
      </c>
      <c r="CJ181" s="289" t="s">
        <v>1784</v>
      </c>
      <c r="CK181" s="95">
        <v>20</v>
      </c>
      <c r="CP181" s="95">
        <v>190</v>
      </c>
      <c r="CQ181" s="289" t="s">
        <v>1784</v>
      </c>
      <c r="CR181" s="95">
        <v>10</v>
      </c>
      <c r="CT181" s="95">
        <v>150</v>
      </c>
      <c r="CV181" s="289"/>
      <c r="CW181" s="95"/>
      <c r="CX181" s="289" t="s">
        <v>1784</v>
      </c>
      <c r="CY181" s="95">
        <v>20</v>
      </c>
      <c r="CZ181" s="289" t="s">
        <v>1784</v>
      </c>
      <c r="DA181" s="95">
        <v>20</v>
      </c>
    </row>
    <row r="182" spans="1:105" x14ac:dyDescent="0.2"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CG182" s="95">
        <v>37.5</v>
      </c>
      <c r="CH182" s="289" t="s">
        <v>1784</v>
      </c>
      <c r="CI182" s="95">
        <v>20</v>
      </c>
      <c r="CJ182" s="289" t="s">
        <v>1784</v>
      </c>
      <c r="CK182" s="95">
        <v>20</v>
      </c>
      <c r="CP182" s="95">
        <v>196</v>
      </c>
      <c r="CQ182" s="289" t="s">
        <v>1784</v>
      </c>
      <c r="CR182" s="95">
        <v>18</v>
      </c>
      <c r="CT182" s="95">
        <v>81</v>
      </c>
      <c r="CV182" s="289"/>
      <c r="CW182" s="95"/>
      <c r="CX182" s="289"/>
      <c r="CY182" s="95"/>
      <c r="CZ182" s="289"/>
      <c r="DA182" s="95"/>
    </row>
    <row r="183" spans="1:105" x14ac:dyDescent="0.2"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CG183" s="95">
        <v>37.799999999999997</v>
      </c>
      <c r="CH183" s="289" t="s">
        <v>1784</v>
      </c>
      <c r="CI183" s="95">
        <v>20</v>
      </c>
      <c r="CJ183" s="289" t="s">
        <v>1784</v>
      </c>
      <c r="CK183" s="95">
        <v>20</v>
      </c>
      <c r="CP183" s="95">
        <v>197</v>
      </c>
      <c r="CQ183" s="289" t="s">
        <v>1784</v>
      </c>
      <c r="CR183" s="95">
        <v>18</v>
      </c>
      <c r="CT183" s="95">
        <v>80</v>
      </c>
      <c r="CV183" s="289"/>
      <c r="CW183" s="95"/>
      <c r="CX183" s="289"/>
      <c r="CY183" s="95"/>
      <c r="CZ183" s="289"/>
      <c r="DA183" s="95"/>
    </row>
    <row r="184" spans="1:105" x14ac:dyDescent="0.2"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CG184" s="95">
        <v>39.9</v>
      </c>
      <c r="CH184" s="289" t="s">
        <v>1784</v>
      </c>
      <c r="CI184" s="95">
        <v>20</v>
      </c>
      <c r="CJ184" s="289" t="s">
        <v>1784</v>
      </c>
      <c r="CK184" s="95">
        <v>20</v>
      </c>
      <c r="CP184" s="95">
        <v>201</v>
      </c>
      <c r="CQ184" s="289" t="s">
        <v>1784</v>
      </c>
      <c r="CR184" s="95">
        <v>18</v>
      </c>
      <c r="CT184" s="95">
        <v>130</v>
      </c>
      <c r="CV184" s="289"/>
      <c r="CW184" s="95"/>
      <c r="CX184" s="289"/>
      <c r="CY184" s="95"/>
      <c r="CZ184" s="289"/>
      <c r="DA184" s="95"/>
    </row>
    <row r="185" spans="1:105" x14ac:dyDescent="0.2"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CG185" s="95">
        <v>42.9</v>
      </c>
      <c r="CH185" s="289" t="s">
        <v>1784</v>
      </c>
      <c r="CI185" s="95">
        <v>20</v>
      </c>
      <c r="CJ185" s="289" t="s">
        <v>1784</v>
      </c>
      <c r="CK185" s="95">
        <v>20</v>
      </c>
      <c r="CP185" s="95">
        <v>201</v>
      </c>
      <c r="CQ185" s="289" t="s">
        <v>1784</v>
      </c>
      <c r="CR185" s="95">
        <v>10</v>
      </c>
      <c r="CT185" s="95">
        <v>140</v>
      </c>
      <c r="CV185" s="289"/>
      <c r="CW185" s="95"/>
      <c r="CX185" s="289"/>
      <c r="CY185" s="95"/>
      <c r="CZ185" s="289"/>
      <c r="DA185" s="95"/>
    </row>
    <row r="186" spans="1:105" x14ac:dyDescent="0.2"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CG186" s="95">
        <v>44.2</v>
      </c>
      <c r="CH186" s="289" t="s">
        <v>1784</v>
      </c>
      <c r="CI186" s="95">
        <v>20</v>
      </c>
      <c r="CJ186" s="289" t="s">
        <v>1784</v>
      </c>
      <c r="CK186" s="95">
        <v>20</v>
      </c>
      <c r="CP186" s="95">
        <v>202</v>
      </c>
      <c r="CQ186" s="289" t="s">
        <v>1784</v>
      </c>
      <c r="CR186" s="95">
        <v>18</v>
      </c>
      <c r="CT186" s="95">
        <v>180</v>
      </c>
    </row>
    <row r="187" spans="1:105" x14ac:dyDescent="0.2"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267"/>
      <c r="BG187" s="267"/>
      <c r="CG187" s="95">
        <v>44.4</v>
      </c>
      <c r="CH187" s="289" t="s">
        <v>1784</v>
      </c>
      <c r="CI187" s="95">
        <v>20</v>
      </c>
      <c r="CJ187" s="289" t="s">
        <v>1784</v>
      </c>
      <c r="CK187" s="95">
        <v>20</v>
      </c>
      <c r="CP187" s="95">
        <v>204</v>
      </c>
      <c r="CQ187" s="289" t="s">
        <v>1784</v>
      </c>
      <c r="CR187" s="95">
        <v>18</v>
      </c>
      <c r="CT187" s="95">
        <v>130</v>
      </c>
    </row>
    <row r="188" spans="1:105" x14ac:dyDescent="0.2"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267"/>
      <c r="BG188" s="267"/>
      <c r="CG188" s="95">
        <v>46</v>
      </c>
      <c r="CH188" s="289" t="s">
        <v>1784</v>
      </c>
      <c r="CI188" s="95">
        <v>20</v>
      </c>
      <c r="CJ188" s="289" t="s">
        <v>1784</v>
      </c>
      <c r="CK188" s="95">
        <v>20</v>
      </c>
      <c r="CP188" s="95">
        <v>205</v>
      </c>
      <c r="CQ188" s="289" t="s">
        <v>1784</v>
      </c>
      <c r="CR188" s="95">
        <v>18</v>
      </c>
      <c r="CT188" s="95">
        <v>170</v>
      </c>
    </row>
    <row r="189" spans="1:105" x14ac:dyDescent="0.2">
      <c r="U189" s="7">
        <f t="shared" ref="U189:U206" si="40">L189*28.31685*1000</f>
        <v>0</v>
      </c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268"/>
      <c r="BG189" s="268"/>
      <c r="CG189" s="95">
        <v>46.2</v>
      </c>
      <c r="CH189" s="289" t="s">
        <v>1784</v>
      </c>
      <c r="CI189" s="95">
        <v>20</v>
      </c>
      <c r="CJ189" s="289" t="s">
        <v>1784</v>
      </c>
      <c r="CK189" s="95">
        <v>20</v>
      </c>
      <c r="CP189" s="95">
        <v>218</v>
      </c>
      <c r="CQ189" s="289" t="s">
        <v>1784</v>
      </c>
      <c r="CR189" s="95">
        <v>18</v>
      </c>
      <c r="CT189" s="95">
        <v>210</v>
      </c>
    </row>
    <row r="190" spans="1:105" x14ac:dyDescent="0.2">
      <c r="U190" s="7">
        <f t="shared" si="40"/>
        <v>0</v>
      </c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269"/>
      <c r="BG190" s="269"/>
      <c r="CG190" s="95">
        <v>48.2</v>
      </c>
      <c r="CH190" s="289" t="s">
        <v>1784</v>
      </c>
      <c r="CI190" s="95">
        <v>20</v>
      </c>
      <c r="CJ190" s="289" t="s">
        <v>1784</v>
      </c>
      <c r="CK190" s="95">
        <v>20</v>
      </c>
      <c r="CP190" s="95">
        <v>219</v>
      </c>
      <c r="CQ190" s="289" t="s">
        <v>1784</v>
      </c>
      <c r="CR190" s="95">
        <v>18</v>
      </c>
      <c r="CT190" s="95">
        <v>150</v>
      </c>
    </row>
    <row r="191" spans="1:105" x14ac:dyDescent="0.2">
      <c r="A191" s="164" t="s">
        <v>1778</v>
      </c>
      <c r="B191" s="165" t="s">
        <v>3599</v>
      </c>
      <c r="C191" s="165" t="s">
        <v>3600</v>
      </c>
      <c r="D191" s="187"/>
      <c r="E191" s="163" t="s">
        <v>3598</v>
      </c>
      <c r="K191" s="164" t="s">
        <v>3341</v>
      </c>
      <c r="L191" s="166" t="s">
        <v>3342</v>
      </c>
      <c r="Q191" s="164" t="s">
        <v>3359</v>
      </c>
      <c r="R191" s="166" t="s">
        <v>3360</v>
      </c>
      <c r="S191" s="164" t="s">
        <v>3361</v>
      </c>
      <c r="T191" s="166" t="s">
        <v>3362</v>
      </c>
      <c r="U191" s="222" t="s">
        <v>539</v>
      </c>
      <c r="V191" s="167" t="s">
        <v>3601</v>
      </c>
      <c r="W191" s="167" t="s">
        <v>3602</v>
      </c>
      <c r="X191" s="167" t="s">
        <v>3603</v>
      </c>
      <c r="Y191" s="267"/>
      <c r="AC191" s="167" t="s">
        <v>3603</v>
      </c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268"/>
      <c r="BG191" s="268"/>
      <c r="CG191" s="95">
        <v>50.9</v>
      </c>
      <c r="CH191" s="289" t="s">
        <v>1784</v>
      </c>
      <c r="CI191" s="95">
        <v>20</v>
      </c>
      <c r="CJ191" s="289" t="s">
        <v>1784</v>
      </c>
      <c r="CK191" s="95">
        <v>20</v>
      </c>
      <c r="CP191" s="95">
        <v>221</v>
      </c>
      <c r="CQ191" s="289" t="s">
        <v>1784</v>
      </c>
      <c r="CR191" s="95">
        <v>18</v>
      </c>
      <c r="CT191" s="95">
        <v>35</v>
      </c>
    </row>
    <row r="192" spans="1:105" x14ac:dyDescent="0.2">
      <c r="A192" s="164"/>
      <c r="B192" s="165"/>
      <c r="C192" s="165"/>
      <c r="D192" s="187"/>
      <c r="E192" s="163"/>
      <c r="K192" s="164"/>
      <c r="L192" s="166" t="s">
        <v>3605</v>
      </c>
      <c r="Q192" s="164"/>
      <c r="R192" s="166" t="s">
        <v>3604</v>
      </c>
      <c r="S192" s="164"/>
      <c r="T192" s="166" t="s">
        <v>3604</v>
      </c>
      <c r="U192" s="7"/>
      <c r="V192" s="167" t="s">
        <v>3607</v>
      </c>
      <c r="W192" s="167" t="s">
        <v>3607</v>
      </c>
      <c r="X192" s="167" t="s">
        <v>3607</v>
      </c>
      <c r="Y192" s="267"/>
      <c r="AC192" s="167" t="s">
        <v>421</v>
      </c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269"/>
      <c r="BG192" s="269"/>
      <c r="CG192" s="95">
        <v>53</v>
      </c>
      <c r="CH192" s="289" t="s">
        <v>1784</v>
      </c>
      <c r="CI192" s="95">
        <v>20</v>
      </c>
      <c r="CJ192" s="289" t="s">
        <v>1784</v>
      </c>
      <c r="CK192" s="95">
        <v>20</v>
      </c>
      <c r="CP192" s="95">
        <v>222</v>
      </c>
      <c r="CQ192" s="289" t="s">
        <v>1784</v>
      </c>
      <c r="CR192" s="95">
        <v>20</v>
      </c>
      <c r="CT192" s="95">
        <v>120</v>
      </c>
    </row>
    <row r="193" spans="1:98" x14ac:dyDescent="0.2">
      <c r="A193" s="22" t="s">
        <v>2075</v>
      </c>
      <c r="B193" s="169">
        <v>35392.958333333336</v>
      </c>
      <c r="C193" s="169">
        <v>35394.375</v>
      </c>
      <c r="D193" s="188"/>
      <c r="E193" s="45" t="s">
        <v>3619</v>
      </c>
      <c r="K193" s="136"/>
      <c r="L193" s="242">
        <v>101.64</v>
      </c>
      <c r="N193">
        <v>605.9</v>
      </c>
      <c r="Q193" s="195"/>
      <c r="R193" s="196">
        <v>88.6</v>
      </c>
      <c r="S193" s="197"/>
      <c r="T193" s="212">
        <v>1778.6</v>
      </c>
      <c r="U193" s="7">
        <f t="shared" si="40"/>
        <v>2878124.6339999996</v>
      </c>
      <c r="V193" s="181">
        <f t="shared" ref="V193:V212" si="41">U193*R193/1000000</f>
        <v>255.00184257239994</v>
      </c>
      <c r="W193" s="181">
        <f t="shared" ref="W193:W212" si="42">T193*U193/1000000</f>
        <v>5119.0324740323995</v>
      </c>
      <c r="X193" s="181">
        <f t="shared" ref="X193:X212" si="43">V193+W193</f>
        <v>5374.0343166047996</v>
      </c>
      <c r="Y193" s="274"/>
      <c r="Z193" s="64" t="s">
        <v>432</v>
      </c>
      <c r="AA193" s="64" t="s">
        <v>3608</v>
      </c>
      <c r="AC193" s="136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270"/>
      <c r="BG193" s="270"/>
      <c r="CG193" s="95">
        <v>57.2</v>
      </c>
      <c r="CH193" s="289" t="s">
        <v>1784</v>
      </c>
      <c r="CI193" s="95">
        <v>20</v>
      </c>
      <c r="CJ193" s="289" t="s">
        <v>1784</v>
      </c>
      <c r="CK193" s="95">
        <v>20</v>
      </c>
      <c r="CP193" s="95">
        <v>229.8</v>
      </c>
      <c r="CQ193" s="289" t="s">
        <v>1784</v>
      </c>
      <c r="CR193" s="95">
        <v>18</v>
      </c>
      <c r="CT193" s="95">
        <v>46</v>
      </c>
    </row>
    <row r="194" spans="1:98" x14ac:dyDescent="0.2">
      <c r="A194" s="22" t="s">
        <v>2075</v>
      </c>
      <c r="B194" s="170">
        <v>35404.298611111109</v>
      </c>
      <c r="C194" s="170">
        <v>35405.461805555555</v>
      </c>
      <c r="D194" s="189"/>
      <c r="E194" s="221" t="s">
        <v>3618</v>
      </c>
      <c r="K194" s="171"/>
      <c r="L194" s="243">
        <v>178.53</v>
      </c>
      <c r="N194">
        <v>1197.2</v>
      </c>
      <c r="Q194" s="198"/>
      <c r="R194" s="199">
        <v>202.2</v>
      </c>
      <c r="S194" s="200"/>
      <c r="T194" s="213">
        <v>2632.1</v>
      </c>
      <c r="U194" s="7">
        <f t="shared" si="40"/>
        <v>5055407.2304999996</v>
      </c>
      <c r="V194" s="223">
        <f t="shared" si="41"/>
        <v>1022.2033420070999</v>
      </c>
      <c r="W194" s="223">
        <f t="shared" si="42"/>
        <v>13306.337371399048</v>
      </c>
      <c r="X194" s="223">
        <f t="shared" si="43"/>
        <v>14328.540713406148</v>
      </c>
      <c r="Y194" s="275"/>
      <c r="Z194" s="64" t="s">
        <v>432</v>
      </c>
      <c r="AA194" s="193" t="s">
        <v>3609</v>
      </c>
      <c r="AC194" s="171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271"/>
      <c r="BG194" s="271"/>
      <c r="CG194" s="95">
        <v>57.9</v>
      </c>
      <c r="CH194" s="289" t="s">
        <v>1784</v>
      </c>
      <c r="CI194" s="95">
        <v>20</v>
      </c>
      <c r="CJ194" s="289" t="s">
        <v>1784</v>
      </c>
      <c r="CK194" s="95">
        <v>20</v>
      </c>
      <c r="CP194" s="95">
        <v>229.9</v>
      </c>
      <c r="CR194" s="95">
        <v>45</v>
      </c>
      <c r="CT194" s="95">
        <v>190</v>
      </c>
    </row>
    <row r="195" spans="1:98" x14ac:dyDescent="0.2">
      <c r="A195" s="22" t="s">
        <v>2075</v>
      </c>
      <c r="B195" s="169">
        <v>35454.65625</v>
      </c>
      <c r="C195" s="169">
        <v>35455.65625</v>
      </c>
      <c r="D195" s="188"/>
      <c r="E195" s="45" t="s">
        <v>3620</v>
      </c>
      <c r="K195" s="172"/>
      <c r="L195" s="243">
        <v>77.72</v>
      </c>
      <c r="N195">
        <v>3693.8</v>
      </c>
      <c r="Q195" s="195"/>
      <c r="R195" s="196">
        <v>261.7</v>
      </c>
      <c r="S195" s="197"/>
      <c r="T195" s="212">
        <v>3654.6</v>
      </c>
      <c r="U195" s="7">
        <f t="shared" si="40"/>
        <v>2200785.5819999999</v>
      </c>
      <c r="V195" s="181">
        <f t="shared" si="41"/>
        <v>575.94558680939997</v>
      </c>
      <c r="W195" s="181">
        <f t="shared" si="42"/>
        <v>8042.9909879771994</v>
      </c>
      <c r="X195" s="181">
        <f t="shared" si="43"/>
        <v>8618.9365747865995</v>
      </c>
      <c r="Y195" s="274"/>
      <c r="Z195" s="64" t="s">
        <v>432</v>
      </c>
      <c r="AA195" s="64" t="s">
        <v>3610</v>
      </c>
      <c r="AC195" s="136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270"/>
      <c r="BG195" s="270"/>
      <c r="CG195" s="95">
        <v>60.7</v>
      </c>
      <c r="CH195" s="289" t="s">
        <v>1784</v>
      </c>
      <c r="CI195" s="95">
        <v>20</v>
      </c>
      <c r="CJ195" s="289" t="s">
        <v>1784</v>
      </c>
      <c r="CK195" s="95">
        <v>20</v>
      </c>
      <c r="CP195" s="95">
        <v>232</v>
      </c>
      <c r="CR195" s="95">
        <v>80</v>
      </c>
      <c r="CT195" s="95">
        <v>900</v>
      </c>
    </row>
    <row r="196" spans="1:98" x14ac:dyDescent="0.2">
      <c r="A196" s="22" t="s">
        <v>2075</v>
      </c>
      <c r="B196" s="170">
        <v>35531.614583333336</v>
      </c>
      <c r="C196" s="170">
        <v>35532.625</v>
      </c>
      <c r="D196" s="189"/>
      <c r="E196" s="221" t="s">
        <v>3621</v>
      </c>
      <c r="K196" s="171"/>
      <c r="L196" s="243">
        <v>402.87</v>
      </c>
      <c r="N196">
        <v>1534.2</v>
      </c>
      <c r="Q196" s="198"/>
      <c r="R196" s="199">
        <v>466</v>
      </c>
      <c r="S196" s="200"/>
      <c r="T196" s="213">
        <v>1524.3</v>
      </c>
      <c r="U196" s="7">
        <f t="shared" si="40"/>
        <v>11408009.3595</v>
      </c>
      <c r="V196" s="223">
        <f t="shared" si="41"/>
        <v>5316.1323615270003</v>
      </c>
      <c r="W196" s="223">
        <f t="shared" si="42"/>
        <v>17389.228666685849</v>
      </c>
      <c r="X196" s="223">
        <f t="shared" si="43"/>
        <v>22705.36102821285</v>
      </c>
      <c r="Y196" s="275"/>
      <c r="Z196" s="64" t="s">
        <v>432</v>
      </c>
      <c r="AA196" s="193" t="s">
        <v>3611</v>
      </c>
      <c r="AC196" s="171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271"/>
      <c r="BG196" s="271"/>
      <c r="BH196" s="64"/>
      <c r="CG196" s="95">
        <v>61.3</v>
      </c>
      <c r="CH196" s="289" t="s">
        <v>1784</v>
      </c>
      <c r="CI196" s="95">
        <v>20</v>
      </c>
      <c r="CJ196" s="289" t="s">
        <v>1784</v>
      </c>
      <c r="CK196" s="95">
        <v>20</v>
      </c>
      <c r="CP196" s="95">
        <v>233</v>
      </c>
      <c r="CQ196" s="289" t="s">
        <v>1784</v>
      </c>
      <c r="CR196" s="95">
        <v>18</v>
      </c>
      <c r="CT196" s="95">
        <v>180</v>
      </c>
    </row>
    <row r="197" spans="1:98" x14ac:dyDescent="0.2">
      <c r="A197" s="22" t="s">
        <v>2075</v>
      </c>
      <c r="B197" s="175">
        <v>35774.274305555555</v>
      </c>
      <c r="C197" s="175">
        <v>35774.871527777781</v>
      </c>
      <c r="D197" s="190"/>
      <c r="E197" s="45" t="s">
        <v>2123</v>
      </c>
      <c r="K197" s="174"/>
      <c r="L197" s="244">
        <v>187.03</v>
      </c>
      <c r="Q197" s="201"/>
      <c r="R197" s="202">
        <v>220</v>
      </c>
      <c r="S197" s="201"/>
      <c r="T197" s="214">
        <v>3700</v>
      </c>
      <c r="U197" s="7">
        <f t="shared" si="40"/>
        <v>5296100.4555000002</v>
      </c>
      <c r="V197" s="224">
        <f t="shared" si="41"/>
        <v>1165.1421002100001</v>
      </c>
      <c r="W197" s="224">
        <f t="shared" si="42"/>
        <v>19595.571685350002</v>
      </c>
      <c r="X197" s="224">
        <f t="shared" si="43"/>
        <v>20760.713785560001</v>
      </c>
      <c r="Y197" s="276"/>
      <c r="Z197" s="64" t="s">
        <v>432</v>
      </c>
      <c r="AA197" s="173" t="s">
        <v>3612</v>
      </c>
      <c r="AC197" s="176">
        <f t="shared" ref="AC197:AC202" si="44">X197/1.04/3.785412</f>
        <v>5273.4615925050412</v>
      </c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270"/>
      <c r="BG197" s="270"/>
      <c r="BH197" s="64"/>
      <c r="CG197" s="95">
        <v>62.9</v>
      </c>
      <c r="CH197" s="289" t="s">
        <v>1784</v>
      </c>
      <c r="CI197" s="95">
        <v>20</v>
      </c>
      <c r="CJ197" s="289" t="s">
        <v>1784</v>
      </c>
      <c r="CK197" s="95">
        <v>20</v>
      </c>
      <c r="CP197" s="95">
        <v>234</v>
      </c>
      <c r="CR197" s="95">
        <v>49</v>
      </c>
      <c r="CT197" s="95">
        <v>120</v>
      </c>
    </row>
    <row r="198" spans="1:98" x14ac:dyDescent="0.2">
      <c r="A198" s="22" t="s">
        <v>2075</v>
      </c>
      <c r="B198" s="178">
        <v>35799.253472222219</v>
      </c>
      <c r="C198" s="178">
        <v>35799.520833333336</v>
      </c>
      <c r="D198" s="191"/>
      <c r="E198" s="221" t="s">
        <v>2126</v>
      </c>
      <c r="K198" s="177"/>
      <c r="L198" s="244">
        <v>123.958</v>
      </c>
      <c r="Q198" s="203"/>
      <c r="R198" s="204">
        <v>960</v>
      </c>
      <c r="S198" s="203"/>
      <c r="T198" s="215">
        <v>3600</v>
      </c>
      <c r="U198" s="7">
        <f t="shared" si="40"/>
        <v>3510100.0922999997</v>
      </c>
      <c r="V198" s="181">
        <f t="shared" si="41"/>
        <v>3369.6960886079996</v>
      </c>
      <c r="W198" s="181">
        <f t="shared" si="42"/>
        <v>12636.360332279999</v>
      </c>
      <c r="X198" s="181">
        <f t="shared" si="43"/>
        <v>16006.056420887999</v>
      </c>
      <c r="Y198" s="274"/>
      <c r="Z198" s="64" t="s">
        <v>432</v>
      </c>
      <c r="AA198" s="70" t="s">
        <v>3613</v>
      </c>
      <c r="AC198" s="179">
        <f t="shared" si="44"/>
        <v>4065.723589991911</v>
      </c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271"/>
      <c r="BG198" s="271"/>
      <c r="BH198" s="64"/>
      <c r="CG198" s="95">
        <v>63</v>
      </c>
      <c r="CH198" s="289" t="s">
        <v>1784</v>
      </c>
      <c r="CI198" s="95">
        <v>20</v>
      </c>
      <c r="CJ198" s="289" t="s">
        <v>1784</v>
      </c>
      <c r="CK198" s="95">
        <v>20</v>
      </c>
      <c r="CP198" s="95">
        <v>234</v>
      </c>
      <c r="CQ198" s="289" t="s">
        <v>1784</v>
      </c>
      <c r="CR198" s="95">
        <v>20</v>
      </c>
      <c r="CT198" s="95">
        <v>170</v>
      </c>
    </row>
    <row r="199" spans="1:98" x14ac:dyDescent="0.2">
      <c r="A199" s="22" t="s">
        <v>2075</v>
      </c>
      <c r="B199" s="175">
        <v>35803.350694444445</v>
      </c>
      <c r="C199" s="175">
        <v>35803.819444444445</v>
      </c>
      <c r="D199" s="190"/>
      <c r="E199" s="45" t="s">
        <v>2128</v>
      </c>
      <c r="K199" s="174"/>
      <c r="L199" s="244">
        <v>66.510999999999996</v>
      </c>
      <c r="Q199" s="201"/>
      <c r="R199" s="202">
        <v>140</v>
      </c>
      <c r="S199" s="201"/>
      <c r="T199" s="214">
        <v>1000</v>
      </c>
      <c r="U199" s="7">
        <f t="shared" si="40"/>
        <v>1883382.0103499996</v>
      </c>
      <c r="V199" s="224">
        <f t="shared" si="41"/>
        <v>263.67348144899995</v>
      </c>
      <c r="W199" s="224">
        <f t="shared" si="42"/>
        <v>1883.3820103499997</v>
      </c>
      <c r="X199" s="224">
        <f t="shared" si="43"/>
        <v>2147.0554917989998</v>
      </c>
      <c r="Y199" s="276"/>
      <c r="Z199" s="64" t="s">
        <v>432</v>
      </c>
      <c r="AA199" s="173" t="s">
        <v>3614</v>
      </c>
      <c r="AC199" s="176">
        <f t="shared" si="44"/>
        <v>545.37694560647958</v>
      </c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268"/>
      <c r="BG199" s="268"/>
      <c r="BH199" s="64"/>
      <c r="CG199" s="95">
        <v>68</v>
      </c>
      <c r="CH199" s="289" t="s">
        <v>1784</v>
      </c>
      <c r="CI199" s="95">
        <v>20</v>
      </c>
      <c r="CJ199" s="289" t="s">
        <v>1784</v>
      </c>
      <c r="CK199" s="95">
        <v>20</v>
      </c>
      <c r="CP199" s="95">
        <v>236</v>
      </c>
      <c r="CQ199" s="289" t="s">
        <v>1784</v>
      </c>
      <c r="CR199" s="95">
        <v>18</v>
      </c>
      <c r="CT199" s="95">
        <v>170</v>
      </c>
    </row>
    <row r="200" spans="1:98" x14ac:dyDescent="0.2">
      <c r="A200" s="22" t="s">
        <v>2075</v>
      </c>
      <c r="B200" s="178">
        <v>35857.256944444445</v>
      </c>
      <c r="C200" s="178">
        <v>35857.413194444445</v>
      </c>
      <c r="D200" s="191"/>
      <c r="E200" s="221" t="s">
        <v>2134</v>
      </c>
      <c r="K200" s="168"/>
      <c r="L200" s="244">
        <v>26.015000000000001</v>
      </c>
      <c r="Q200" s="203"/>
      <c r="R200" s="204">
        <v>120</v>
      </c>
      <c r="S200" s="203"/>
      <c r="T200" s="215">
        <v>700</v>
      </c>
      <c r="U200" s="7">
        <f t="shared" si="40"/>
        <v>736662.85274999996</v>
      </c>
      <c r="V200" s="181">
        <f t="shared" si="41"/>
        <v>88.399542330000003</v>
      </c>
      <c r="W200" s="181">
        <f t="shared" si="42"/>
        <v>515.66399692499999</v>
      </c>
      <c r="X200" s="181">
        <f t="shared" si="43"/>
        <v>604.06353925500002</v>
      </c>
      <c r="Y200" s="274"/>
      <c r="Z200" s="64" t="s">
        <v>432</v>
      </c>
      <c r="AA200" s="180" t="s">
        <v>3615</v>
      </c>
      <c r="AC200" s="179">
        <f t="shared" si="44"/>
        <v>153.43913059046963</v>
      </c>
      <c r="BF200" s="269"/>
      <c r="BG200" s="269"/>
      <c r="BH200" s="64"/>
      <c r="CG200" s="95">
        <v>69.400000000000006</v>
      </c>
      <c r="CH200" s="289" t="s">
        <v>1784</v>
      </c>
      <c r="CI200" s="95">
        <v>20</v>
      </c>
      <c r="CJ200" s="289" t="s">
        <v>1784</v>
      </c>
      <c r="CK200" s="95">
        <v>20</v>
      </c>
      <c r="CP200" s="95">
        <v>242</v>
      </c>
      <c r="CQ200" s="289" t="s">
        <v>1784</v>
      </c>
      <c r="CR200" s="95">
        <v>20</v>
      </c>
      <c r="CT200" s="95">
        <v>88</v>
      </c>
    </row>
    <row r="201" spans="1:98" x14ac:dyDescent="0.2">
      <c r="A201" s="22" t="s">
        <v>2075</v>
      </c>
      <c r="B201" s="175">
        <v>35996.826388888891</v>
      </c>
      <c r="C201" s="175">
        <v>35997.15625</v>
      </c>
      <c r="D201" s="190"/>
      <c r="E201" s="45" t="s">
        <v>2143</v>
      </c>
      <c r="K201" s="174"/>
      <c r="L201" s="244">
        <v>824.47199999999998</v>
      </c>
      <c r="Q201" s="201" t="s">
        <v>1784</v>
      </c>
      <c r="R201" s="202">
        <v>18</v>
      </c>
      <c r="S201" s="201" t="s">
        <v>1784</v>
      </c>
      <c r="T201" s="214">
        <v>18</v>
      </c>
      <c r="U201" s="7">
        <f t="shared" si="40"/>
        <v>23346449.953199998</v>
      </c>
      <c r="V201" s="224">
        <f t="shared" si="41"/>
        <v>420.23609915759994</v>
      </c>
      <c r="W201" s="224">
        <f t="shared" si="42"/>
        <v>420.23609915759994</v>
      </c>
      <c r="X201" s="224">
        <f t="shared" si="43"/>
        <v>840.47219831519988</v>
      </c>
      <c r="Y201" s="276"/>
      <c r="Z201" s="64" t="s">
        <v>432</v>
      </c>
      <c r="AA201" s="173" t="s">
        <v>3616</v>
      </c>
      <c r="AC201" s="176">
        <f t="shared" si="44"/>
        <v>213.4896662592727</v>
      </c>
      <c r="BF201" s="268"/>
      <c r="BG201" s="268"/>
      <c r="BH201" s="64"/>
      <c r="CG201" s="95">
        <v>72.599999999999994</v>
      </c>
      <c r="CH201" s="289" t="s">
        <v>1784</v>
      </c>
      <c r="CI201" s="95">
        <v>20</v>
      </c>
      <c r="CJ201" s="289" t="s">
        <v>1784</v>
      </c>
      <c r="CK201" s="95">
        <v>20</v>
      </c>
      <c r="CP201" s="95">
        <v>244</v>
      </c>
      <c r="CQ201" s="289" t="s">
        <v>1784</v>
      </c>
      <c r="CR201" s="95">
        <v>10</v>
      </c>
      <c r="CT201" s="95">
        <v>150</v>
      </c>
    </row>
    <row r="202" spans="1:98" x14ac:dyDescent="0.2">
      <c r="A202" s="22" t="s">
        <v>2075</v>
      </c>
      <c r="B202" s="178">
        <v>36149.868055555555</v>
      </c>
      <c r="C202" s="178">
        <v>36149.958333333336</v>
      </c>
      <c r="D202" s="191"/>
      <c r="E202" s="221" t="s">
        <v>2152</v>
      </c>
      <c r="K202" s="168"/>
      <c r="L202" s="245">
        <v>1.3</v>
      </c>
      <c r="Q202" s="203" t="s">
        <v>1784</v>
      </c>
      <c r="R202" s="204">
        <v>18</v>
      </c>
      <c r="S202" s="203"/>
      <c r="T202" s="215">
        <v>24</v>
      </c>
      <c r="U202" s="7">
        <f t="shared" si="40"/>
        <v>36811.905000000006</v>
      </c>
      <c r="V202" s="181">
        <f t="shared" si="41"/>
        <v>0.66261429000000016</v>
      </c>
      <c r="W202" s="181">
        <f t="shared" si="42"/>
        <v>0.88348572000000025</v>
      </c>
      <c r="X202" s="181">
        <f t="shared" si="43"/>
        <v>1.5461000100000004</v>
      </c>
      <c r="Y202" s="274"/>
      <c r="Z202" s="64" t="s">
        <v>432</v>
      </c>
      <c r="AA202" s="180" t="s">
        <v>438</v>
      </c>
      <c r="AC202" s="179">
        <f t="shared" si="44"/>
        <v>0.39272729758345998</v>
      </c>
      <c r="AD202" s="267"/>
      <c r="AE202" s="267"/>
      <c r="AF202" s="267"/>
      <c r="AG202" s="267"/>
      <c r="AH202" s="267"/>
      <c r="AI202" s="267"/>
      <c r="AJ202" s="267"/>
      <c r="AK202" s="267"/>
      <c r="AL202" s="267"/>
      <c r="AM202" s="267"/>
      <c r="AN202" s="267"/>
      <c r="AO202" s="267"/>
      <c r="AP202" s="267"/>
      <c r="AQ202" s="267"/>
      <c r="AR202" s="267"/>
      <c r="AS202" s="267"/>
      <c r="AT202" s="267"/>
      <c r="AU202" s="267"/>
      <c r="AV202" s="267"/>
      <c r="AW202" s="267"/>
      <c r="AX202" s="267"/>
      <c r="AY202" s="267"/>
      <c r="AZ202" s="267"/>
      <c r="BA202" s="267"/>
      <c r="BB202" s="267"/>
      <c r="BC202" s="267"/>
      <c r="BD202" s="267"/>
      <c r="BE202" s="267"/>
      <c r="BF202" s="269"/>
      <c r="BG202" s="269"/>
      <c r="BH202" s="64"/>
      <c r="CG202" s="95">
        <v>74.8</v>
      </c>
      <c r="CH202" s="289" t="s">
        <v>1784</v>
      </c>
      <c r="CI202" s="95">
        <v>20</v>
      </c>
      <c r="CJ202" s="289" t="s">
        <v>1784</v>
      </c>
      <c r="CK202" s="95">
        <v>20</v>
      </c>
      <c r="CP202" s="95">
        <v>245</v>
      </c>
      <c r="CQ202" s="289" t="s">
        <v>1784</v>
      </c>
      <c r="CR202" s="95">
        <v>18</v>
      </c>
      <c r="CT202" s="95">
        <v>76</v>
      </c>
    </row>
    <row r="203" spans="1:98" x14ac:dyDescent="0.2">
      <c r="A203" s="22" t="s">
        <v>894</v>
      </c>
      <c r="B203" s="169">
        <v>35392.979166666664</v>
      </c>
      <c r="C203" s="169">
        <v>35395</v>
      </c>
      <c r="D203" s="188"/>
      <c r="E203" s="45" t="s">
        <v>3622</v>
      </c>
      <c r="K203" s="136"/>
      <c r="L203" s="242">
        <v>7.0329600000000001</v>
      </c>
      <c r="N203">
        <v>767.1</v>
      </c>
      <c r="Q203" s="195"/>
      <c r="R203" s="196">
        <v>31.798719179570007</v>
      </c>
      <c r="S203" s="197"/>
      <c r="T203" s="212">
        <v>1187.0575436587696</v>
      </c>
      <c r="U203" s="7">
        <f t="shared" si="40"/>
        <v>199151.273376</v>
      </c>
      <c r="V203" s="181">
        <f t="shared" si="41"/>
        <v>6.3327554163372008</v>
      </c>
      <c r="W203" s="181">
        <f t="shared" si="42"/>
        <v>236.4040213902307</v>
      </c>
      <c r="X203" s="181">
        <f t="shared" si="43"/>
        <v>242.73677680656789</v>
      </c>
      <c r="Y203" s="274"/>
      <c r="Z203" s="64" t="s">
        <v>534</v>
      </c>
      <c r="AA203" s="64" t="s">
        <v>3608</v>
      </c>
      <c r="AC203" s="136"/>
      <c r="AD203" s="267"/>
      <c r="AE203" s="267"/>
      <c r="AF203" s="267"/>
      <c r="AG203" s="267"/>
      <c r="AH203" s="267"/>
      <c r="AI203" s="267"/>
      <c r="AJ203" s="267"/>
      <c r="AK203" s="267"/>
      <c r="AL203" s="267"/>
      <c r="AM203" s="267"/>
      <c r="AN203" s="267"/>
      <c r="AO203" s="267"/>
      <c r="AP203" s="267"/>
      <c r="AQ203" s="267"/>
      <c r="AR203" s="267"/>
      <c r="AS203" s="267"/>
      <c r="AT203" s="267"/>
      <c r="AU203" s="267"/>
      <c r="AV203" s="267"/>
      <c r="AW203" s="267"/>
      <c r="AX203" s="267"/>
      <c r="AY203" s="267"/>
      <c r="AZ203" s="267"/>
      <c r="BA203" s="267"/>
      <c r="BB203" s="267"/>
      <c r="BC203" s="267"/>
      <c r="BD203" s="267"/>
      <c r="BE203" s="267"/>
      <c r="BF203" s="270"/>
      <c r="BG203" s="270"/>
      <c r="BH203" s="64"/>
      <c r="CG203" s="95">
        <v>76.3</v>
      </c>
      <c r="CH203" s="289" t="s">
        <v>1784</v>
      </c>
      <c r="CI203" s="95">
        <v>20</v>
      </c>
      <c r="CJ203" s="289" t="s">
        <v>1784</v>
      </c>
      <c r="CK203" s="95">
        <v>20</v>
      </c>
      <c r="CP203" s="95">
        <v>252</v>
      </c>
      <c r="CQ203" s="289" t="s">
        <v>1784</v>
      </c>
      <c r="CR203" s="95">
        <v>18</v>
      </c>
      <c r="CT203" s="95">
        <v>73</v>
      </c>
    </row>
    <row r="204" spans="1:98" x14ac:dyDescent="0.2">
      <c r="A204" s="22" t="s">
        <v>894</v>
      </c>
      <c r="B204" s="170">
        <v>35404.496527777781</v>
      </c>
      <c r="C204" s="170">
        <v>35405.34375</v>
      </c>
      <c r="D204" s="189"/>
      <c r="E204" s="221" t="s">
        <v>3623</v>
      </c>
      <c r="K204" s="171"/>
      <c r="L204" s="243">
        <v>7.9315200000000008</v>
      </c>
      <c r="N204">
        <v>6053.6</v>
      </c>
      <c r="Q204" s="198"/>
      <c r="R204" s="199">
        <v>479.11814141047546</v>
      </c>
      <c r="S204" s="200"/>
      <c r="T204" s="213">
        <v>9476.1235881576213</v>
      </c>
      <c r="U204" s="7">
        <f t="shared" si="40"/>
        <v>224595.66211200002</v>
      </c>
      <c r="V204" s="223">
        <f t="shared" si="41"/>
        <v>107.6078561999566</v>
      </c>
      <c r="W204" s="223">
        <f t="shared" si="42"/>
        <v>2128.2962515374024</v>
      </c>
      <c r="X204" s="223">
        <f t="shared" si="43"/>
        <v>2235.904107737359</v>
      </c>
      <c r="Y204" s="275"/>
      <c r="Z204" s="64" t="s">
        <v>534</v>
      </c>
      <c r="AA204" s="193" t="s">
        <v>3609</v>
      </c>
      <c r="AC204" s="171"/>
      <c r="AD204" s="268"/>
      <c r="AE204" s="268"/>
      <c r="AF204" s="268"/>
      <c r="AG204" s="268"/>
      <c r="AH204" s="268"/>
      <c r="AI204" s="268"/>
      <c r="AJ204" s="268"/>
      <c r="AK204" s="268"/>
      <c r="AL204" s="268"/>
      <c r="AM204" s="268"/>
      <c r="AN204" s="268"/>
      <c r="AO204" s="268"/>
      <c r="AP204" s="268"/>
      <c r="AQ204" s="268"/>
      <c r="AR204" s="268"/>
      <c r="AS204" s="268"/>
      <c r="AT204" s="268"/>
      <c r="AU204" s="268"/>
      <c r="AV204" s="268"/>
      <c r="AW204" s="268"/>
      <c r="AX204" s="268"/>
      <c r="AY204" s="268"/>
      <c r="AZ204" s="268"/>
      <c r="BA204" s="268"/>
      <c r="BB204" s="268"/>
      <c r="BC204" s="268"/>
      <c r="BD204" s="268"/>
      <c r="BE204" s="268"/>
      <c r="BF204" s="271"/>
      <c r="BG204" s="271"/>
      <c r="BH204" s="64"/>
      <c r="CG204" s="95">
        <v>76.8</v>
      </c>
      <c r="CH204" s="289" t="s">
        <v>1784</v>
      </c>
      <c r="CI204" s="95">
        <v>20</v>
      </c>
      <c r="CJ204" s="289" t="s">
        <v>1784</v>
      </c>
      <c r="CK204" s="95">
        <v>20</v>
      </c>
      <c r="CP204" s="95">
        <v>252</v>
      </c>
      <c r="CQ204" s="289" t="s">
        <v>1784</v>
      </c>
      <c r="CR204" s="95">
        <v>18</v>
      </c>
      <c r="CT204" s="95">
        <v>300</v>
      </c>
    </row>
    <row r="205" spans="1:98" x14ac:dyDescent="0.2">
      <c r="A205" s="22" t="s">
        <v>894</v>
      </c>
      <c r="B205" s="169">
        <v>35454.670138888891</v>
      </c>
      <c r="C205" s="169">
        <v>35455.604166666664</v>
      </c>
      <c r="D205" s="188"/>
      <c r="E205" s="45" t="s">
        <v>3624</v>
      </c>
      <c r="K205" s="172"/>
      <c r="L205" s="243">
        <v>1.5897600000000001</v>
      </c>
      <c r="N205">
        <v>3842.5</v>
      </c>
      <c r="Q205" s="195"/>
      <c r="R205" s="196">
        <v>204.46738670826679</v>
      </c>
      <c r="S205" s="197"/>
      <c r="T205" s="212">
        <v>3251.3492736148733</v>
      </c>
      <c r="U205" s="7">
        <f t="shared" si="40"/>
        <v>45016.995455999997</v>
      </c>
      <c r="V205" s="181">
        <f t="shared" si="41"/>
        <v>9.204507418346239</v>
      </c>
      <c r="W205" s="181">
        <f t="shared" si="42"/>
        <v>146.36597547618965</v>
      </c>
      <c r="X205" s="181">
        <f t="shared" si="43"/>
        <v>155.57048289453587</v>
      </c>
      <c r="Y205" s="274"/>
      <c r="Z205" s="64" t="s">
        <v>534</v>
      </c>
      <c r="AA205" s="64" t="s">
        <v>3610</v>
      </c>
      <c r="AC205" s="136"/>
      <c r="AD205" s="269"/>
      <c r="AE205" s="269"/>
      <c r="AF205" s="269"/>
      <c r="AG205" s="269"/>
      <c r="AH205" s="269"/>
      <c r="AI205" s="269"/>
      <c r="AJ205" s="269"/>
      <c r="AK205" s="269"/>
      <c r="AL205" s="269"/>
      <c r="AM205" s="269"/>
      <c r="AN205" s="269"/>
      <c r="AO205" s="269"/>
      <c r="AP205" s="269"/>
      <c r="AQ205" s="269"/>
      <c r="AR205" s="269"/>
      <c r="AS205" s="269"/>
      <c r="AT205" s="269"/>
      <c r="AU205" s="269"/>
      <c r="AV205" s="269"/>
      <c r="AW205" s="269"/>
      <c r="AX205" s="269"/>
      <c r="AY205" s="269"/>
      <c r="AZ205" s="269"/>
      <c r="BA205" s="269"/>
      <c r="BB205" s="269"/>
      <c r="BC205" s="269"/>
      <c r="BD205" s="269"/>
      <c r="BE205" s="269"/>
      <c r="BF205" s="270"/>
      <c r="BG205" s="270"/>
      <c r="BH205" s="64"/>
      <c r="CG205" s="95">
        <v>77.5</v>
      </c>
      <c r="CH205" s="289" t="s">
        <v>1784</v>
      </c>
      <c r="CI205" s="95">
        <v>20</v>
      </c>
      <c r="CJ205" s="289" t="s">
        <v>1784</v>
      </c>
      <c r="CK205" s="95">
        <v>20</v>
      </c>
      <c r="CP205" s="95">
        <v>257</v>
      </c>
      <c r="CQ205" s="289" t="s">
        <v>1784</v>
      </c>
      <c r="CR205" s="95">
        <v>20</v>
      </c>
      <c r="CT205" s="95">
        <v>120</v>
      </c>
    </row>
    <row r="206" spans="1:98" x14ac:dyDescent="0.2">
      <c r="A206" s="22" t="s">
        <v>894</v>
      </c>
      <c r="B206" s="170">
        <v>35531.673611111109</v>
      </c>
      <c r="C206" s="170">
        <v>35532.5</v>
      </c>
      <c r="D206" s="189"/>
      <c r="E206" s="221" t="s">
        <v>3625</v>
      </c>
      <c r="K206" s="171"/>
      <c r="L206" s="243">
        <v>19.552319999999998</v>
      </c>
      <c r="N206">
        <v>5761.8</v>
      </c>
      <c r="Q206" s="198"/>
      <c r="R206" s="199">
        <v>26.462005439349333</v>
      </c>
      <c r="S206" s="200"/>
      <c r="T206" s="213">
        <v>7728.8718054124347</v>
      </c>
      <c r="U206" s="7">
        <f t="shared" si="40"/>
        <v>553660.11259199993</v>
      </c>
      <c r="V206" s="223">
        <f t="shared" si="41"/>
        <v>14.650956910960266</v>
      </c>
      <c r="W206" s="223">
        <f t="shared" si="42"/>
        <v>4279.168033993783</v>
      </c>
      <c r="X206" s="223">
        <f t="shared" si="43"/>
        <v>4293.8189909047433</v>
      </c>
      <c r="Y206" s="275"/>
      <c r="Z206" s="64" t="s">
        <v>534</v>
      </c>
      <c r="AA206" s="193" t="s">
        <v>3611</v>
      </c>
      <c r="AC206" s="171"/>
      <c r="AD206" s="268"/>
      <c r="AE206" s="268"/>
      <c r="AF206" s="268"/>
      <c r="AG206" s="268"/>
      <c r="AH206" s="268"/>
      <c r="AI206" s="268"/>
      <c r="AJ206" s="268"/>
      <c r="AK206" s="268"/>
      <c r="AL206" s="268"/>
      <c r="AM206" s="268"/>
      <c r="AN206" s="268"/>
      <c r="AO206" s="268"/>
      <c r="AP206" s="268"/>
      <c r="AQ206" s="268"/>
      <c r="AR206" s="268"/>
      <c r="AS206" s="268"/>
      <c r="AT206" s="268"/>
      <c r="AU206" s="268"/>
      <c r="AV206" s="268"/>
      <c r="AW206" s="268"/>
      <c r="AX206" s="268"/>
      <c r="AY206" s="268"/>
      <c r="AZ206" s="268"/>
      <c r="BA206" s="268"/>
      <c r="BB206" s="268"/>
      <c r="BC206" s="268"/>
      <c r="BD206" s="268"/>
      <c r="BE206" s="268"/>
      <c r="BF206" s="271"/>
      <c r="BG206" s="271"/>
      <c r="BH206" s="64"/>
      <c r="CG206" s="95">
        <v>77.7</v>
      </c>
      <c r="CH206" s="289" t="s">
        <v>1784</v>
      </c>
      <c r="CI206" s="95">
        <v>20</v>
      </c>
      <c r="CJ206" s="289" t="s">
        <v>1784</v>
      </c>
      <c r="CK206" s="95">
        <v>20</v>
      </c>
      <c r="CP206" s="95">
        <v>257</v>
      </c>
      <c r="CR206" s="95">
        <v>25</v>
      </c>
      <c r="CT206" s="95">
        <v>170</v>
      </c>
    </row>
    <row r="207" spans="1:98" x14ac:dyDescent="0.2">
      <c r="A207" s="22" t="s">
        <v>894</v>
      </c>
      <c r="B207" s="175">
        <v>35774.309027777781</v>
      </c>
      <c r="C207" s="175">
        <v>35774.864583333336</v>
      </c>
      <c r="D207" s="190"/>
      <c r="E207" s="45" t="s">
        <v>937</v>
      </c>
      <c r="K207" s="174"/>
      <c r="L207" s="246">
        <v>4.9589999999999996</v>
      </c>
      <c r="Q207" s="201"/>
      <c r="R207" s="202">
        <v>490</v>
      </c>
      <c r="S207" s="201"/>
      <c r="T207" s="214">
        <v>8500</v>
      </c>
      <c r="U207" s="7">
        <f t="shared" ref="U207:U231" si="45">L207*28.31685*1000</f>
        <v>140423.25914999997</v>
      </c>
      <c r="V207" s="224">
        <f t="shared" si="41"/>
        <v>68.807396983499984</v>
      </c>
      <c r="W207" s="224">
        <f t="shared" si="42"/>
        <v>1193.5977027749996</v>
      </c>
      <c r="X207" s="224">
        <f t="shared" si="43"/>
        <v>1262.4050997584995</v>
      </c>
      <c r="Y207" s="276"/>
      <c r="Z207" s="64" t="s">
        <v>534</v>
      </c>
      <c r="AA207" s="173" t="s">
        <v>3612</v>
      </c>
      <c r="AC207" s="176">
        <f t="shared" ref="AC207:AC212" si="46">X207/1.04/3.785412</f>
        <v>320.66550680879539</v>
      </c>
      <c r="AD207" s="269"/>
      <c r="AE207" s="269"/>
      <c r="AF207" s="269"/>
      <c r="AG207" s="269"/>
      <c r="AH207" s="269"/>
      <c r="AI207" s="269"/>
      <c r="AJ207" s="269"/>
      <c r="AK207" s="269"/>
      <c r="AL207" s="269"/>
      <c r="AM207" s="269"/>
      <c r="AN207" s="269"/>
      <c r="AO207" s="269"/>
      <c r="AP207" s="269"/>
      <c r="AQ207" s="269"/>
      <c r="AR207" s="269"/>
      <c r="AS207" s="269"/>
      <c r="AT207" s="269"/>
      <c r="AU207" s="269"/>
      <c r="AV207" s="269"/>
      <c r="AW207" s="269"/>
      <c r="AX207" s="269"/>
      <c r="AY207" s="269"/>
      <c r="AZ207" s="269"/>
      <c r="BA207" s="269"/>
      <c r="BB207" s="269"/>
      <c r="BC207" s="269"/>
      <c r="BD207" s="269"/>
      <c r="BE207" s="269"/>
      <c r="BF207" s="270"/>
      <c r="BG207" s="270"/>
      <c r="BH207" s="64"/>
      <c r="CG207" s="95">
        <v>78.599999999999994</v>
      </c>
      <c r="CH207" s="289" t="s">
        <v>1784</v>
      </c>
      <c r="CI207" s="95">
        <v>20</v>
      </c>
      <c r="CJ207" s="289" t="s">
        <v>1784</v>
      </c>
      <c r="CK207" s="95">
        <v>20</v>
      </c>
      <c r="CP207" s="95">
        <v>262</v>
      </c>
      <c r="CQ207" s="289" t="s">
        <v>1784</v>
      </c>
      <c r="CR207" s="95">
        <v>18</v>
      </c>
      <c r="CT207" s="95">
        <v>210</v>
      </c>
    </row>
    <row r="208" spans="1:98" x14ac:dyDescent="0.2">
      <c r="A208" s="22" t="s">
        <v>894</v>
      </c>
      <c r="B208" s="178">
        <v>35799.256944444445</v>
      </c>
      <c r="C208" s="178">
        <v>35799.5</v>
      </c>
      <c r="D208" s="191"/>
      <c r="E208" s="221" t="s">
        <v>940</v>
      </c>
      <c r="K208" s="177"/>
      <c r="L208" s="247">
        <v>1.2869999999999999</v>
      </c>
      <c r="Q208" s="203"/>
      <c r="R208" s="204">
        <v>18</v>
      </c>
      <c r="S208" s="203"/>
      <c r="T208" s="215">
        <v>570</v>
      </c>
      <c r="U208" s="7">
        <f t="shared" si="45"/>
        <v>36443.785949999998</v>
      </c>
      <c r="V208" s="181">
        <f t="shared" si="41"/>
        <v>0.65598814709999997</v>
      </c>
      <c r="W208" s="181">
        <f t="shared" si="42"/>
        <v>20.772957991499997</v>
      </c>
      <c r="X208" s="181">
        <f t="shared" si="43"/>
        <v>21.428946138599997</v>
      </c>
      <c r="Y208" s="274"/>
      <c r="Z208" s="64" t="s">
        <v>534</v>
      </c>
      <c r="AA208" s="70" t="s">
        <v>3613</v>
      </c>
      <c r="AC208" s="179">
        <f t="shared" si="46"/>
        <v>5.4432003445067529</v>
      </c>
      <c r="AD208" s="270"/>
      <c r="AE208" s="270"/>
      <c r="AF208" s="270"/>
      <c r="AG208" s="270"/>
      <c r="AH208" s="270"/>
      <c r="AI208" s="270"/>
      <c r="AJ208" s="270"/>
      <c r="AK208" s="270"/>
      <c r="AL208" s="270"/>
      <c r="AM208" s="270"/>
      <c r="AN208" s="270"/>
      <c r="AO208" s="270"/>
      <c r="AP208" s="270"/>
      <c r="AQ208" s="270"/>
      <c r="AR208" s="270"/>
      <c r="AS208" s="270"/>
      <c r="AT208" s="270"/>
      <c r="AU208" s="270"/>
      <c r="AV208" s="270"/>
      <c r="AW208" s="270"/>
      <c r="AX208" s="270"/>
      <c r="AY208" s="270"/>
      <c r="AZ208" s="270"/>
      <c r="BA208" s="270"/>
      <c r="BB208" s="270"/>
      <c r="BC208" s="270"/>
      <c r="BD208" s="270"/>
      <c r="BE208" s="270"/>
      <c r="BF208" s="271"/>
      <c r="BG208" s="271"/>
      <c r="BH208" s="64"/>
      <c r="CG208" s="95">
        <v>79.400000000000006</v>
      </c>
      <c r="CH208" s="289" t="s">
        <v>1784</v>
      </c>
      <c r="CI208" s="95">
        <v>20</v>
      </c>
      <c r="CJ208" s="289" t="s">
        <v>1784</v>
      </c>
      <c r="CK208" s="95">
        <v>20</v>
      </c>
      <c r="CP208" s="95">
        <v>279</v>
      </c>
      <c r="CQ208" s="289" t="s">
        <v>1784</v>
      </c>
      <c r="CR208" s="95">
        <v>18</v>
      </c>
      <c r="CT208" s="95">
        <v>34</v>
      </c>
    </row>
    <row r="209" spans="1:98" x14ac:dyDescent="0.2">
      <c r="A209" s="22" t="s">
        <v>894</v>
      </c>
      <c r="B209" s="175">
        <v>35803.40625</v>
      </c>
      <c r="C209" s="182"/>
      <c r="D209" s="192"/>
      <c r="E209" s="45" t="s">
        <v>942</v>
      </c>
      <c r="K209" s="174"/>
      <c r="L209" s="247">
        <v>8.6E-3</v>
      </c>
      <c r="Q209" s="201"/>
      <c r="R209" s="202">
        <v>89</v>
      </c>
      <c r="S209" s="201"/>
      <c r="T209" s="214">
        <v>760</v>
      </c>
      <c r="U209" s="7">
        <f t="shared" si="45"/>
        <v>243.52490999999998</v>
      </c>
      <c r="V209" s="224">
        <f t="shared" si="41"/>
        <v>2.1673716989999998E-2</v>
      </c>
      <c r="W209" s="224">
        <f t="shared" si="42"/>
        <v>0.18507893159999997</v>
      </c>
      <c r="X209" s="224">
        <f t="shared" si="43"/>
        <v>0.20675264858999998</v>
      </c>
      <c r="Y209" s="276"/>
      <c r="Z209" s="64" t="s">
        <v>534</v>
      </c>
      <c r="AA209" s="173" t="s">
        <v>3614</v>
      </c>
      <c r="AC209" s="176">
        <f t="shared" si="46"/>
        <v>5.2517565761462881E-2</v>
      </c>
      <c r="AD209" s="271"/>
      <c r="AE209" s="271"/>
      <c r="AF209" s="271"/>
      <c r="AG209" s="271"/>
      <c r="AH209" s="271"/>
      <c r="AI209" s="271"/>
      <c r="AJ209" s="271"/>
      <c r="AK209" s="271"/>
      <c r="AL209" s="271"/>
      <c r="AM209" s="271"/>
      <c r="AN209" s="271"/>
      <c r="AO209" s="271"/>
      <c r="AP209" s="271"/>
      <c r="AQ209" s="271"/>
      <c r="AR209" s="271"/>
      <c r="AS209" s="271"/>
      <c r="AT209" s="271"/>
      <c r="AU209" s="271"/>
      <c r="AV209" s="271"/>
      <c r="AW209" s="271"/>
      <c r="AX209" s="271"/>
      <c r="AY209" s="271"/>
      <c r="AZ209" s="271"/>
      <c r="BA209" s="271"/>
      <c r="BB209" s="271"/>
      <c r="BC209" s="271"/>
      <c r="BD209" s="271"/>
      <c r="BE209" s="271"/>
      <c r="BF209" s="268"/>
      <c r="BG209" s="268"/>
      <c r="BH209" s="64"/>
      <c r="CG209" s="95">
        <v>80.5</v>
      </c>
      <c r="CH209" s="289" t="s">
        <v>1784</v>
      </c>
      <c r="CI209" s="95">
        <v>20</v>
      </c>
      <c r="CJ209" s="289" t="s">
        <v>1784</v>
      </c>
      <c r="CK209" s="95">
        <v>20</v>
      </c>
      <c r="CP209" s="95">
        <v>283</v>
      </c>
      <c r="CQ209" s="289" t="s">
        <v>1784</v>
      </c>
      <c r="CR209" s="95">
        <v>18</v>
      </c>
      <c r="CT209" s="95">
        <v>200</v>
      </c>
    </row>
    <row r="210" spans="1:98" x14ac:dyDescent="0.2">
      <c r="A210" s="22" t="s">
        <v>894</v>
      </c>
      <c r="B210" s="178">
        <v>35857.371527777781</v>
      </c>
      <c r="C210" s="178">
        <v>35857.427083333336</v>
      </c>
      <c r="D210" s="191"/>
      <c r="E210" s="221" t="s">
        <v>948</v>
      </c>
      <c r="K210" s="168"/>
      <c r="L210" s="247">
        <v>6.9099999999999995E-2</v>
      </c>
      <c r="Q210" s="203"/>
      <c r="R210" s="204"/>
      <c r="S210" s="203"/>
      <c r="T210" s="215">
        <v>39000</v>
      </c>
      <c r="U210" s="7">
        <f t="shared" si="45"/>
        <v>1956.6943349999997</v>
      </c>
      <c r="V210" s="181">
        <f t="shared" si="41"/>
        <v>0</v>
      </c>
      <c r="W210" s="181">
        <f t="shared" si="42"/>
        <v>76.311079064999987</v>
      </c>
      <c r="X210" s="181">
        <f t="shared" si="43"/>
        <v>76.311079064999987</v>
      </c>
      <c r="Y210" s="274"/>
      <c r="Z210" s="64" t="s">
        <v>534</v>
      </c>
      <c r="AA210" s="180" t="s">
        <v>3615</v>
      </c>
      <c r="AC210" s="179">
        <f t="shared" si="46"/>
        <v>19.38389733072648</v>
      </c>
      <c r="AD210" s="270"/>
      <c r="AE210" s="270"/>
      <c r="AF210" s="270"/>
      <c r="AG210" s="270"/>
      <c r="AH210" s="270"/>
      <c r="AI210" s="270"/>
      <c r="AJ210" s="270"/>
      <c r="AK210" s="270"/>
      <c r="AL210" s="270"/>
      <c r="AM210" s="270"/>
      <c r="AN210" s="270"/>
      <c r="AO210" s="270"/>
      <c r="AP210" s="270"/>
      <c r="AQ210" s="270"/>
      <c r="AR210" s="270"/>
      <c r="AS210" s="270"/>
      <c r="AT210" s="270"/>
      <c r="AU210" s="270"/>
      <c r="AV210" s="270"/>
      <c r="AW210" s="270"/>
      <c r="AX210" s="270"/>
      <c r="AY210" s="270"/>
      <c r="AZ210" s="270"/>
      <c r="BA210" s="270"/>
      <c r="BB210" s="270"/>
      <c r="BC210" s="270"/>
      <c r="BD210" s="270"/>
      <c r="BE210" s="270"/>
      <c r="BF210" s="269"/>
      <c r="BG210" s="269"/>
      <c r="BH210" s="64"/>
      <c r="CG210" s="95">
        <v>83</v>
      </c>
      <c r="CH210" s="289" t="s">
        <v>1784</v>
      </c>
      <c r="CI210" s="95">
        <v>20</v>
      </c>
      <c r="CJ210" s="289" t="s">
        <v>1784</v>
      </c>
      <c r="CK210" s="95">
        <v>20</v>
      </c>
      <c r="CP210" s="95">
        <v>284</v>
      </c>
      <c r="CQ210" s="289" t="s">
        <v>1784</v>
      </c>
      <c r="CR210" s="95">
        <v>6.4</v>
      </c>
      <c r="CT210" s="95">
        <v>61</v>
      </c>
    </row>
    <row r="211" spans="1:98" x14ac:dyDescent="0.2">
      <c r="A211" s="22" t="s">
        <v>894</v>
      </c>
      <c r="B211" s="175">
        <v>35996.79583333333</v>
      </c>
      <c r="C211" s="175">
        <v>35996.836111111108</v>
      </c>
      <c r="D211" s="190"/>
      <c r="E211" s="45" t="s">
        <v>956</v>
      </c>
      <c r="K211" s="174"/>
      <c r="L211" s="244">
        <v>35.293999999999997</v>
      </c>
      <c r="Q211" s="201" t="s">
        <v>1784</v>
      </c>
      <c r="R211" s="202">
        <v>18</v>
      </c>
      <c r="S211" s="201" t="s">
        <v>1784</v>
      </c>
      <c r="T211" s="214">
        <v>18</v>
      </c>
      <c r="U211" s="7">
        <f t="shared" si="45"/>
        <v>999414.90389999992</v>
      </c>
      <c r="V211" s="224">
        <f t="shared" si="41"/>
        <v>17.9894682702</v>
      </c>
      <c r="W211" s="224">
        <f t="shared" si="42"/>
        <v>17.9894682702</v>
      </c>
      <c r="X211" s="224">
        <f t="shared" si="43"/>
        <v>35.978936540399999</v>
      </c>
      <c r="Y211" s="276"/>
      <c r="Z211" s="64" t="s">
        <v>534</v>
      </c>
      <c r="AA211" s="173" t="s">
        <v>3616</v>
      </c>
      <c r="AC211" s="176">
        <f t="shared" si="46"/>
        <v>9.13906631268833</v>
      </c>
      <c r="AD211" s="271"/>
      <c r="AE211" s="271"/>
      <c r="AF211" s="271"/>
      <c r="AG211" s="271"/>
      <c r="AH211" s="271"/>
      <c r="AI211" s="271"/>
      <c r="AJ211" s="271"/>
      <c r="AK211" s="271"/>
      <c r="AL211" s="271"/>
      <c r="AM211" s="271"/>
      <c r="AN211" s="271"/>
      <c r="AO211" s="271"/>
      <c r="AP211" s="271"/>
      <c r="AQ211" s="271"/>
      <c r="AR211" s="271"/>
      <c r="AS211" s="271"/>
      <c r="AT211" s="271"/>
      <c r="AU211" s="271"/>
      <c r="AV211" s="271"/>
      <c r="AW211" s="271"/>
      <c r="AX211" s="271"/>
      <c r="AY211" s="271"/>
      <c r="AZ211" s="271"/>
      <c r="BA211" s="271"/>
      <c r="BB211" s="271"/>
      <c r="BC211" s="271"/>
      <c r="BD211" s="271"/>
      <c r="BE211" s="271"/>
      <c r="BF211" s="268"/>
      <c r="BG211" s="268"/>
      <c r="BH211" s="64"/>
      <c r="CG211" s="95">
        <v>84.4</v>
      </c>
      <c r="CH211" s="289" t="s">
        <v>1784</v>
      </c>
      <c r="CI211" s="95">
        <v>20</v>
      </c>
      <c r="CJ211" s="289" t="s">
        <v>1784</v>
      </c>
      <c r="CK211" s="95">
        <v>20</v>
      </c>
      <c r="CP211" s="95">
        <v>284</v>
      </c>
      <c r="CQ211" s="289" t="s">
        <v>1784</v>
      </c>
      <c r="CR211" s="95">
        <v>10</v>
      </c>
      <c r="CT211" s="95">
        <v>73</v>
      </c>
    </row>
    <row r="212" spans="1:98" x14ac:dyDescent="0.2">
      <c r="A212" s="22" t="s">
        <v>894</v>
      </c>
      <c r="B212" s="178">
        <v>36149.9375</v>
      </c>
      <c r="C212" s="182"/>
      <c r="D212" s="192"/>
      <c r="E212" s="221" t="s">
        <v>964</v>
      </c>
      <c r="K212" s="168"/>
      <c r="L212" s="248"/>
      <c r="Q212" s="203"/>
      <c r="R212" s="204">
        <v>280</v>
      </c>
      <c r="S212" s="203"/>
      <c r="T212" s="215">
        <v>3500</v>
      </c>
      <c r="U212" s="7">
        <f t="shared" si="45"/>
        <v>0</v>
      </c>
      <c r="V212" s="181">
        <f t="shared" si="41"/>
        <v>0</v>
      </c>
      <c r="W212" s="181">
        <f t="shared" si="42"/>
        <v>0</v>
      </c>
      <c r="X212" s="181">
        <f t="shared" si="43"/>
        <v>0</v>
      </c>
      <c r="Y212" s="274"/>
      <c r="Z212" s="64" t="s">
        <v>534</v>
      </c>
      <c r="AA212" s="180" t="s">
        <v>438</v>
      </c>
      <c r="AC212" s="179">
        <f t="shared" si="46"/>
        <v>0</v>
      </c>
      <c r="AD212" s="270"/>
      <c r="AE212" s="270"/>
      <c r="AF212" s="270"/>
      <c r="AG212" s="270"/>
      <c r="AH212" s="270"/>
      <c r="AI212" s="270"/>
      <c r="AJ212" s="270"/>
      <c r="AK212" s="270"/>
      <c r="AL212" s="270"/>
      <c r="AM212" s="270"/>
      <c r="AN212" s="270"/>
      <c r="AO212" s="270"/>
      <c r="AP212" s="270"/>
      <c r="AQ212" s="270"/>
      <c r="AR212" s="270"/>
      <c r="AS212" s="270"/>
      <c r="AT212" s="270"/>
      <c r="AU212" s="270"/>
      <c r="AV212" s="270"/>
      <c r="AW212" s="270"/>
      <c r="AX212" s="270"/>
      <c r="AY212" s="270"/>
      <c r="AZ212" s="270"/>
      <c r="BA212" s="270"/>
      <c r="BB212" s="270"/>
      <c r="BC212" s="270"/>
      <c r="BD212" s="270"/>
      <c r="BE212" s="270"/>
      <c r="BF212" s="269"/>
      <c r="BG212" s="269"/>
      <c r="BH212" s="64"/>
      <c r="CG212" s="95">
        <v>91.1</v>
      </c>
      <c r="CH212" s="289" t="s">
        <v>1784</v>
      </c>
      <c r="CI212" s="95">
        <v>20</v>
      </c>
      <c r="CJ212" s="289" t="s">
        <v>1784</v>
      </c>
      <c r="CK212" s="95">
        <v>20</v>
      </c>
      <c r="CP212" s="95">
        <v>287</v>
      </c>
      <c r="CQ212" s="289" t="s">
        <v>1784</v>
      </c>
      <c r="CR212" s="95">
        <v>18</v>
      </c>
      <c r="CT212" s="95">
        <v>200</v>
      </c>
    </row>
    <row r="213" spans="1:98" x14ac:dyDescent="0.2">
      <c r="A213" s="220" t="s">
        <v>1247</v>
      </c>
      <c r="B213" s="169">
        <v>35393.041666666664</v>
      </c>
      <c r="C213" s="169">
        <v>35394.416666666664</v>
      </c>
      <c r="D213" s="188"/>
      <c r="E213" s="45" t="s">
        <v>3626</v>
      </c>
      <c r="K213" s="136"/>
      <c r="L213" s="242">
        <v>483.31296000000003</v>
      </c>
      <c r="N213" s="255">
        <v>127</v>
      </c>
      <c r="Q213" s="195"/>
      <c r="R213" s="205" t="s">
        <v>3617</v>
      </c>
      <c r="S213" s="206"/>
      <c r="T213" s="216" t="s">
        <v>3617</v>
      </c>
      <c r="U213" s="7">
        <f t="shared" si="45"/>
        <v>13685900.591376001</v>
      </c>
      <c r="V213" s="181"/>
      <c r="W213" s="181"/>
      <c r="X213" s="181"/>
      <c r="Y213" s="274"/>
      <c r="Z213" s="64" t="s">
        <v>520</v>
      </c>
      <c r="AA213" s="64" t="s">
        <v>3608</v>
      </c>
      <c r="AC213" s="136"/>
      <c r="AD213" s="271"/>
      <c r="AE213" s="271"/>
      <c r="AF213" s="271"/>
      <c r="AG213" s="271"/>
      <c r="AH213" s="271"/>
      <c r="AI213" s="271"/>
      <c r="AJ213" s="271"/>
      <c r="AK213" s="271"/>
      <c r="AL213" s="271"/>
      <c r="AM213" s="271"/>
      <c r="AN213" s="271"/>
      <c r="AO213" s="271"/>
      <c r="AP213" s="271"/>
      <c r="AQ213" s="271"/>
      <c r="AR213" s="271"/>
      <c r="AS213" s="271"/>
      <c r="AT213" s="271"/>
      <c r="AU213" s="271"/>
      <c r="AV213" s="271"/>
      <c r="AW213" s="271"/>
      <c r="AX213" s="271"/>
      <c r="AY213" s="271"/>
      <c r="AZ213" s="271"/>
      <c r="BA213" s="271"/>
      <c r="BB213" s="271"/>
      <c r="BC213" s="271"/>
      <c r="BD213" s="271"/>
      <c r="BE213" s="271"/>
      <c r="BF213" s="270"/>
      <c r="BG213" s="270"/>
      <c r="BH213" s="64"/>
      <c r="CG213" s="95">
        <v>101</v>
      </c>
      <c r="CH213" s="289" t="s">
        <v>1784</v>
      </c>
      <c r="CI213" s="95">
        <v>20</v>
      </c>
      <c r="CJ213" s="289" t="s">
        <v>1784</v>
      </c>
      <c r="CK213" s="95">
        <v>20</v>
      </c>
      <c r="CP213" s="95">
        <v>290</v>
      </c>
      <c r="CQ213" s="289" t="s">
        <v>1784</v>
      </c>
      <c r="CR213" s="95">
        <v>18</v>
      </c>
      <c r="CT213" s="95">
        <v>61</v>
      </c>
    </row>
    <row r="214" spans="1:98" x14ac:dyDescent="0.2">
      <c r="A214" s="220" t="s">
        <v>1247</v>
      </c>
      <c r="B214" s="170">
        <v>35404.375</v>
      </c>
      <c r="C214" s="170">
        <v>35405.375</v>
      </c>
      <c r="D214" s="189"/>
      <c r="E214" s="221" t="s">
        <v>3627</v>
      </c>
      <c r="K214" s="171"/>
      <c r="L214" s="243">
        <v>739.04831999999999</v>
      </c>
      <c r="N214" s="255">
        <v>427.5</v>
      </c>
      <c r="Q214" s="198"/>
      <c r="R214" s="207" t="s">
        <v>3617</v>
      </c>
      <c r="S214" s="200"/>
      <c r="T214" s="217" t="s">
        <v>3617</v>
      </c>
      <c r="U214" s="7">
        <f t="shared" si="45"/>
        <v>20927520.420192</v>
      </c>
      <c r="V214" s="223"/>
      <c r="W214" s="223"/>
      <c r="X214" s="223"/>
      <c r="Y214" s="275"/>
      <c r="Z214" s="64" t="s">
        <v>520</v>
      </c>
      <c r="AA214" s="193" t="s">
        <v>3609</v>
      </c>
      <c r="AC214" s="171"/>
      <c r="AD214" s="268"/>
      <c r="AE214" s="268"/>
      <c r="AF214" s="268"/>
      <c r="AG214" s="268"/>
      <c r="AH214" s="268"/>
      <c r="AI214" s="268"/>
      <c r="AJ214" s="268"/>
      <c r="AK214" s="268"/>
      <c r="AL214" s="268"/>
      <c r="AM214" s="268"/>
      <c r="AN214" s="268"/>
      <c r="AO214" s="268"/>
      <c r="AP214" s="268"/>
      <c r="AQ214" s="268"/>
      <c r="AR214" s="268"/>
      <c r="AS214" s="268"/>
      <c r="AT214" s="268"/>
      <c r="AU214" s="268"/>
      <c r="AV214" s="268"/>
      <c r="AW214" s="268"/>
      <c r="AX214" s="268"/>
      <c r="AY214" s="268"/>
      <c r="AZ214" s="268"/>
      <c r="BA214" s="268"/>
      <c r="BB214" s="268"/>
      <c r="BC214" s="268"/>
      <c r="BD214" s="268"/>
      <c r="BE214" s="268"/>
      <c r="BF214" s="270"/>
      <c r="BG214" s="270"/>
      <c r="BH214" s="64"/>
      <c r="CG214" s="95">
        <v>104</v>
      </c>
      <c r="CH214" s="289" t="s">
        <v>1784</v>
      </c>
      <c r="CI214" s="95">
        <v>20</v>
      </c>
      <c r="CJ214" s="289" t="s">
        <v>1784</v>
      </c>
      <c r="CK214" s="95">
        <v>20</v>
      </c>
      <c r="CP214" s="95">
        <v>295</v>
      </c>
      <c r="CQ214" s="289" t="s">
        <v>1784</v>
      </c>
      <c r="CR214" s="95">
        <v>10</v>
      </c>
      <c r="CT214" s="95">
        <v>240</v>
      </c>
    </row>
    <row r="215" spans="1:98" x14ac:dyDescent="0.2">
      <c r="A215" s="220" t="s">
        <v>1247</v>
      </c>
      <c r="B215" s="169">
        <v>35454.642361111109</v>
      </c>
      <c r="C215" s="169">
        <v>35455.770833333336</v>
      </c>
      <c r="D215" s="188"/>
      <c r="E215" s="45" t="s">
        <v>3628</v>
      </c>
      <c r="K215" s="172"/>
      <c r="L215" s="243">
        <v>319.74047999999999</v>
      </c>
      <c r="N215" s="255">
        <v>171.8</v>
      </c>
      <c r="Q215" s="195"/>
      <c r="R215" s="205" t="s">
        <v>3617</v>
      </c>
      <c r="S215" s="206"/>
      <c r="T215" s="216" t="s">
        <v>3617</v>
      </c>
      <c r="U215" s="7">
        <f t="shared" si="45"/>
        <v>9054043.2110879999</v>
      </c>
      <c r="V215" s="181"/>
      <c r="W215" s="181"/>
      <c r="X215" s="181"/>
      <c r="Y215" s="274"/>
      <c r="Z215" s="64" t="s">
        <v>520</v>
      </c>
      <c r="AA215" s="64" t="s">
        <v>3610</v>
      </c>
      <c r="AC215" s="136"/>
      <c r="AD215" s="269"/>
      <c r="AE215" s="269"/>
      <c r="AF215" s="269"/>
      <c r="AG215" s="269"/>
      <c r="AH215" s="269"/>
      <c r="AI215" s="269"/>
      <c r="AJ215" s="269"/>
      <c r="AK215" s="269"/>
      <c r="AL215" s="269"/>
      <c r="AM215" s="269"/>
      <c r="AN215" s="269"/>
      <c r="AO215" s="269"/>
      <c r="AP215" s="269"/>
      <c r="AQ215" s="269"/>
      <c r="AR215" s="269"/>
      <c r="AS215" s="269"/>
      <c r="AT215" s="269"/>
      <c r="AU215" s="269"/>
      <c r="AV215" s="269"/>
      <c r="AW215" s="269"/>
      <c r="AX215" s="269"/>
      <c r="AY215" s="269"/>
      <c r="AZ215" s="269"/>
      <c r="BA215" s="269"/>
      <c r="BB215" s="269"/>
      <c r="BC215" s="269"/>
      <c r="BD215" s="269"/>
      <c r="BE215" s="269"/>
      <c r="BF215" s="271"/>
      <c r="BG215" s="271"/>
      <c r="BH215" s="64"/>
      <c r="CG215" s="95">
        <v>107</v>
      </c>
      <c r="CH215" s="289" t="s">
        <v>1784</v>
      </c>
      <c r="CI215" s="95">
        <v>20</v>
      </c>
      <c r="CJ215" s="289" t="s">
        <v>1784</v>
      </c>
      <c r="CK215" s="95">
        <v>20</v>
      </c>
      <c r="CP215" s="95">
        <v>307</v>
      </c>
      <c r="CR215" s="95">
        <v>35</v>
      </c>
      <c r="CT215" s="95">
        <v>250</v>
      </c>
    </row>
    <row r="216" spans="1:98" x14ac:dyDescent="0.2">
      <c r="A216" s="220" t="s">
        <v>1247</v>
      </c>
      <c r="B216" s="170">
        <v>35531.614583333336</v>
      </c>
      <c r="C216" s="170">
        <v>35532.625</v>
      </c>
      <c r="D216" s="189"/>
      <c r="E216" s="221" t="s">
        <v>3629</v>
      </c>
      <c r="K216" s="171"/>
      <c r="L216" s="254">
        <v>1753.7817600000001</v>
      </c>
      <c r="N216" s="255">
        <v>305</v>
      </c>
      <c r="Q216" s="198"/>
      <c r="R216" s="208"/>
      <c r="S216" s="198"/>
      <c r="T216" s="218"/>
      <c r="U216" s="7">
        <f t="shared" si="45"/>
        <v>49661575.030656002</v>
      </c>
      <c r="V216" s="223"/>
      <c r="W216" s="223"/>
      <c r="X216" s="223"/>
      <c r="Y216" s="275"/>
      <c r="Z216" s="64" t="s">
        <v>520</v>
      </c>
      <c r="AA216" s="193" t="s">
        <v>3611</v>
      </c>
      <c r="AC216" s="171"/>
      <c r="AD216" s="268"/>
      <c r="AE216" s="268"/>
      <c r="AF216" s="268"/>
      <c r="AG216" s="268"/>
      <c r="AH216" s="268"/>
      <c r="AI216" s="268"/>
      <c r="AJ216" s="268"/>
      <c r="AK216" s="268"/>
      <c r="AL216" s="268"/>
      <c r="AM216" s="268"/>
      <c r="AN216" s="268"/>
      <c r="AO216" s="268"/>
      <c r="AP216" s="268"/>
      <c r="AQ216" s="268"/>
      <c r="AR216" s="268"/>
      <c r="AS216" s="268"/>
      <c r="AT216" s="268"/>
      <c r="AU216" s="268"/>
      <c r="AV216" s="268"/>
      <c r="AW216" s="268"/>
      <c r="AX216" s="268"/>
      <c r="AY216" s="268"/>
      <c r="AZ216" s="268"/>
      <c r="BA216" s="268"/>
      <c r="BB216" s="268"/>
      <c r="BC216" s="268"/>
      <c r="BD216" s="268"/>
      <c r="BE216" s="268"/>
      <c r="BF216" s="270"/>
      <c r="BG216" s="270"/>
      <c r="BH216" s="64"/>
      <c r="CG216" s="95">
        <v>111</v>
      </c>
      <c r="CH216" s="289" t="s">
        <v>1784</v>
      </c>
      <c r="CI216" s="95">
        <v>20</v>
      </c>
      <c r="CJ216" s="289" t="s">
        <v>1784</v>
      </c>
      <c r="CK216" s="95">
        <v>20</v>
      </c>
      <c r="CP216" s="95">
        <v>311</v>
      </c>
      <c r="CQ216" s="289" t="s">
        <v>1784</v>
      </c>
      <c r="CR216" s="95">
        <v>18</v>
      </c>
      <c r="CT216" s="95">
        <v>22</v>
      </c>
    </row>
    <row r="217" spans="1:98" x14ac:dyDescent="0.2">
      <c r="A217" s="220" t="s">
        <v>1247</v>
      </c>
      <c r="B217" s="175">
        <v>35774.375</v>
      </c>
      <c r="C217" s="175">
        <v>35775.048611111109</v>
      </c>
      <c r="D217" s="190"/>
      <c r="E217" s="45" t="s">
        <v>1298</v>
      </c>
      <c r="K217" s="174"/>
      <c r="L217" s="244">
        <v>1120.28</v>
      </c>
      <c r="Q217" s="201"/>
      <c r="R217" s="202">
        <v>49</v>
      </c>
      <c r="S217" s="201"/>
      <c r="T217" s="214">
        <v>710</v>
      </c>
      <c r="U217" s="7">
        <f t="shared" si="45"/>
        <v>31722800.717999998</v>
      </c>
      <c r="V217" s="224">
        <f>U217*R217/1000000</f>
        <v>1554.417235182</v>
      </c>
      <c r="W217" s="224">
        <f>T217*U217/1000000</f>
        <v>22523.18850978</v>
      </c>
      <c r="X217" s="224">
        <f>V217+W217</f>
        <v>24077.605744962002</v>
      </c>
      <c r="Y217" s="276"/>
      <c r="Z217" s="64" t="s">
        <v>520</v>
      </c>
      <c r="AA217" s="173" t="s">
        <v>3612</v>
      </c>
      <c r="AC217" s="176">
        <f>X217/1.04/3.785412</f>
        <v>6115.9905409346156</v>
      </c>
      <c r="AD217" s="269"/>
      <c r="AE217" s="269"/>
      <c r="AF217" s="269"/>
      <c r="AG217" s="269"/>
      <c r="AH217" s="269"/>
      <c r="AI217" s="269"/>
      <c r="AJ217" s="269"/>
      <c r="AK217" s="269"/>
      <c r="AL217" s="269"/>
      <c r="AM217" s="269"/>
      <c r="AN217" s="269"/>
      <c r="AO217" s="269"/>
      <c r="AP217" s="269"/>
      <c r="AQ217" s="269"/>
      <c r="AR217" s="269"/>
      <c r="AS217" s="269"/>
      <c r="AT217" s="269"/>
      <c r="AU217" s="269"/>
      <c r="AV217" s="269"/>
      <c r="AW217" s="269"/>
      <c r="AX217" s="269"/>
      <c r="AY217" s="269"/>
      <c r="AZ217" s="269"/>
      <c r="BA217" s="269"/>
      <c r="BB217" s="269"/>
      <c r="BC217" s="269"/>
      <c r="BD217" s="269"/>
      <c r="BE217" s="269"/>
      <c r="BF217" s="271"/>
      <c r="BG217" s="271"/>
      <c r="BH217" s="64"/>
      <c r="CG217" s="95">
        <v>114</v>
      </c>
      <c r="CH217" s="289" t="s">
        <v>1784</v>
      </c>
      <c r="CI217" s="95">
        <v>18</v>
      </c>
      <c r="CK217" s="95">
        <v>20</v>
      </c>
      <c r="CP217" s="95">
        <v>315</v>
      </c>
      <c r="CQ217" s="289" t="s">
        <v>1784</v>
      </c>
      <c r="CR217" s="95">
        <v>20</v>
      </c>
      <c r="CT217" s="95">
        <v>100</v>
      </c>
    </row>
    <row r="218" spans="1:98" x14ac:dyDescent="0.2">
      <c r="A218" s="220" t="s">
        <v>1247</v>
      </c>
      <c r="B218" s="175">
        <v>35803.479166666664</v>
      </c>
      <c r="C218" s="175">
        <v>35804.128472222219</v>
      </c>
      <c r="D218" s="190"/>
      <c r="E218" s="221" t="s">
        <v>1301</v>
      </c>
      <c r="K218" s="174"/>
      <c r="L218" s="244">
        <v>754.15</v>
      </c>
      <c r="Q218" s="201" t="s">
        <v>1784</v>
      </c>
      <c r="R218" s="202">
        <v>18</v>
      </c>
      <c r="S218" s="201"/>
      <c r="T218" s="214">
        <v>120</v>
      </c>
      <c r="U218" s="7">
        <f t="shared" si="45"/>
        <v>21355152.427499998</v>
      </c>
      <c r="V218" s="224">
        <f>U218*R218/1000000</f>
        <v>384.39274369499998</v>
      </c>
      <c r="W218" s="224">
        <f>T218*U218/1000000</f>
        <v>2562.6182912999998</v>
      </c>
      <c r="X218" s="224">
        <f>V218+W218</f>
        <v>2947.0110349949996</v>
      </c>
      <c r="Y218" s="276"/>
      <c r="Z218" s="64" t="s">
        <v>520</v>
      </c>
      <c r="AA218" s="173" t="s">
        <v>3614</v>
      </c>
      <c r="AC218" s="176">
        <f>X218/1.04/3.785412</f>
        <v>748.57491251307943</v>
      </c>
      <c r="AD218" s="270"/>
      <c r="AE218" s="270"/>
      <c r="AF218" s="270"/>
      <c r="AG218" s="270"/>
      <c r="AH218" s="270"/>
      <c r="AI218" s="270"/>
      <c r="AJ218" s="270"/>
      <c r="AK218" s="270"/>
      <c r="AL218" s="270"/>
      <c r="AM218" s="270"/>
      <c r="AN218" s="270"/>
      <c r="AO218" s="270"/>
      <c r="AP218" s="270"/>
      <c r="AQ218" s="270"/>
      <c r="AR218" s="270"/>
      <c r="AS218" s="270"/>
      <c r="AT218" s="270"/>
      <c r="AU218" s="270"/>
      <c r="AV218" s="270"/>
      <c r="AW218" s="270"/>
      <c r="AX218" s="270"/>
      <c r="AY218" s="270"/>
      <c r="AZ218" s="270"/>
      <c r="BA218" s="270"/>
      <c r="BB218" s="270"/>
      <c r="BC218" s="270"/>
      <c r="BD218" s="270"/>
      <c r="BE218" s="270"/>
      <c r="BF218" s="272"/>
      <c r="BG218" s="272"/>
      <c r="BH218" s="64"/>
      <c r="CG218" s="95">
        <v>115</v>
      </c>
      <c r="CH218" s="289" t="s">
        <v>1784</v>
      </c>
      <c r="CI218" s="95">
        <v>20</v>
      </c>
      <c r="CJ218" s="289" t="s">
        <v>1784</v>
      </c>
      <c r="CK218" s="95">
        <v>20</v>
      </c>
      <c r="CP218" s="95">
        <v>348</v>
      </c>
      <c r="CQ218" s="289" t="s">
        <v>1784</v>
      </c>
      <c r="CR218" s="95">
        <v>20</v>
      </c>
      <c r="CT218" s="95">
        <v>130</v>
      </c>
    </row>
    <row r="219" spans="1:98" x14ac:dyDescent="0.2">
      <c r="A219" s="220" t="s">
        <v>1247</v>
      </c>
      <c r="B219" s="178">
        <v>35857.503472222219</v>
      </c>
      <c r="C219" s="178">
        <v>35857.642361111109</v>
      </c>
      <c r="D219" s="191"/>
      <c r="E219" s="45" t="s">
        <v>1307</v>
      </c>
      <c r="K219" s="168"/>
      <c r="L219" s="244">
        <v>150.46600000000001</v>
      </c>
      <c r="Q219" s="203" t="s">
        <v>1784</v>
      </c>
      <c r="R219" s="204">
        <v>18</v>
      </c>
      <c r="S219" s="203"/>
      <c r="T219" s="215">
        <v>110</v>
      </c>
      <c r="U219" s="7">
        <f t="shared" si="45"/>
        <v>4260723.1521000005</v>
      </c>
      <c r="V219" s="181">
        <f>U219*R219/1000000</f>
        <v>76.693016737800008</v>
      </c>
      <c r="W219" s="181">
        <f>T219*U219/1000000</f>
        <v>468.67954673100007</v>
      </c>
      <c r="X219" s="181">
        <f>V219+W219</f>
        <v>545.37256346880008</v>
      </c>
      <c r="Y219" s="274"/>
      <c r="Z219" s="64" t="s">
        <v>520</v>
      </c>
      <c r="AA219" s="180" t="s">
        <v>3615</v>
      </c>
      <c r="AC219" s="179">
        <f>X219/1.04/3.785412</f>
        <v>138.53094343312617</v>
      </c>
      <c r="AD219" s="271"/>
      <c r="AE219" s="271"/>
      <c r="AF219" s="271"/>
      <c r="AG219" s="271"/>
      <c r="AH219" s="271"/>
      <c r="AI219" s="271"/>
      <c r="AJ219" s="271"/>
      <c r="AK219" s="271"/>
      <c r="AL219" s="271"/>
      <c r="AM219" s="271"/>
      <c r="AN219" s="271"/>
      <c r="AO219" s="271"/>
      <c r="AP219" s="271"/>
      <c r="AQ219" s="271"/>
      <c r="AR219" s="271"/>
      <c r="AS219" s="271"/>
      <c r="AT219" s="271"/>
      <c r="AU219" s="271"/>
      <c r="AV219" s="271"/>
      <c r="AW219" s="271"/>
      <c r="AX219" s="271"/>
      <c r="AY219" s="271"/>
      <c r="AZ219" s="271"/>
      <c r="BA219" s="271"/>
      <c r="BB219" s="271"/>
      <c r="BC219" s="271"/>
      <c r="BD219" s="271"/>
      <c r="BE219" s="271"/>
      <c r="BF219" s="273"/>
      <c r="BG219" s="273"/>
      <c r="BH219" s="64"/>
      <c r="CG219" s="95">
        <v>124</v>
      </c>
      <c r="CH219" s="289" t="s">
        <v>1784</v>
      </c>
      <c r="CI219" s="95">
        <v>20</v>
      </c>
      <c r="CJ219" s="289" t="s">
        <v>1784</v>
      </c>
      <c r="CK219" s="95">
        <v>20</v>
      </c>
      <c r="CP219" s="95">
        <v>368</v>
      </c>
      <c r="CQ219" s="289" t="s">
        <v>1784</v>
      </c>
      <c r="CR219" s="95">
        <v>18</v>
      </c>
      <c r="CT219" s="95">
        <v>340</v>
      </c>
    </row>
    <row r="220" spans="1:98" x14ac:dyDescent="0.2">
      <c r="A220" s="220" t="s">
        <v>1247</v>
      </c>
      <c r="B220" s="175">
        <v>35996.822916666664</v>
      </c>
      <c r="C220" s="175">
        <v>35997.413194444445</v>
      </c>
      <c r="D220" s="190"/>
      <c r="E220" s="221" t="s">
        <v>1315</v>
      </c>
      <c r="K220" s="174"/>
      <c r="L220" s="244">
        <v>4989.8680000000004</v>
      </c>
      <c r="Q220" s="201" t="s">
        <v>1784</v>
      </c>
      <c r="R220" s="202">
        <v>18</v>
      </c>
      <c r="S220" s="201" t="s">
        <v>1784</v>
      </c>
      <c r="T220" s="214">
        <v>18</v>
      </c>
      <c r="U220" s="7">
        <f t="shared" si="45"/>
        <v>141297343.67580003</v>
      </c>
      <c r="V220" s="224">
        <f>U220*R220/1000000</f>
        <v>2543.3521861644008</v>
      </c>
      <c r="W220" s="224">
        <f>T220*U220/1000000</f>
        <v>2543.3521861644008</v>
      </c>
      <c r="X220" s="224">
        <f>V220+W220</f>
        <v>5086.7043723288016</v>
      </c>
      <c r="Y220" s="276"/>
      <c r="Z220" s="64" t="s">
        <v>520</v>
      </c>
      <c r="AA220" s="173" t="s">
        <v>3616</v>
      </c>
      <c r="AC220" s="176">
        <f>X220/1.04/3.785412</f>
        <v>1292.0817856735282</v>
      </c>
      <c r="AD220" s="270"/>
      <c r="AE220" s="270"/>
      <c r="AF220" s="270"/>
      <c r="AG220" s="270"/>
      <c r="AH220" s="270"/>
      <c r="AI220" s="270"/>
      <c r="AJ220" s="270"/>
      <c r="AK220" s="270"/>
      <c r="AL220" s="270"/>
      <c r="AM220" s="270"/>
      <c r="AN220" s="270"/>
      <c r="AO220" s="270"/>
      <c r="AP220" s="270"/>
      <c r="AQ220" s="270"/>
      <c r="AR220" s="270"/>
      <c r="AS220" s="270"/>
      <c r="AT220" s="270"/>
      <c r="AU220" s="270"/>
      <c r="AV220" s="270"/>
      <c r="AW220" s="270"/>
      <c r="AX220" s="270"/>
      <c r="AY220" s="270"/>
      <c r="AZ220" s="270"/>
      <c r="BA220" s="270"/>
      <c r="BB220" s="270"/>
      <c r="BC220" s="270"/>
      <c r="BD220" s="270"/>
      <c r="BE220" s="270"/>
      <c r="BF220" s="272"/>
      <c r="BG220" s="272"/>
      <c r="BH220" s="64"/>
      <c r="CG220" s="95">
        <v>135</v>
      </c>
      <c r="CH220" s="289" t="s">
        <v>1784</v>
      </c>
      <c r="CI220" s="95">
        <v>20</v>
      </c>
      <c r="CJ220" s="289" t="s">
        <v>1784</v>
      </c>
      <c r="CK220" s="95">
        <v>20</v>
      </c>
      <c r="CP220" s="95">
        <v>369</v>
      </c>
      <c r="CR220" s="95">
        <v>57</v>
      </c>
      <c r="CT220" s="95">
        <v>220</v>
      </c>
    </row>
    <row r="221" spans="1:98" x14ac:dyDescent="0.2">
      <c r="A221" s="220" t="s">
        <v>1247</v>
      </c>
      <c r="B221" s="178">
        <v>36149.885416666664</v>
      </c>
      <c r="C221" s="178">
        <v>36150.340277777781</v>
      </c>
      <c r="D221" s="191"/>
      <c r="E221" s="45" t="s">
        <v>1324</v>
      </c>
      <c r="K221" s="168"/>
      <c r="L221" s="249">
        <v>140</v>
      </c>
      <c r="Q221" s="203" t="s">
        <v>1784</v>
      </c>
      <c r="R221" s="204">
        <v>18</v>
      </c>
      <c r="S221" s="203" t="s">
        <v>1784</v>
      </c>
      <c r="T221" s="215">
        <v>18</v>
      </c>
      <c r="U221" s="7">
        <f t="shared" si="45"/>
        <v>3964359</v>
      </c>
      <c r="V221" s="181">
        <f>U221*R221/1000000</f>
        <v>71.358462000000003</v>
      </c>
      <c r="W221" s="181">
        <f>T221*U221/1000000</f>
        <v>71.358462000000003</v>
      </c>
      <c r="X221" s="181">
        <f>V221+W221</f>
        <v>142.71692400000001</v>
      </c>
      <c r="Y221" s="274"/>
      <c r="Z221" s="64" t="s">
        <v>520</v>
      </c>
      <c r="AA221" s="180" t="s">
        <v>438</v>
      </c>
      <c r="AC221" s="179">
        <f>X221/1.04/3.785412</f>
        <v>36.251750546165525</v>
      </c>
      <c r="AD221" s="271"/>
      <c r="AE221" s="271"/>
      <c r="AF221" s="271"/>
      <c r="AG221" s="271"/>
      <c r="AH221" s="271"/>
      <c r="AI221" s="271"/>
      <c r="AJ221" s="271"/>
      <c r="AK221" s="271"/>
      <c r="AL221" s="271"/>
      <c r="AM221" s="271"/>
      <c r="AN221" s="271"/>
      <c r="AO221" s="271"/>
      <c r="AP221" s="271"/>
      <c r="AQ221" s="271"/>
      <c r="AR221" s="271"/>
      <c r="AS221" s="271"/>
      <c r="AT221" s="271"/>
      <c r="AU221" s="271"/>
      <c r="AV221" s="271"/>
      <c r="AW221" s="271"/>
      <c r="AX221" s="271"/>
      <c r="AY221" s="271"/>
      <c r="AZ221" s="271"/>
      <c r="BA221" s="271"/>
      <c r="BB221" s="271"/>
      <c r="BC221" s="271"/>
      <c r="BD221" s="271"/>
      <c r="BE221" s="271"/>
      <c r="BF221" s="273"/>
      <c r="BG221" s="273"/>
      <c r="BH221" s="64"/>
      <c r="CG221" s="95">
        <v>141</v>
      </c>
      <c r="CH221" s="289" t="s">
        <v>1784</v>
      </c>
      <c r="CI221" s="95">
        <v>20</v>
      </c>
      <c r="CJ221" s="289" t="s">
        <v>1784</v>
      </c>
      <c r="CK221" s="95">
        <v>20</v>
      </c>
      <c r="CP221" s="95">
        <v>372</v>
      </c>
      <c r="CR221" s="95">
        <v>27</v>
      </c>
      <c r="CT221" s="95">
        <v>160</v>
      </c>
    </row>
    <row r="222" spans="1:98" x14ac:dyDescent="0.2">
      <c r="A222" s="220" t="s">
        <v>1782</v>
      </c>
      <c r="B222" s="169">
        <v>35392.958333333336</v>
      </c>
      <c r="C222" s="169">
        <v>35394.375</v>
      </c>
      <c r="D222" s="169"/>
      <c r="E222" s="221" t="s">
        <v>3630</v>
      </c>
      <c r="K222" s="6"/>
      <c r="L222" s="250">
        <v>15.180480000000001</v>
      </c>
      <c r="N222">
        <v>3.5</v>
      </c>
      <c r="Q222" s="138"/>
      <c r="R222" s="205" t="s">
        <v>3617</v>
      </c>
      <c r="S222" s="206"/>
      <c r="T222" s="216" t="s">
        <v>3617</v>
      </c>
      <c r="U222" s="7">
        <f t="shared" si="45"/>
        <v>429863.37508799997</v>
      </c>
      <c r="V222" s="225"/>
      <c r="W222" s="225"/>
      <c r="X222" s="181"/>
      <c r="Y222" s="274"/>
      <c r="Z222" s="64" t="s">
        <v>531</v>
      </c>
      <c r="AA222" s="136" t="s">
        <v>3608</v>
      </c>
      <c r="AC222" s="6"/>
      <c r="AD222" s="270"/>
      <c r="AE222" s="270"/>
      <c r="AF222" s="270"/>
      <c r="AG222" s="270"/>
      <c r="AH222" s="270"/>
      <c r="AI222" s="270"/>
      <c r="AJ222" s="270"/>
      <c r="AK222" s="270"/>
      <c r="AL222" s="270"/>
      <c r="AM222" s="270"/>
      <c r="AN222" s="270"/>
      <c r="AO222" s="270"/>
      <c r="AP222" s="270"/>
      <c r="AQ222" s="270"/>
      <c r="AR222" s="270"/>
      <c r="AS222" s="270"/>
      <c r="AT222" s="270"/>
      <c r="AU222" s="270"/>
      <c r="AV222" s="270"/>
      <c r="AW222" s="270"/>
      <c r="AX222" s="270"/>
      <c r="AY222" s="270"/>
      <c r="AZ222" s="270"/>
      <c r="BA222" s="270"/>
      <c r="BB222" s="270"/>
      <c r="BC222" s="270"/>
      <c r="BD222" s="270"/>
      <c r="BE222" s="270"/>
      <c r="BF222" s="270"/>
      <c r="BG222" s="270"/>
      <c r="BH222" s="64"/>
      <c r="CG222" s="95">
        <v>154</v>
      </c>
      <c r="CH222" s="289" t="s">
        <v>1784</v>
      </c>
      <c r="CI222" s="95">
        <v>20</v>
      </c>
      <c r="CJ222" s="289" t="s">
        <v>1784</v>
      </c>
      <c r="CK222" s="95">
        <v>20</v>
      </c>
      <c r="CP222" s="95">
        <v>404</v>
      </c>
      <c r="CQ222" s="289" t="s">
        <v>1784</v>
      </c>
      <c r="CR222" s="95">
        <v>20</v>
      </c>
      <c r="CT222" s="95">
        <v>170</v>
      </c>
    </row>
    <row r="223" spans="1:98" x14ac:dyDescent="0.2">
      <c r="A223" s="220" t="s">
        <v>1782</v>
      </c>
      <c r="B223" s="170">
        <v>35404.298611111109</v>
      </c>
      <c r="C223" s="170">
        <v>35405.461805555555</v>
      </c>
      <c r="D223" s="170"/>
      <c r="E223" s="209" t="s">
        <v>3631</v>
      </c>
      <c r="K223" s="183"/>
      <c r="L223" s="251">
        <v>49.602240000000002</v>
      </c>
      <c r="N223">
        <v>5</v>
      </c>
      <c r="Q223" s="209"/>
      <c r="R223" s="207" t="s">
        <v>3617</v>
      </c>
      <c r="S223" s="200"/>
      <c r="T223" s="217" t="s">
        <v>3617</v>
      </c>
      <c r="U223" s="7">
        <f t="shared" si="45"/>
        <v>1404579.1897439999</v>
      </c>
      <c r="V223" s="223"/>
      <c r="W223" s="223"/>
      <c r="X223" s="223"/>
      <c r="Y223" s="275"/>
      <c r="Z223" s="64" t="s">
        <v>531</v>
      </c>
      <c r="AA223" s="171" t="s">
        <v>3609</v>
      </c>
      <c r="AC223" s="183"/>
      <c r="AD223" s="271"/>
      <c r="AE223" s="271"/>
      <c r="AF223" s="271"/>
      <c r="AG223" s="271"/>
      <c r="AH223" s="271"/>
      <c r="AI223" s="271"/>
      <c r="AJ223" s="271"/>
      <c r="AK223" s="271"/>
      <c r="AL223" s="271"/>
      <c r="AM223" s="271"/>
      <c r="AN223" s="271"/>
      <c r="AO223" s="271"/>
      <c r="AP223" s="271"/>
      <c r="AQ223" s="271"/>
      <c r="AR223" s="271"/>
      <c r="AS223" s="271"/>
      <c r="AT223" s="271"/>
      <c r="AU223" s="271"/>
      <c r="AV223" s="271"/>
      <c r="AW223" s="271"/>
      <c r="AX223" s="271"/>
      <c r="AY223" s="271"/>
      <c r="AZ223" s="271"/>
      <c r="BA223" s="271"/>
      <c r="BB223" s="271"/>
      <c r="BC223" s="271"/>
      <c r="BD223" s="271"/>
      <c r="BE223" s="271"/>
      <c r="BF223" s="271"/>
      <c r="BG223" s="271"/>
      <c r="BH223" s="64"/>
      <c r="CG223" s="95">
        <v>165</v>
      </c>
      <c r="CH223" s="289" t="s">
        <v>1784</v>
      </c>
      <c r="CI223" s="95">
        <v>20</v>
      </c>
      <c r="CJ223" s="289" t="s">
        <v>1784</v>
      </c>
      <c r="CK223" s="95">
        <v>20</v>
      </c>
      <c r="CP223" s="95">
        <v>405</v>
      </c>
      <c r="CR223" s="95">
        <v>34</v>
      </c>
      <c r="CT223" s="95">
        <v>250</v>
      </c>
    </row>
    <row r="224" spans="1:98" x14ac:dyDescent="0.2">
      <c r="A224" s="220" t="s">
        <v>1782</v>
      </c>
      <c r="B224" s="169">
        <v>35454.65625</v>
      </c>
      <c r="C224" s="169">
        <v>35455.65625</v>
      </c>
      <c r="D224" s="169"/>
      <c r="E224" s="221" t="s">
        <v>3632</v>
      </c>
      <c r="K224" s="80"/>
      <c r="L224" s="251">
        <v>12.139200000000001</v>
      </c>
      <c r="N224">
        <v>46</v>
      </c>
      <c r="Q224" s="138"/>
      <c r="R224" s="205" t="s">
        <v>3617</v>
      </c>
      <c r="S224" s="206"/>
      <c r="T224" s="216" t="s">
        <v>3617</v>
      </c>
      <c r="U224" s="7">
        <f t="shared" si="45"/>
        <v>343743.90551999997</v>
      </c>
      <c r="V224" s="181"/>
      <c r="W224" s="181"/>
      <c r="X224" s="181"/>
      <c r="Y224" s="274"/>
      <c r="Z224" s="64" t="s">
        <v>531</v>
      </c>
      <c r="AA224" s="136" t="s">
        <v>3610</v>
      </c>
      <c r="AC224" s="6"/>
      <c r="AD224" s="268"/>
      <c r="AE224" s="268"/>
      <c r="AF224" s="268"/>
      <c r="AG224" s="268"/>
      <c r="AH224" s="268"/>
      <c r="AI224" s="268"/>
      <c r="AJ224" s="268"/>
      <c r="AK224" s="268"/>
      <c r="AL224" s="268"/>
      <c r="AM224" s="268"/>
      <c r="AN224" s="268"/>
      <c r="AO224" s="268"/>
      <c r="AP224" s="268"/>
      <c r="AQ224" s="268"/>
      <c r="AR224" s="268"/>
      <c r="AS224" s="268"/>
      <c r="AT224" s="268"/>
      <c r="AU224" s="268"/>
      <c r="AV224" s="268"/>
      <c r="AW224" s="268"/>
      <c r="AX224" s="268"/>
      <c r="AY224" s="268"/>
      <c r="AZ224" s="268"/>
      <c r="BA224" s="268"/>
      <c r="BB224" s="268"/>
      <c r="BC224" s="268"/>
      <c r="BD224" s="268"/>
      <c r="BE224" s="268"/>
      <c r="BF224" s="270"/>
      <c r="BG224" s="270"/>
      <c r="BH224" s="64"/>
      <c r="CG224" s="95">
        <v>194</v>
      </c>
      <c r="CH224" s="289" t="s">
        <v>1784</v>
      </c>
      <c r="CI224" s="95">
        <v>20</v>
      </c>
      <c r="CJ224" s="289" t="s">
        <v>1784</v>
      </c>
      <c r="CK224" s="95">
        <v>20</v>
      </c>
      <c r="CP224" s="95">
        <v>407</v>
      </c>
      <c r="CQ224" s="289" t="s">
        <v>1784</v>
      </c>
      <c r="CR224" s="95">
        <v>20</v>
      </c>
      <c r="CT224" s="95">
        <v>310</v>
      </c>
    </row>
    <row r="225" spans="1:98" x14ac:dyDescent="0.2">
      <c r="A225" s="220" t="s">
        <v>1782</v>
      </c>
      <c r="B225" s="170">
        <v>35531.59375</v>
      </c>
      <c r="C225" s="170">
        <v>35532.645833333336</v>
      </c>
      <c r="D225" s="170"/>
      <c r="E225" s="209" t="s">
        <v>3633</v>
      </c>
      <c r="K225" s="183"/>
      <c r="L225" s="251">
        <v>106.68671999999998</v>
      </c>
      <c r="N225">
        <v>3.74</v>
      </c>
      <c r="Q225" s="209"/>
      <c r="R225" s="207" t="s">
        <v>3617</v>
      </c>
      <c r="S225" s="200"/>
      <c r="T225" s="217" t="s">
        <v>3617</v>
      </c>
      <c r="U225" s="7">
        <f t="shared" si="45"/>
        <v>3021031.847231999</v>
      </c>
      <c r="V225" s="223"/>
      <c r="W225" s="223"/>
      <c r="X225" s="223"/>
      <c r="Y225" s="275"/>
      <c r="Z225" s="64" t="s">
        <v>531</v>
      </c>
      <c r="AA225" s="171" t="s">
        <v>3611</v>
      </c>
      <c r="AC225" s="183"/>
      <c r="AD225" s="269"/>
      <c r="AE225" s="269"/>
      <c r="AF225" s="269"/>
      <c r="AG225" s="269"/>
      <c r="AH225" s="269"/>
      <c r="AI225" s="269"/>
      <c r="AJ225" s="269"/>
      <c r="AK225" s="269"/>
      <c r="AL225" s="269"/>
      <c r="AM225" s="269"/>
      <c r="AN225" s="269"/>
      <c r="AO225" s="269"/>
      <c r="AP225" s="269"/>
      <c r="AQ225" s="269"/>
      <c r="AR225" s="269"/>
      <c r="AS225" s="269"/>
      <c r="AT225" s="269"/>
      <c r="AU225" s="269"/>
      <c r="AV225" s="269"/>
      <c r="AW225" s="269"/>
      <c r="AX225" s="269"/>
      <c r="AY225" s="269"/>
      <c r="AZ225" s="269"/>
      <c r="BA225" s="269"/>
      <c r="BB225" s="269"/>
      <c r="BC225" s="269"/>
      <c r="BD225" s="269"/>
      <c r="BE225" s="269"/>
      <c r="BF225" s="271"/>
      <c r="BG225" s="271"/>
      <c r="BH225" s="64"/>
      <c r="CG225" s="95">
        <v>217</v>
      </c>
      <c r="CH225" s="289" t="s">
        <v>1784</v>
      </c>
      <c r="CI225" s="95">
        <v>20</v>
      </c>
      <c r="CJ225" s="289" t="s">
        <v>1784</v>
      </c>
      <c r="CK225" s="95">
        <v>20</v>
      </c>
      <c r="CP225" s="95">
        <v>432</v>
      </c>
      <c r="CQ225" s="289" t="s">
        <v>1784</v>
      </c>
      <c r="CR225" s="95">
        <v>20</v>
      </c>
      <c r="CT225" s="95">
        <v>180</v>
      </c>
    </row>
    <row r="226" spans="1:98" x14ac:dyDescent="0.2">
      <c r="A226" s="220" t="s">
        <v>1782</v>
      </c>
      <c r="B226" s="175">
        <v>35774.246527777781</v>
      </c>
      <c r="C226" s="175">
        <v>35774.847222222219</v>
      </c>
      <c r="D226" s="175"/>
      <c r="E226" s="221" t="s">
        <v>1796</v>
      </c>
      <c r="K226" s="174"/>
      <c r="L226" s="252">
        <v>46.518000000000001</v>
      </c>
      <c r="Q226" s="201" t="s">
        <v>1784</v>
      </c>
      <c r="R226" s="202">
        <v>18</v>
      </c>
      <c r="S226" s="201" t="s">
        <v>1784</v>
      </c>
      <c r="T226" s="214">
        <v>18</v>
      </c>
      <c r="U226" s="7">
        <f t="shared" si="45"/>
        <v>1317243.2283000001</v>
      </c>
      <c r="V226" s="224">
        <f t="shared" ref="V226:V231" si="47">U226*R226/1000000</f>
        <v>23.710378109400001</v>
      </c>
      <c r="W226" s="224">
        <f t="shared" ref="W226:W231" si="48">T226*U226/1000000</f>
        <v>23.710378109400001</v>
      </c>
      <c r="X226" s="224">
        <f t="shared" ref="X226:X231" si="49">V226+W226</f>
        <v>47.420756218800001</v>
      </c>
      <c r="Y226" s="276"/>
      <c r="Z226" s="64" t="s">
        <v>531</v>
      </c>
      <c r="AA226" s="184" t="s">
        <v>3612</v>
      </c>
      <c r="AC226" s="176">
        <f t="shared" ref="AC226:AC231" si="50">X226/1.04/3.785412</f>
        <v>12.045420942189486</v>
      </c>
      <c r="AD226" s="268"/>
      <c r="AE226" s="268"/>
      <c r="AF226" s="268"/>
      <c r="AG226" s="268"/>
      <c r="AH226" s="268"/>
      <c r="AI226" s="268"/>
      <c r="AJ226" s="268"/>
      <c r="AK226" s="268"/>
      <c r="AL226" s="268"/>
      <c r="AM226" s="268"/>
      <c r="AN226" s="268"/>
      <c r="AO226" s="268"/>
      <c r="AP226" s="268"/>
      <c r="AQ226" s="268"/>
      <c r="AR226" s="268"/>
      <c r="AS226" s="268"/>
      <c r="AT226" s="268"/>
      <c r="AU226" s="268"/>
      <c r="AV226" s="268"/>
      <c r="AW226" s="268"/>
      <c r="AX226" s="268"/>
      <c r="AY226" s="268"/>
      <c r="AZ226" s="268"/>
      <c r="BA226" s="268"/>
      <c r="BB226" s="268"/>
      <c r="BC226" s="268"/>
      <c r="BD226" s="268"/>
      <c r="BE226" s="268"/>
      <c r="BF226" s="270"/>
      <c r="BG226" s="270"/>
      <c r="BH226" s="64"/>
      <c r="CG226" s="95">
        <v>218</v>
      </c>
      <c r="CH226" s="289" t="s">
        <v>1784</v>
      </c>
      <c r="CI226" s="95">
        <v>20</v>
      </c>
      <c r="CJ226" s="289" t="s">
        <v>1784</v>
      </c>
      <c r="CK226" s="95">
        <v>20</v>
      </c>
      <c r="CP226" s="95">
        <v>501</v>
      </c>
      <c r="CQ226" s="289" t="s">
        <v>1784</v>
      </c>
      <c r="CR226" s="95">
        <v>40</v>
      </c>
      <c r="CT226" s="95">
        <v>400</v>
      </c>
    </row>
    <row r="227" spans="1:98" x14ac:dyDescent="0.2">
      <c r="A227" s="220" t="s">
        <v>1782</v>
      </c>
      <c r="B227" s="178">
        <v>35799.267361111109</v>
      </c>
      <c r="C227" s="178">
        <v>35799.447916666664</v>
      </c>
      <c r="D227" s="178"/>
      <c r="E227" s="209" t="s">
        <v>1799</v>
      </c>
      <c r="K227" s="186"/>
      <c r="L227" s="252">
        <v>19.931999999999999</v>
      </c>
      <c r="Q227" s="210" t="s">
        <v>1784</v>
      </c>
      <c r="R227" s="211">
        <v>18</v>
      </c>
      <c r="S227" s="210" t="s">
        <v>1784</v>
      </c>
      <c r="T227" s="219">
        <v>18</v>
      </c>
      <c r="U227" s="7">
        <f t="shared" si="45"/>
        <v>564411.45420000004</v>
      </c>
      <c r="V227" s="226">
        <f t="shared" si="47"/>
        <v>10.159406175599999</v>
      </c>
      <c r="W227" s="226">
        <f t="shared" si="48"/>
        <v>10.159406175599999</v>
      </c>
      <c r="X227" s="226">
        <f t="shared" si="49"/>
        <v>20.318812351199998</v>
      </c>
      <c r="Y227" s="277"/>
      <c r="Z227" s="64" t="s">
        <v>531</v>
      </c>
      <c r="AA227" s="185" t="s">
        <v>3613</v>
      </c>
      <c r="AC227" s="179">
        <f t="shared" si="50"/>
        <v>5.161213513472652</v>
      </c>
      <c r="AD227" s="269"/>
      <c r="AE227" s="269"/>
      <c r="AF227" s="269"/>
      <c r="AG227" s="269"/>
      <c r="AH227" s="269"/>
      <c r="AI227" s="269"/>
      <c r="AJ227" s="269"/>
      <c r="AK227" s="269"/>
      <c r="AL227" s="269"/>
      <c r="AM227" s="269"/>
      <c r="AN227" s="269"/>
      <c r="AO227" s="269"/>
      <c r="AP227" s="269"/>
      <c r="AQ227" s="269"/>
      <c r="AR227" s="269"/>
      <c r="AS227" s="269"/>
      <c r="AT227" s="269"/>
      <c r="AU227" s="269"/>
      <c r="AV227" s="269"/>
      <c r="AW227" s="269"/>
      <c r="AX227" s="269"/>
      <c r="AY227" s="269"/>
      <c r="AZ227" s="269"/>
      <c r="BA227" s="269"/>
      <c r="BB227" s="269"/>
      <c r="BC227" s="269"/>
      <c r="BD227" s="269"/>
      <c r="BE227" s="269"/>
      <c r="BF227" s="271"/>
      <c r="BG227" s="271"/>
      <c r="BH227" s="64"/>
      <c r="CG227" s="95">
        <v>232</v>
      </c>
      <c r="CH227" s="289" t="s">
        <v>1784</v>
      </c>
      <c r="CI227" s="95">
        <v>20</v>
      </c>
      <c r="CJ227" s="289" t="s">
        <v>1784</v>
      </c>
      <c r="CK227" s="95">
        <v>20</v>
      </c>
      <c r="CP227" s="95">
        <v>501</v>
      </c>
      <c r="CR227" s="95">
        <v>50</v>
      </c>
      <c r="CT227" s="95">
        <v>410</v>
      </c>
    </row>
    <row r="228" spans="1:98" x14ac:dyDescent="0.2">
      <c r="A228" s="220" t="s">
        <v>1782</v>
      </c>
      <c r="B228" s="175">
        <v>35803.357638888891</v>
      </c>
      <c r="C228" s="175">
        <v>35803.815972222219</v>
      </c>
      <c r="D228" s="175"/>
      <c r="E228" s="221" t="s">
        <v>1801</v>
      </c>
      <c r="K228" s="174"/>
      <c r="L228" s="252">
        <v>28.27</v>
      </c>
      <c r="Q228" s="201" t="s">
        <v>1784</v>
      </c>
      <c r="R228" s="202">
        <v>18</v>
      </c>
      <c r="S228" s="201" t="s">
        <v>1784</v>
      </c>
      <c r="T228" s="214">
        <v>18</v>
      </c>
      <c r="U228" s="7">
        <f t="shared" si="45"/>
        <v>800517.34949999989</v>
      </c>
      <c r="V228" s="224">
        <f t="shared" si="47"/>
        <v>14.409312290999997</v>
      </c>
      <c r="W228" s="224">
        <f t="shared" si="48"/>
        <v>14.409312290999997</v>
      </c>
      <c r="X228" s="224">
        <f t="shared" si="49"/>
        <v>28.818624581999995</v>
      </c>
      <c r="Y228" s="276"/>
      <c r="Z228" s="64" t="s">
        <v>531</v>
      </c>
      <c r="AA228" s="184" t="s">
        <v>3614</v>
      </c>
      <c r="AC228" s="176">
        <f t="shared" si="50"/>
        <v>7.3202641995721374</v>
      </c>
      <c r="AD228" s="270"/>
      <c r="AE228" s="270"/>
      <c r="AF228" s="270"/>
      <c r="AG228" s="270"/>
      <c r="AH228" s="270"/>
      <c r="AI228" s="270"/>
      <c r="AJ228" s="270"/>
      <c r="AK228" s="270"/>
      <c r="AL228" s="270"/>
      <c r="AM228" s="270"/>
      <c r="AN228" s="270"/>
      <c r="AO228" s="270"/>
      <c r="AP228" s="270"/>
      <c r="AQ228" s="270"/>
      <c r="AR228" s="270"/>
      <c r="AS228" s="270"/>
      <c r="AT228" s="270"/>
      <c r="AU228" s="270"/>
      <c r="AV228" s="270"/>
      <c r="AW228" s="270"/>
      <c r="AX228" s="270"/>
      <c r="AY228" s="270"/>
      <c r="AZ228" s="270"/>
      <c r="BA228" s="270"/>
      <c r="BB228" s="270"/>
      <c r="BC228" s="270"/>
      <c r="BD228" s="270"/>
      <c r="BE228" s="270"/>
      <c r="BH228" s="64"/>
      <c r="CG228" s="95">
        <v>255</v>
      </c>
      <c r="CH228" s="289" t="s">
        <v>1784</v>
      </c>
      <c r="CI228" s="95">
        <v>20</v>
      </c>
      <c r="CJ228" s="289" t="s">
        <v>1784</v>
      </c>
      <c r="CK228" s="95">
        <v>20</v>
      </c>
      <c r="CP228" s="95">
        <v>515</v>
      </c>
      <c r="CQ228" s="289" t="s">
        <v>1784</v>
      </c>
      <c r="CR228" s="95">
        <v>18</v>
      </c>
      <c r="CT228" s="95">
        <v>430</v>
      </c>
    </row>
    <row r="229" spans="1:98" x14ac:dyDescent="0.2">
      <c r="A229" s="220" t="s">
        <v>1782</v>
      </c>
      <c r="B229" s="178">
        <v>35857.253472222219</v>
      </c>
      <c r="C229" s="178">
        <v>35857.430555555555</v>
      </c>
      <c r="D229" s="178"/>
      <c r="E229" s="209" t="s">
        <v>1807</v>
      </c>
      <c r="K229" s="168"/>
      <c r="L229" s="252">
        <v>14.048999999999999</v>
      </c>
      <c r="Q229" s="203" t="s">
        <v>1784</v>
      </c>
      <c r="R229" s="204">
        <v>18</v>
      </c>
      <c r="S229" s="203" t="s">
        <v>1784</v>
      </c>
      <c r="T229" s="215">
        <v>18</v>
      </c>
      <c r="U229" s="7">
        <f t="shared" si="45"/>
        <v>397823.42564999999</v>
      </c>
      <c r="V229" s="181">
        <f t="shared" si="47"/>
        <v>7.1608216617</v>
      </c>
      <c r="W229" s="181">
        <f t="shared" si="48"/>
        <v>7.1608216617</v>
      </c>
      <c r="X229" s="181">
        <f t="shared" si="49"/>
        <v>14.3216433234</v>
      </c>
      <c r="Y229" s="274"/>
      <c r="Z229" s="64" t="s">
        <v>531</v>
      </c>
      <c r="AA229" s="172" t="s">
        <v>3615</v>
      </c>
      <c r="AC229" s="179">
        <f t="shared" si="50"/>
        <v>3.6378631673077102</v>
      </c>
      <c r="AD229" s="270"/>
      <c r="AE229" s="270"/>
      <c r="AF229" s="270"/>
      <c r="AG229" s="270"/>
      <c r="AH229" s="270"/>
      <c r="AI229" s="270"/>
      <c r="AJ229" s="270"/>
      <c r="AK229" s="270"/>
      <c r="AL229" s="270"/>
      <c r="AM229" s="270"/>
      <c r="AN229" s="270"/>
      <c r="AO229" s="270"/>
      <c r="AP229" s="270"/>
      <c r="AQ229" s="270"/>
      <c r="AR229" s="270"/>
      <c r="AS229" s="270"/>
      <c r="AT229" s="270"/>
      <c r="AU229" s="270"/>
      <c r="AV229" s="270"/>
      <c r="AW229" s="270"/>
      <c r="AX229" s="270"/>
      <c r="AY229" s="270"/>
      <c r="AZ229" s="270"/>
      <c r="BA229" s="270"/>
      <c r="BB229" s="270"/>
      <c r="BC229" s="270"/>
      <c r="BD229" s="270"/>
      <c r="BE229" s="270"/>
      <c r="BH229" s="64"/>
      <c r="CG229" s="95">
        <v>266</v>
      </c>
      <c r="CI229" s="95">
        <v>92</v>
      </c>
      <c r="CJ229" s="289" t="s">
        <v>1784</v>
      </c>
      <c r="CK229" s="95">
        <v>20</v>
      </c>
      <c r="CP229" s="95">
        <v>519</v>
      </c>
      <c r="CR229" s="95">
        <v>30</v>
      </c>
      <c r="CT229" s="95">
        <v>430</v>
      </c>
    </row>
    <row r="230" spans="1:98" x14ac:dyDescent="0.2">
      <c r="A230" s="220" t="s">
        <v>1782</v>
      </c>
      <c r="B230" s="175">
        <v>35996.836805555555</v>
      </c>
      <c r="C230" s="175">
        <v>35997.267361111109</v>
      </c>
      <c r="D230" s="175"/>
      <c r="E230" s="221" t="s">
        <v>1816</v>
      </c>
      <c r="K230" s="174"/>
      <c r="L230" s="252">
        <v>213.797</v>
      </c>
      <c r="Q230" s="201" t="s">
        <v>1784</v>
      </c>
      <c r="R230" s="202">
        <v>18</v>
      </c>
      <c r="S230" s="201" t="s">
        <v>1784</v>
      </c>
      <c r="T230" s="214">
        <v>18</v>
      </c>
      <c r="U230" s="7">
        <f t="shared" si="45"/>
        <v>6054057.5794500001</v>
      </c>
      <c r="V230" s="224">
        <f t="shared" si="47"/>
        <v>108.9730364301</v>
      </c>
      <c r="W230" s="224">
        <f t="shared" si="48"/>
        <v>108.9730364301</v>
      </c>
      <c r="X230" s="224">
        <f t="shared" si="49"/>
        <v>217.94607286019999</v>
      </c>
      <c r="Y230" s="276"/>
      <c r="Z230" s="64" t="s">
        <v>531</v>
      </c>
      <c r="AA230" s="184" t="s">
        <v>3616</v>
      </c>
      <c r="AC230" s="176">
        <f t="shared" si="50"/>
        <v>55.360825082275362</v>
      </c>
      <c r="AD230" s="271"/>
      <c r="AE230" s="271"/>
      <c r="AF230" s="271"/>
      <c r="AG230" s="271"/>
      <c r="AH230" s="271"/>
      <c r="AI230" s="271"/>
      <c r="AJ230" s="271"/>
      <c r="AK230" s="271"/>
      <c r="AL230" s="271"/>
      <c r="AM230" s="271"/>
      <c r="AN230" s="271"/>
      <c r="AO230" s="271"/>
      <c r="AP230" s="271"/>
      <c r="AQ230" s="271"/>
      <c r="AR230" s="271"/>
      <c r="AS230" s="271"/>
      <c r="AT230" s="271"/>
      <c r="AU230" s="271"/>
      <c r="AV230" s="271"/>
      <c r="AW230" s="271"/>
      <c r="AX230" s="271"/>
      <c r="AY230" s="271"/>
      <c r="AZ230" s="271"/>
      <c r="BA230" s="271"/>
      <c r="BB230" s="271"/>
      <c r="BC230" s="271"/>
      <c r="BD230" s="271"/>
      <c r="BE230" s="271"/>
      <c r="BH230" s="64"/>
      <c r="CG230" s="95">
        <v>37.6</v>
      </c>
      <c r="CI230" s="95">
        <v>54</v>
      </c>
      <c r="CK230" s="95">
        <v>21</v>
      </c>
      <c r="CP230" s="95">
        <v>535</v>
      </c>
      <c r="CR230" s="95">
        <v>20</v>
      </c>
      <c r="CT230" s="95">
        <v>380</v>
      </c>
    </row>
    <row r="231" spans="1:98" x14ac:dyDescent="0.2">
      <c r="A231" s="220" t="s">
        <v>1782</v>
      </c>
      <c r="B231" s="178">
        <v>36149.746527777781</v>
      </c>
      <c r="C231" s="178">
        <v>36149.958333333336</v>
      </c>
      <c r="D231" s="178"/>
      <c r="E231" s="209" t="s">
        <v>1825</v>
      </c>
      <c r="K231" s="168"/>
      <c r="L231" s="253">
        <v>1.6</v>
      </c>
      <c r="Q231" s="203" t="s">
        <v>1784</v>
      </c>
      <c r="R231" s="204">
        <v>18</v>
      </c>
      <c r="S231" s="203" t="s">
        <v>1784</v>
      </c>
      <c r="T231" s="215">
        <v>18</v>
      </c>
      <c r="U231" s="7">
        <f t="shared" si="45"/>
        <v>45306.960000000006</v>
      </c>
      <c r="V231" s="181">
        <f t="shared" si="47"/>
        <v>0.81552528000000013</v>
      </c>
      <c r="W231" s="181">
        <f t="shared" si="48"/>
        <v>0.81552528000000013</v>
      </c>
      <c r="X231" s="181">
        <f t="shared" si="49"/>
        <v>1.6310505600000003</v>
      </c>
      <c r="Y231" s="274"/>
      <c r="Z231" s="64" t="s">
        <v>531</v>
      </c>
      <c r="AA231" s="172" t="s">
        <v>438</v>
      </c>
      <c r="AC231" s="179">
        <f t="shared" si="50"/>
        <v>0.41430572052760606</v>
      </c>
      <c r="AD231" s="270"/>
      <c r="AE231" s="270"/>
      <c r="AF231" s="270"/>
      <c r="AG231" s="270"/>
      <c r="AH231" s="270"/>
      <c r="AI231" s="270"/>
      <c r="AJ231" s="270"/>
      <c r="AK231" s="270"/>
      <c r="AL231" s="270"/>
      <c r="AM231" s="270"/>
      <c r="AN231" s="270"/>
      <c r="AO231" s="270"/>
      <c r="AP231" s="270"/>
      <c r="AQ231" s="270"/>
      <c r="AR231" s="270"/>
      <c r="AS231" s="270"/>
      <c r="AT231" s="270"/>
      <c r="AU231" s="270"/>
      <c r="AV231" s="270"/>
      <c r="AW231" s="270"/>
      <c r="AX231" s="270"/>
      <c r="AY231" s="270"/>
      <c r="AZ231" s="270"/>
      <c r="BA231" s="270"/>
      <c r="BB231" s="270"/>
      <c r="BC231" s="270"/>
      <c r="BD231" s="270"/>
      <c r="BE231" s="270"/>
      <c r="BH231" s="64"/>
      <c r="CG231" s="95">
        <v>100</v>
      </c>
      <c r="CH231" s="289" t="s">
        <v>1784</v>
      </c>
      <c r="CI231" s="95">
        <v>18</v>
      </c>
      <c r="CK231" s="95">
        <v>21</v>
      </c>
      <c r="CP231" s="95">
        <v>552</v>
      </c>
      <c r="CQ231" s="289" t="s">
        <v>1784</v>
      </c>
      <c r="CR231" s="95">
        <v>18</v>
      </c>
      <c r="CT231" s="95">
        <v>470</v>
      </c>
    </row>
    <row r="232" spans="1:98" x14ac:dyDescent="0.2">
      <c r="AD232" s="271"/>
      <c r="AE232" s="271"/>
      <c r="AF232" s="271"/>
      <c r="AG232" s="271"/>
      <c r="AH232" s="271"/>
      <c r="AI232" s="271"/>
      <c r="AJ232" s="271"/>
      <c r="AK232" s="271"/>
      <c r="AL232" s="271"/>
      <c r="AM232" s="271"/>
      <c r="AN232" s="271"/>
      <c r="AO232" s="271"/>
      <c r="AP232" s="271"/>
      <c r="AQ232" s="271"/>
      <c r="AR232" s="271"/>
      <c r="AS232" s="271"/>
      <c r="AT232" s="271"/>
      <c r="AU232" s="271"/>
      <c r="AV232" s="271"/>
      <c r="AW232" s="271"/>
      <c r="AX232" s="271"/>
      <c r="AY232" s="271"/>
      <c r="AZ232" s="271"/>
      <c r="BA232" s="271"/>
      <c r="BB232" s="271"/>
      <c r="BC232" s="271"/>
      <c r="BD232" s="271"/>
      <c r="BE232" s="271"/>
      <c r="BH232" s="64"/>
      <c r="CG232" s="95">
        <v>139</v>
      </c>
      <c r="CH232" s="289" t="s">
        <v>1784</v>
      </c>
      <c r="CI232" s="95">
        <v>18</v>
      </c>
      <c r="CK232" s="95">
        <v>21</v>
      </c>
      <c r="CP232" s="95">
        <v>572</v>
      </c>
      <c r="CQ232" s="289" t="s">
        <v>1784</v>
      </c>
      <c r="CR232" s="95">
        <v>18</v>
      </c>
      <c r="CT232" s="95">
        <v>480</v>
      </c>
    </row>
    <row r="233" spans="1:98" x14ac:dyDescent="0.2">
      <c r="AD233" s="272"/>
      <c r="AE233" s="272"/>
      <c r="AF233" s="272"/>
      <c r="AG233" s="272"/>
      <c r="AH233" s="272"/>
      <c r="AI233" s="272"/>
      <c r="AJ233" s="272"/>
      <c r="AK233" s="272"/>
      <c r="AL233" s="272"/>
      <c r="AM233" s="272"/>
      <c r="AN233" s="272"/>
      <c r="AO233" s="272"/>
      <c r="AP233" s="272"/>
      <c r="AQ233" s="272"/>
      <c r="AR233" s="272"/>
      <c r="AS233" s="272"/>
      <c r="AT233" s="272"/>
      <c r="AU233" s="272"/>
      <c r="AV233" s="272"/>
      <c r="AW233" s="272"/>
      <c r="AX233" s="272"/>
      <c r="AY233" s="272"/>
      <c r="AZ233" s="272"/>
      <c r="BA233" s="272"/>
      <c r="BB233" s="272"/>
      <c r="BC233" s="272"/>
      <c r="BD233" s="272"/>
      <c r="BE233" s="272"/>
      <c r="BH233" s="64"/>
      <c r="CG233" s="95">
        <v>257</v>
      </c>
      <c r="CH233" s="289" t="s">
        <v>1784</v>
      </c>
      <c r="CI233" s="95">
        <v>20</v>
      </c>
      <c r="CK233" s="95">
        <v>22</v>
      </c>
      <c r="CP233" s="95">
        <v>578</v>
      </c>
      <c r="CR233" s="95">
        <v>39</v>
      </c>
      <c r="CT233" s="95">
        <v>340</v>
      </c>
    </row>
    <row r="234" spans="1:98" ht="15.75" x14ac:dyDescent="0.25">
      <c r="B234" s="227"/>
      <c r="C234" s="227"/>
      <c r="D234" s="227" t="s">
        <v>3634</v>
      </c>
      <c r="E234" s="227"/>
      <c r="F234" s="136"/>
      <c r="G234" s="136"/>
      <c r="H234" s="228" t="s">
        <v>3635</v>
      </c>
      <c r="I234" s="228"/>
      <c r="J234" s="228" t="s">
        <v>3635</v>
      </c>
      <c r="K234" s="228"/>
      <c r="L234" s="229" t="s">
        <v>3601</v>
      </c>
      <c r="M234" s="229"/>
      <c r="N234" s="229" t="s">
        <v>3601</v>
      </c>
      <c r="O234" s="229"/>
      <c r="P234" s="229" t="s">
        <v>3602</v>
      </c>
      <c r="Q234" s="229"/>
      <c r="R234" s="229" t="s">
        <v>3602</v>
      </c>
      <c r="S234" s="229"/>
      <c r="T234" s="229" t="s">
        <v>3601</v>
      </c>
      <c r="U234" s="229" t="s">
        <v>3602</v>
      </c>
      <c r="V234" s="229"/>
      <c r="W234" s="229"/>
      <c r="X234" s="229"/>
      <c r="Y234" s="278"/>
      <c r="Z234"/>
      <c r="AA234"/>
      <c r="AD234" s="273"/>
      <c r="AE234" s="273"/>
      <c r="AF234" s="273"/>
      <c r="AG234" s="273"/>
      <c r="AH234" s="273"/>
      <c r="AI234" s="273"/>
      <c r="AJ234" s="273"/>
      <c r="AK234" s="273"/>
      <c r="AL234" s="273"/>
      <c r="AM234" s="273"/>
      <c r="AN234" s="273"/>
      <c r="AO234" s="273"/>
      <c r="AP234" s="273"/>
      <c r="AQ234" s="273"/>
      <c r="AR234" s="273"/>
      <c r="AS234" s="273"/>
      <c r="AT234" s="273"/>
      <c r="AU234" s="273"/>
      <c r="AV234" s="273"/>
      <c r="AW234" s="273"/>
      <c r="AX234" s="273"/>
      <c r="AY234" s="273"/>
      <c r="AZ234" s="273"/>
      <c r="BA234" s="273"/>
      <c r="BB234" s="273"/>
      <c r="BC234" s="273"/>
      <c r="BD234" s="273"/>
      <c r="BE234" s="273"/>
      <c r="BH234" s="64"/>
      <c r="CG234" s="95">
        <v>582</v>
      </c>
      <c r="CH234" s="289" t="s">
        <v>1784</v>
      </c>
      <c r="CI234" s="95">
        <v>18</v>
      </c>
      <c r="CK234" s="95">
        <v>22</v>
      </c>
      <c r="CP234" s="95">
        <v>581</v>
      </c>
      <c r="CQ234" s="289" t="s">
        <v>1784</v>
      </c>
      <c r="CR234" s="95">
        <v>20</v>
      </c>
      <c r="CT234" s="95">
        <v>230</v>
      </c>
    </row>
    <row r="235" spans="1:98" x14ac:dyDescent="0.2">
      <c r="B235" s="6"/>
      <c r="C235" s="6"/>
      <c r="D235" s="136"/>
      <c r="E235" s="136"/>
      <c r="F235" s="136"/>
      <c r="G235" s="136"/>
      <c r="H235" s="228" t="s">
        <v>3605</v>
      </c>
      <c r="I235" s="228"/>
      <c r="J235" s="228" t="s">
        <v>3606</v>
      </c>
      <c r="K235" s="228"/>
      <c r="L235" s="136"/>
      <c r="M235" s="136"/>
      <c r="N235" s="136" t="s">
        <v>3636</v>
      </c>
      <c r="O235" s="136"/>
      <c r="P235" s="136"/>
      <c r="Q235" s="136"/>
      <c r="R235" s="136" t="s">
        <v>3636</v>
      </c>
      <c r="S235" s="136"/>
      <c r="T235" s="136"/>
      <c r="U235" s="136"/>
      <c r="V235" s="136"/>
      <c r="W235" s="136"/>
      <c r="X235" s="136" t="s">
        <v>3637</v>
      </c>
      <c r="Y235" s="268"/>
      <c r="Z235"/>
      <c r="AA235"/>
      <c r="AD235" s="272"/>
      <c r="AE235" s="272"/>
      <c r="AF235" s="272"/>
      <c r="AG235" s="272"/>
      <c r="AH235" s="272"/>
      <c r="AI235" s="272"/>
      <c r="AJ235" s="272"/>
      <c r="AK235" s="272"/>
      <c r="AL235" s="272"/>
      <c r="AM235" s="272"/>
      <c r="AN235" s="272"/>
      <c r="AO235" s="272"/>
      <c r="AP235" s="272"/>
      <c r="AQ235" s="272"/>
      <c r="AR235" s="272"/>
      <c r="AS235" s="272"/>
      <c r="AT235" s="272"/>
      <c r="AU235" s="272"/>
      <c r="AV235" s="272"/>
      <c r="AW235" s="272"/>
      <c r="AX235" s="272"/>
      <c r="AY235" s="272"/>
      <c r="AZ235" s="272"/>
      <c r="BA235" s="272"/>
      <c r="BB235" s="272"/>
      <c r="BC235" s="272"/>
      <c r="BD235" s="272"/>
      <c r="BE235" s="272"/>
      <c r="BH235" s="64"/>
      <c r="CG235" s="95">
        <v>93</v>
      </c>
      <c r="CH235" s="289" t="s">
        <v>1784</v>
      </c>
      <c r="CI235" s="95">
        <v>18</v>
      </c>
      <c r="CK235" s="95">
        <v>23</v>
      </c>
      <c r="CP235" s="95">
        <v>600</v>
      </c>
      <c r="CQ235" s="289" t="s">
        <v>1784</v>
      </c>
      <c r="CR235" s="95">
        <v>18</v>
      </c>
      <c r="CT235" s="95">
        <v>440</v>
      </c>
    </row>
    <row r="236" spans="1:98" ht="15.75" x14ac:dyDescent="0.25">
      <c r="B236" s="6"/>
      <c r="C236" s="6"/>
      <c r="D236" s="230"/>
      <c r="E236" s="194"/>
      <c r="F236" s="6"/>
      <c r="G236" s="6"/>
      <c r="H236" s="6"/>
      <c r="I236" s="6"/>
      <c r="J236" s="6"/>
      <c r="K236" s="6"/>
      <c r="L236" s="136" t="s">
        <v>3638</v>
      </c>
      <c r="M236" s="136"/>
      <c r="N236" s="136" t="s">
        <v>3639</v>
      </c>
      <c r="O236" s="136"/>
      <c r="P236" s="136" t="s">
        <v>3638</v>
      </c>
      <c r="Q236" s="136"/>
      <c r="R236" s="136" t="s">
        <v>3639</v>
      </c>
      <c r="S236" s="136"/>
      <c r="T236" s="136" t="s">
        <v>3640</v>
      </c>
      <c r="U236" s="136" t="s">
        <v>3640</v>
      </c>
      <c r="V236" s="136"/>
      <c r="W236" s="136"/>
      <c r="X236" s="136" t="s">
        <v>3641</v>
      </c>
      <c r="Y236" s="268"/>
      <c r="Z236"/>
      <c r="AA236"/>
      <c r="AD236" s="273"/>
      <c r="AE236" s="273"/>
      <c r="AF236" s="273"/>
      <c r="AG236" s="273"/>
      <c r="AH236" s="273"/>
      <c r="AI236" s="273"/>
      <c r="AJ236" s="273"/>
      <c r="AK236" s="273"/>
      <c r="AL236" s="273"/>
      <c r="AM236" s="273"/>
      <c r="AN236" s="273"/>
      <c r="AO236" s="273"/>
      <c r="AP236" s="273"/>
      <c r="AQ236" s="273"/>
      <c r="AR236" s="273"/>
      <c r="AS236" s="273"/>
      <c r="AT236" s="273"/>
      <c r="AU236" s="273"/>
      <c r="AV236" s="273"/>
      <c r="AW236" s="273"/>
      <c r="AX236" s="273"/>
      <c r="AY236" s="273"/>
      <c r="AZ236" s="273"/>
      <c r="BA236" s="273"/>
      <c r="BB236" s="273"/>
      <c r="BC236" s="273"/>
      <c r="BD236" s="273"/>
      <c r="BE236" s="273"/>
      <c r="BH236" s="64"/>
      <c r="CG236" s="95">
        <v>39</v>
      </c>
      <c r="CH236" s="289" t="s">
        <v>1784</v>
      </c>
      <c r="CI236" s="95">
        <v>18</v>
      </c>
      <c r="CK236" s="95">
        <v>24</v>
      </c>
      <c r="CP236" s="95">
        <v>615</v>
      </c>
      <c r="CQ236" s="289" t="s">
        <v>1784</v>
      </c>
      <c r="CR236" s="95">
        <v>18</v>
      </c>
      <c r="CT236" s="95">
        <v>230</v>
      </c>
    </row>
    <row r="237" spans="1:98" x14ac:dyDescent="0.2">
      <c r="B237" s="136"/>
      <c r="C237" s="136"/>
      <c r="D237" s="136"/>
      <c r="E237" s="136"/>
      <c r="F237" s="136"/>
      <c r="G237" s="136"/>
      <c r="H237" s="228"/>
      <c r="I237" s="228"/>
      <c r="J237" s="228"/>
      <c r="K237" s="228"/>
      <c r="L237" s="136" t="s">
        <v>3642</v>
      </c>
      <c r="M237" s="136"/>
      <c r="N237" s="136" t="s">
        <v>3643</v>
      </c>
      <c r="O237" s="136"/>
      <c r="P237" s="136" t="s">
        <v>3642</v>
      </c>
      <c r="Q237" s="136"/>
      <c r="R237" s="136" t="s">
        <v>3643</v>
      </c>
      <c r="S237" s="136"/>
      <c r="T237" s="136" t="s">
        <v>3644</v>
      </c>
      <c r="U237" s="136" t="s">
        <v>3644</v>
      </c>
      <c r="V237" s="136" t="s">
        <v>3645</v>
      </c>
      <c r="W237" s="136" t="s">
        <v>3646</v>
      </c>
      <c r="X237" s="136" t="s">
        <v>3647</v>
      </c>
      <c r="Y237" s="268"/>
      <c r="Z237"/>
      <c r="AA237"/>
      <c r="AD237" s="270"/>
      <c r="AE237" s="270"/>
      <c r="AF237" s="270"/>
      <c r="AG237" s="270"/>
      <c r="AH237" s="270"/>
      <c r="AI237" s="270"/>
      <c r="AJ237" s="270"/>
      <c r="AK237" s="270"/>
      <c r="AL237" s="270"/>
      <c r="AM237" s="270"/>
      <c r="AN237" s="270"/>
      <c r="AO237" s="270"/>
      <c r="AP237" s="270"/>
      <c r="AQ237" s="270"/>
      <c r="AR237" s="270"/>
      <c r="AS237" s="270"/>
      <c r="AT237" s="270"/>
      <c r="AU237" s="270"/>
      <c r="AV237" s="270"/>
      <c r="AW237" s="270"/>
      <c r="AX237" s="270"/>
      <c r="AY237" s="270"/>
      <c r="AZ237" s="270"/>
      <c r="BA237" s="270"/>
      <c r="BB237" s="270"/>
      <c r="BC237" s="270"/>
      <c r="BD237" s="270"/>
      <c r="BE237" s="270"/>
      <c r="CG237" s="95">
        <v>61.9</v>
      </c>
      <c r="CH237" s="289" t="s">
        <v>1784</v>
      </c>
      <c r="CI237" s="95">
        <v>20</v>
      </c>
      <c r="CK237" s="95">
        <v>24</v>
      </c>
      <c r="CP237" s="95">
        <v>616</v>
      </c>
      <c r="CR237" s="95">
        <v>34</v>
      </c>
      <c r="CT237" s="95">
        <v>330</v>
      </c>
    </row>
    <row r="238" spans="1:98" x14ac:dyDescent="0.2">
      <c r="B238" s="231" t="s">
        <v>3608</v>
      </c>
      <c r="C238" s="231">
        <v>40871473</v>
      </c>
      <c r="D238" s="232">
        <v>35392.958333333336</v>
      </c>
      <c r="E238" s="232">
        <v>35394.375</v>
      </c>
      <c r="F238" s="233"/>
      <c r="G238" s="233"/>
      <c r="H238" s="234">
        <v>15.180480000000001</v>
      </c>
      <c r="I238" s="234"/>
      <c r="J238" s="234">
        <v>429.863375088</v>
      </c>
      <c r="K238" s="234"/>
      <c r="L238" s="233"/>
      <c r="M238" s="233"/>
      <c r="N238" s="235"/>
      <c r="O238" s="235"/>
      <c r="P238" s="235"/>
      <c r="Q238" s="235"/>
      <c r="R238" s="236"/>
      <c r="S238" s="236"/>
      <c r="T238" s="236"/>
      <c r="U238" s="236"/>
      <c r="V238" s="237" t="s">
        <v>3648</v>
      </c>
      <c r="W238" s="237" t="s">
        <v>3649</v>
      </c>
      <c r="X238" s="237">
        <v>0.04</v>
      </c>
      <c r="Y238" s="279"/>
      <c r="Z238"/>
      <c r="AA238"/>
      <c r="AD238" s="271"/>
      <c r="AE238" s="271"/>
      <c r="AF238" s="271"/>
      <c r="AG238" s="271"/>
      <c r="AH238" s="271"/>
      <c r="AI238" s="271"/>
      <c r="AJ238" s="271"/>
      <c r="AK238" s="271"/>
      <c r="AL238" s="271"/>
      <c r="AM238" s="271"/>
      <c r="AN238" s="271"/>
      <c r="AO238" s="271"/>
      <c r="AP238" s="271"/>
      <c r="AQ238" s="271"/>
      <c r="AR238" s="271"/>
      <c r="AS238" s="271"/>
      <c r="AT238" s="271"/>
      <c r="AU238" s="271"/>
      <c r="AV238" s="271"/>
      <c r="AW238" s="271"/>
      <c r="AX238" s="271"/>
      <c r="AY238" s="271"/>
      <c r="AZ238" s="271"/>
      <c r="BA238" s="271"/>
      <c r="BB238" s="271"/>
      <c r="BC238" s="271"/>
      <c r="BD238" s="271"/>
      <c r="BE238" s="271"/>
      <c r="CG238" s="95">
        <v>220</v>
      </c>
      <c r="CH238" s="289" t="s">
        <v>1784</v>
      </c>
      <c r="CI238" s="95">
        <v>18</v>
      </c>
      <c r="CK238" s="95">
        <v>24</v>
      </c>
      <c r="CP238" s="95">
        <v>632</v>
      </c>
      <c r="CR238" s="95">
        <v>250</v>
      </c>
      <c r="CT238" s="95">
        <v>450</v>
      </c>
    </row>
    <row r="239" spans="1:98" x14ac:dyDescent="0.2">
      <c r="B239" s="231" t="s">
        <v>3609</v>
      </c>
      <c r="C239" s="231">
        <v>40871473</v>
      </c>
      <c r="D239" s="232">
        <v>35404.298611111109</v>
      </c>
      <c r="E239" s="232">
        <v>35405.461805555555</v>
      </c>
      <c r="F239" s="237"/>
      <c r="G239" s="237"/>
      <c r="H239" s="234">
        <v>49.602240000000002</v>
      </c>
      <c r="I239" s="234"/>
      <c r="J239" s="234">
        <v>1404.5791897439999</v>
      </c>
      <c r="K239" s="234"/>
      <c r="L239" s="237"/>
      <c r="M239" s="237"/>
      <c r="N239" s="235"/>
      <c r="O239" s="235"/>
      <c r="P239" s="235"/>
      <c r="Q239" s="235"/>
      <c r="R239" s="238"/>
      <c r="S239" s="238"/>
      <c r="T239" s="238"/>
      <c r="U239" s="238"/>
      <c r="V239" s="237" t="s">
        <v>3650</v>
      </c>
      <c r="W239" s="237" t="s">
        <v>3649</v>
      </c>
      <c r="X239" s="237">
        <v>0.27</v>
      </c>
      <c r="Y239" s="279"/>
      <c r="Z239"/>
      <c r="AA239"/>
      <c r="AD239" s="270"/>
      <c r="AE239" s="270"/>
      <c r="AF239" s="270"/>
      <c r="AG239" s="270"/>
      <c r="AH239" s="270"/>
      <c r="AI239" s="270"/>
      <c r="AJ239" s="270"/>
      <c r="AK239" s="270"/>
      <c r="AL239" s="270"/>
      <c r="AM239" s="270"/>
      <c r="AN239" s="270"/>
      <c r="AO239" s="270"/>
      <c r="AP239" s="270"/>
      <c r="AQ239" s="270"/>
      <c r="AR239" s="270"/>
      <c r="AS239" s="270"/>
      <c r="AT239" s="270"/>
      <c r="AU239" s="270"/>
      <c r="AV239" s="270"/>
      <c r="AW239" s="270"/>
      <c r="AX239" s="270"/>
      <c r="AY239" s="270"/>
      <c r="AZ239" s="270"/>
      <c r="BA239" s="270"/>
      <c r="BB239" s="270"/>
      <c r="BC239" s="270"/>
      <c r="BD239" s="270"/>
      <c r="BE239" s="270"/>
      <c r="CG239" s="95">
        <v>300</v>
      </c>
      <c r="CH239" s="289" t="s">
        <v>1784</v>
      </c>
      <c r="CI239" s="95">
        <v>18</v>
      </c>
      <c r="CK239" s="95">
        <v>24</v>
      </c>
      <c r="CP239" s="95">
        <v>644</v>
      </c>
      <c r="CQ239" s="289" t="s">
        <v>1784</v>
      </c>
      <c r="CR239" s="95">
        <v>18</v>
      </c>
      <c r="CT239" s="95">
        <v>180</v>
      </c>
    </row>
    <row r="240" spans="1:98" x14ac:dyDescent="0.2">
      <c r="B240" s="231" t="s">
        <v>3610</v>
      </c>
      <c r="C240" s="231">
        <v>40871473</v>
      </c>
      <c r="D240" s="232">
        <v>35454.65625</v>
      </c>
      <c r="E240" s="232">
        <v>35455.65625</v>
      </c>
      <c r="F240" s="233"/>
      <c r="G240" s="233"/>
      <c r="H240" s="234">
        <v>11.22336</v>
      </c>
      <c r="I240" s="234"/>
      <c r="J240" s="234">
        <v>317.81020161599997</v>
      </c>
      <c r="K240" s="234"/>
      <c r="L240" s="233"/>
      <c r="M240" s="233"/>
      <c r="N240" s="235"/>
      <c r="O240" s="235"/>
      <c r="P240" s="235"/>
      <c r="Q240" s="235"/>
      <c r="R240" s="236"/>
      <c r="S240" s="236"/>
      <c r="T240" s="236"/>
      <c r="U240" s="236"/>
      <c r="V240" s="237" t="s">
        <v>3651</v>
      </c>
      <c r="W240" s="237" t="s">
        <v>3652</v>
      </c>
      <c r="X240" s="237">
        <v>0.35</v>
      </c>
      <c r="Y240" s="279"/>
      <c r="Z240"/>
      <c r="AA240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  <c r="AS240" s="271"/>
      <c r="AT240" s="271"/>
      <c r="AU240" s="271"/>
      <c r="AV240" s="271"/>
      <c r="AW240" s="271"/>
      <c r="AX240" s="271"/>
      <c r="AY240" s="271"/>
      <c r="AZ240" s="271"/>
      <c r="BA240" s="271"/>
      <c r="BB240" s="271"/>
      <c r="BC240" s="271"/>
      <c r="BD240" s="271"/>
      <c r="BE240" s="271"/>
      <c r="CG240" s="95">
        <v>106</v>
      </c>
      <c r="CH240" s="289" t="s">
        <v>1784</v>
      </c>
      <c r="CI240" s="95">
        <v>18</v>
      </c>
      <c r="CK240" s="95">
        <v>25</v>
      </c>
      <c r="CP240" s="95">
        <v>646</v>
      </c>
      <c r="CQ240" s="289" t="s">
        <v>1784</v>
      </c>
      <c r="CR240" s="95">
        <v>18</v>
      </c>
      <c r="CT240" s="95">
        <v>20</v>
      </c>
    </row>
    <row r="241" spans="2:98" x14ac:dyDescent="0.2">
      <c r="B241" s="231" t="s">
        <v>3611</v>
      </c>
      <c r="C241" s="231">
        <v>40871473</v>
      </c>
      <c r="D241" s="232">
        <v>35531.59375</v>
      </c>
      <c r="E241" s="232">
        <v>35532.645833333336</v>
      </c>
      <c r="F241" s="237"/>
      <c r="G241" s="237"/>
      <c r="H241" s="234">
        <v>106.68671999999998</v>
      </c>
      <c r="I241" s="234"/>
      <c r="J241" s="234">
        <v>3021.0318472319991</v>
      </c>
      <c r="K241" s="234"/>
      <c r="L241" s="237"/>
      <c r="M241" s="237"/>
      <c r="N241" s="239"/>
      <c r="O241" s="239"/>
      <c r="P241" s="239"/>
      <c r="Q241" s="239"/>
      <c r="R241" s="240"/>
      <c r="S241" s="240"/>
      <c r="T241" s="240"/>
      <c r="U241" s="240"/>
      <c r="V241" s="237" t="s">
        <v>3653</v>
      </c>
      <c r="W241" s="237" t="s">
        <v>3649</v>
      </c>
      <c r="X241" s="237">
        <v>0.57999999999999996</v>
      </c>
      <c r="Y241" s="279"/>
      <c r="Z241"/>
      <c r="AA241"/>
      <c r="AD241" s="270"/>
      <c r="AE241" s="270"/>
      <c r="AF241" s="270"/>
      <c r="AG241" s="270"/>
      <c r="AH241" s="270"/>
      <c r="AI241" s="270"/>
      <c r="AJ241" s="270"/>
      <c r="AK241" s="270"/>
      <c r="AL241" s="270"/>
      <c r="AM241" s="270"/>
      <c r="AN241" s="270"/>
      <c r="AO241" s="270"/>
      <c r="AP241" s="270"/>
      <c r="AQ241" s="270"/>
      <c r="AR241" s="270"/>
      <c r="AS241" s="270"/>
      <c r="AT241" s="270"/>
      <c r="AU241" s="270"/>
      <c r="AV241" s="270"/>
      <c r="AW241" s="270"/>
      <c r="AX241" s="270"/>
      <c r="AY241" s="270"/>
      <c r="AZ241" s="270"/>
      <c r="BA241" s="270"/>
      <c r="BB241" s="270"/>
      <c r="BC241" s="270"/>
      <c r="BD241" s="270"/>
      <c r="BE241" s="270"/>
      <c r="CG241" s="95">
        <v>111</v>
      </c>
      <c r="CH241" s="289" t="s">
        <v>1784</v>
      </c>
      <c r="CI241" s="95">
        <v>18</v>
      </c>
      <c r="CK241" s="95">
        <v>25</v>
      </c>
      <c r="CP241" s="95">
        <v>648</v>
      </c>
      <c r="CQ241" s="289" t="s">
        <v>1784</v>
      </c>
      <c r="CR241" s="95">
        <v>20</v>
      </c>
      <c r="CT241" s="95">
        <v>400</v>
      </c>
    </row>
    <row r="242" spans="2:98" x14ac:dyDescent="0.2">
      <c r="B242" s="231" t="s">
        <v>3608</v>
      </c>
      <c r="C242" s="231">
        <v>40871475</v>
      </c>
      <c r="D242" s="232">
        <v>35392.958333333336</v>
      </c>
      <c r="E242" s="232">
        <v>35394.375</v>
      </c>
      <c r="F242" s="237"/>
      <c r="G242" s="237"/>
      <c r="H242" s="234">
        <v>53.775359999999999</v>
      </c>
      <c r="I242" s="234"/>
      <c r="J242" s="234">
        <v>1522.7488028159999</v>
      </c>
      <c r="K242" s="234"/>
      <c r="L242" s="237">
        <v>157.30000000000001</v>
      </c>
      <c r="M242" s="237"/>
      <c r="N242" s="241">
        <v>46.855861212586859</v>
      </c>
      <c r="O242" s="241"/>
      <c r="P242" s="237">
        <v>3159</v>
      </c>
      <c r="Q242" s="237"/>
      <c r="R242" s="241">
        <v>940.98960947591786</v>
      </c>
      <c r="S242" s="241"/>
      <c r="T242" s="241">
        <v>71.350811938673687</v>
      </c>
      <c r="U242" s="241">
        <v>1432.9130000907194</v>
      </c>
      <c r="V242" s="237" t="s">
        <v>3648</v>
      </c>
      <c r="W242" s="237" t="s">
        <v>3649</v>
      </c>
      <c r="X242" s="237">
        <v>0.04</v>
      </c>
      <c r="Y242" s="279"/>
      <c r="Z242"/>
      <c r="AA242"/>
      <c r="AD242" s="271"/>
      <c r="AE242" s="271"/>
      <c r="AF242" s="271"/>
      <c r="AG242" s="271"/>
      <c r="AH242" s="271"/>
      <c r="AI242" s="271"/>
      <c r="AJ242" s="271"/>
      <c r="AK242" s="271"/>
      <c r="AL242" s="271"/>
      <c r="AM242" s="271"/>
      <c r="AN242" s="271"/>
      <c r="AO242" s="271"/>
      <c r="AP242" s="271"/>
      <c r="AQ242" s="271"/>
      <c r="AR242" s="271"/>
      <c r="AS242" s="271"/>
      <c r="AT242" s="271"/>
      <c r="AU242" s="271"/>
      <c r="AV242" s="271"/>
      <c r="AW242" s="271"/>
      <c r="AX242" s="271"/>
      <c r="AY242" s="271"/>
      <c r="AZ242" s="271"/>
      <c r="BA242" s="271"/>
      <c r="BB242" s="271"/>
      <c r="BC242" s="271"/>
      <c r="BD242" s="271"/>
      <c r="BE242" s="271"/>
      <c r="CG242" s="95">
        <v>200</v>
      </c>
      <c r="CH242" s="289" t="s">
        <v>1784</v>
      </c>
      <c r="CI242" s="95">
        <v>18</v>
      </c>
      <c r="CK242" s="95">
        <v>25</v>
      </c>
      <c r="CP242" s="95">
        <v>658</v>
      </c>
      <c r="CQ242" s="289" t="s">
        <v>1784</v>
      </c>
      <c r="CR242" s="95">
        <v>10</v>
      </c>
      <c r="CT242" s="95">
        <v>35</v>
      </c>
    </row>
    <row r="243" spans="2:98" x14ac:dyDescent="0.2">
      <c r="B243" s="231" t="s">
        <v>3609</v>
      </c>
      <c r="C243" s="231">
        <v>40871475</v>
      </c>
      <c r="D243" s="232">
        <v>35404.298611111109</v>
      </c>
      <c r="E243" s="232">
        <v>35405.461805555555</v>
      </c>
      <c r="F243" s="237"/>
      <c r="G243" s="237"/>
      <c r="H243" s="234">
        <v>144.10656000000003</v>
      </c>
      <c r="I243" s="234"/>
      <c r="J243" s="234">
        <v>4080.6438435360005</v>
      </c>
      <c r="K243" s="234"/>
      <c r="L243" s="237">
        <v>1468</v>
      </c>
      <c r="M243" s="237"/>
      <c r="N243" s="241">
        <v>163.17770956855782</v>
      </c>
      <c r="O243" s="241"/>
      <c r="P243" s="237">
        <v>19114</v>
      </c>
      <c r="Q243" s="237"/>
      <c r="R243" s="241">
        <v>2124.6449187284834</v>
      </c>
      <c r="S243" s="241"/>
      <c r="T243" s="241">
        <v>665.88043182436718</v>
      </c>
      <c r="U243" s="241">
        <v>8670.0535244488783</v>
      </c>
      <c r="V243" s="237" t="s">
        <v>3650</v>
      </c>
      <c r="W243" s="237" t="s">
        <v>3649</v>
      </c>
      <c r="X243" s="237">
        <v>0.27</v>
      </c>
      <c r="Y243" s="279"/>
      <c r="Z243"/>
      <c r="AA243"/>
      <c r="CG243" s="95">
        <v>127</v>
      </c>
      <c r="CH243" s="289" t="s">
        <v>1784</v>
      </c>
      <c r="CI243" s="95">
        <v>18</v>
      </c>
      <c r="CK243" s="95">
        <v>26</v>
      </c>
      <c r="CP243" s="95">
        <v>675</v>
      </c>
      <c r="CQ243" s="289" t="s">
        <v>1784</v>
      </c>
      <c r="CR243" s="95">
        <v>20</v>
      </c>
      <c r="CT243" s="95">
        <v>73</v>
      </c>
    </row>
    <row r="244" spans="2:98" x14ac:dyDescent="0.2">
      <c r="B244" s="231" t="s">
        <v>3610</v>
      </c>
      <c r="C244" s="231">
        <v>40871475</v>
      </c>
      <c r="D244" s="232">
        <v>35454.65625</v>
      </c>
      <c r="E244" s="232">
        <v>35455.65625</v>
      </c>
      <c r="F244" s="237"/>
      <c r="G244" s="237"/>
      <c r="H244" s="234">
        <v>39.4848</v>
      </c>
      <c r="I244" s="234"/>
      <c r="J244" s="234">
        <v>1118.0851588799999</v>
      </c>
      <c r="K244" s="234"/>
      <c r="L244" s="237">
        <v>327.7</v>
      </c>
      <c r="M244" s="237"/>
      <c r="N244" s="241">
        <v>132.94286299761143</v>
      </c>
      <c r="O244" s="241"/>
      <c r="P244" s="237">
        <v>4576.8</v>
      </c>
      <c r="Q244" s="237"/>
      <c r="R244" s="241">
        <v>1856.737550709393</v>
      </c>
      <c r="S244" s="241"/>
      <c r="T244" s="241">
        <v>148.64374489703346</v>
      </c>
      <c r="U244" s="241">
        <v>2076.0228612900301</v>
      </c>
      <c r="V244" s="237" t="s">
        <v>3651</v>
      </c>
      <c r="W244" s="237" t="s">
        <v>3652</v>
      </c>
      <c r="X244" s="237">
        <v>0.35</v>
      </c>
      <c r="Y244" s="279"/>
      <c r="Z244"/>
      <c r="AA244"/>
      <c r="CG244" s="95">
        <v>290</v>
      </c>
      <c r="CH244" s="289" t="s">
        <v>1784</v>
      </c>
      <c r="CI244" s="95">
        <v>18</v>
      </c>
      <c r="CK244" s="95">
        <v>26</v>
      </c>
      <c r="CP244" s="95">
        <v>675</v>
      </c>
      <c r="CR244" s="95">
        <v>58</v>
      </c>
      <c r="CT244" s="95">
        <v>690</v>
      </c>
    </row>
    <row r="245" spans="2:98" x14ac:dyDescent="0.2">
      <c r="B245" s="231" t="s">
        <v>3611</v>
      </c>
      <c r="C245" s="231">
        <v>40871475</v>
      </c>
      <c r="D245" s="232">
        <v>35531.614583333336</v>
      </c>
      <c r="E245" s="232">
        <v>35532.625</v>
      </c>
      <c r="F245" s="237"/>
      <c r="G245" s="237"/>
      <c r="H245" s="234">
        <v>378.4147200000001</v>
      </c>
      <c r="I245" s="234"/>
      <c r="J245" s="234">
        <v>10715.512864032002</v>
      </c>
      <c r="K245" s="234"/>
      <c r="L245" s="237">
        <v>10341</v>
      </c>
      <c r="M245" s="237"/>
      <c r="N245" s="241">
        <v>437.73678600471101</v>
      </c>
      <c r="O245" s="241"/>
      <c r="P245" s="237">
        <v>33823</v>
      </c>
      <c r="Q245" s="237"/>
      <c r="R245" s="241">
        <v>1431.7349688654231</v>
      </c>
      <c r="S245" s="241"/>
      <c r="T245" s="241">
        <v>4690.6468293567996</v>
      </c>
      <c r="U245" s="241">
        <v>15342.012156400253</v>
      </c>
      <c r="V245" s="237" t="s">
        <v>3653</v>
      </c>
      <c r="W245" s="237" t="s">
        <v>3649</v>
      </c>
      <c r="X245" s="237">
        <v>0.57999999999999996</v>
      </c>
      <c r="Y245" s="279"/>
      <c r="Z245"/>
      <c r="AA245"/>
      <c r="CG245" s="95">
        <v>86</v>
      </c>
      <c r="CH245" s="289" t="s">
        <v>1784</v>
      </c>
      <c r="CI245" s="95">
        <v>20</v>
      </c>
      <c r="CK245" s="95">
        <v>27</v>
      </c>
      <c r="CP245" s="95">
        <v>678</v>
      </c>
      <c r="CR245" s="95">
        <v>47</v>
      </c>
      <c r="CT245" s="95">
        <v>400</v>
      </c>
    </row>
    <row r="246" spans="2:98" x14ac:dyDescent="0.2">
      <c r="B246" s="231" t="s">
        <v>3608</v>
      </c>
      <c r="C246" s="231">
        <v>40871476</v>
      </c>
      <c r="D246" s="232">
        <v>35392.979166666664</v>
      </c>
      <c r="E246" s="232">
        <v>35395</v>
      </c>
      <c r="F246" s="237"/>
      <c r="G246" s="237"/>
      <c r="H246" s="234">
        <v>5.6419199999999998</v>
      </c>
      <c r="I246" s="234"/>
      <c r="J246" s="234">
        <v>159.76140235199998</v>
      </c>
      <c r="K246" s="234"/>
      <c r="L246" s="237">
        <v>11.2</v>
      </c>
      <c r="M246" s="237"/>
      <c r="N246" s="241">
        <v>31.798719179570007</v>
      </c>
      <c r="O246" s="241"/>
      <c r="P246" s="237">
        <v>418.1</v>
      </c>
      <c r="Q246" s="237"/>
      <c r="R246" s="241">
        <v>1187.0575436587696</v>
      </c>
      <c r="S246" s="241"/>
      <c r="T246" s="241">
        <v>5.0802866733194225</v>
      </c>
      <c r="U246" s="241">
        <v>189.64891590311169</v>
      </c>
      <c r="V246" s="237" t="s">
        <v>3648</v>
      </c>
      <c r="W246" s="237" t="s">
        <v>3649</v>
      </c>
      <c r="X246" s="237">
        <v>0.04</v>
      </c>
      <c r="Y246" s="279"/>
      <c r="Z246"/>
      <c r="AA246"/>
      <c r="CG246" s="95">
        <v>117</v>
      </c>
      <c r="CH246" s="289" t="s">
        <v>1784</v>
      </c>
      <c r="CI246" s="95">
        <v>20</v>
      </c>
      <c r="CK246" s="95">
        <v>27</v>
      </c>
      <c r="CP246" s="95">
        <v>686</v>
      </c>
      <c r="CQ246" s="289" t="s">
        <v>1784</v>
      </c>
      <c r="CR246" s="95">
        <v>18</v>
      </c>
      <c r="CT246" s="95">
        <v>540</v>
      </c>
    </row>
    <row r="247" spans="2:98" x14ac:dyDescent="0.2">
      <c r="B247" s="231" t="s">
        <v>3609</v>
      </c>
      <c r="C247" s="231">
        <v>40871476</v>
      </c>
      <c r="D247" s="232">
        <v>35404.496527777781</v>
      </c>
      <c r="E247" s="232">
        <v>35405.34375</v>
      </c>
      <c r="F247" s="237"/>
      <c r="G247" s="237"/>
      <c r="H247" s="234">
        <v>7.6895999999999995</v>
      </c>
      <c r="I247" s="234"/>
      <c r="J247" s="234">
        <v>217.74524975999998</v>
      </c>
      <c r="K247" s="234"/>
      <c r="L247" s="237">
        <v>230</v>
      </c>
      <c r="M247" s="237"/>
      <c r="N247" s="241">
        <v>479.11814141047546</v>
      </c>
      <c r="O247" s="241"/>
      <c r="P247" s="237">
        <v>4549</v>
      </c>
      <c r="Q247" s="237"/>
      <c r="R247" s="241">
        <v>9476.1235881576213</v>
      </c>
      <c r="S247" s="241"/>
      <c r="T247" s="241">
        <v>104.32731561280957</v>
      </c>
      <c r="U247" s="241">
        <v>2063.4128640116119</v>
      </c>
      <c r="V247" s="237" t="s">
        <v>3650</v>
      </c>
      <c r="W247" s="237" t="s">
        <v>3649</v>
      </c>
      <c r="X247" s="237">
        <v>0.27</v>
      </c>
      <c r="Y247" s="279"/>
      <c r="Z247"/>
      <c r="AA247"/>
      <c r="CG247" s="95">
        <v>96</v>
      </c>
      <c r="CH247" s="289" t="s">
        <v>1784</v>
      </c>
      <c r="CI247" s="95">
        <v>18</v>
      </c>
      <c r="CK247" s="95">
        <v>28</v>
      </c>
      <c r="CP247" s="95">
        <v>701</v>
      </c>
      <c r="CQ247" s="289" t="s">
        <v>1784</v>
      </c>
      <c r="CR247" s="95">
        <v>18</v>
      </c>
      <c r="CT247" s="95">
        <v>170</v>
      </c>
    </row>
    <row r="248" spans="2:98" x14ac:dyDescent="0.2">
      <c r="B248" s="231" t="s">
        <v>3610</v>
      </c>
      <c r="C248" s="231">
        <v>40871476</v>
      </c>
      <c r="D248" s="232">
        <v>35454.670138888891</v>
      </c>
      <c r="E248" s="232">
        <v>35455.604166666664</v>
      </c>
      <c r="F248" s="237"/>
      <c r="G248" s="237"/>
      <c r="H248" s="234">
        <v>1.5120000000000002</v>
      </c>
      <c r="I248" s="234"/>
      <c r="J248" s="234">
        <v>42.815077200000005</v>
      </c>
      <c r="K248" s="234"/>
      <c r="L248" s="237">
        <v>19.3</v>
      </c>
      <c r="M248" s="237"/>
      <c r="N248" s="241">
        <v>204.46738670826679</v>
      </c>
      <c r="O248" s="241"/>
      <c r="P248" s="237">
        <v>306.89999999999998</v>
      </c>
      <c r="Q248" s="237"/>
      <c r="R248" s="241">
        <v>3251.3492736148733</v>
      </c>
      <c r="S248" s="241"/>
      <c r="T248" s="241">
        <v>8.7544225709879342</v>
      </c>
      <c r="U248" s="241">
        <v>139.20892678944026</v>
      </c>
      <c r="V248" s="237" t="s">
        <v>3651</v>
      </c>
      <c r="W248" s="237" t="s">
        <v>3652</v>
      </c>
      <c r="X248" s="237">
        <v>0.35</v>
      </c>
      <c r="Y248" s="279"/>
      <c r="Z248"/>
      <c r="AA248"/>
      <c r="CG248" s="95">
        <v>11</v>
      </c>
      <c r="CH248" s="289" t="s">
        <v>1784</v>
      </c>
      <c r="CI248" s="95">
        <v>18</v>
      </c>
      <c r="CK248" s="95">
        <v>29</v>
      </c>
      <c r="CP248" s="95">
        <v>702</v>
      </c>
      <c r="CR248" s="95">
        <v>49</v>
      </c>
      <c r="CT248" s="95">
        <v>710</v>
      </c>
    </row>
    <row r="249" spans="2:98" x14ac:dyDescent="0.2">
      <c r="B249" s="231" t="s">
        <v>3611</v>
      </c>
      <c r="C249" s="231">
        <v>40871476</v>
      </c>
      <c r="D249" s="232">
        <v>35531.673611111109</v>
      </c>
      <c r="E249" s="232">
        <v>35532.5</v>
      </c>
      <c r="F249" s="237"/>
      <c r="G249" s="237"/>
      <c r="H249" s="234">
        <v>19.552319999999998</v>
      </c>
      <c r="I249" s="234"/>
      <c r="J249" s="234">
        <v>553.6601125919999</v>
      </c>
      <c r="K249" s="234"/>
      <c r="L249" s="237">
        <v>32.299999999999997</v>
      </c>
      <c r="M249" s="237"/>
      <c r="N249" s="241">
        <v>26.462005439349333</v>
      </c>
      <c r="O249" s="241"/>
      <c r="P249" s="237">
        <v>9434</v>
      </c>
      <c r="Q249" s="237"/>
      <c r="R249" s="241">
        <v>7728.8718054124347</v>
      </c>
      <c r="S249" s="241"/>
      <c r="T249" s="241">
        <v>14.651183888233691</v>
      </c>
      <c r="U249" s="241">
        <v>4279.2343282228067</v>
      </c>
      <c r="V249" s="237" t="s">
        <v>3653</v>
      </c>
      <c r="W249" s="237" t="s">
        <v>3649</v>
      </c>
      <c r="X249" s="237">
        <v>0.57999999999999996</v>
      </c>
      <c r="Y249" s="279"/>
      <c r="Z249"/>
      <c r="AA249"/>
      <c r="CG249" s="95">
        <v>111</v>
      </c>
      <c r="CH249" s="289" t="s">
        <v>1784</v>
      </c>
      <c r="CI249" s="95">
        <v>18</v>
      </c>
      <c r="CK249" s="95">
        <v>29</v>
      </c>
      <c r="CP249" s="95">
        <v>721</v>
      </c>
      <c r="CQ249" s="289" t="s">
        <v>1784</v>
      </c>
      <c r="CR249" s="95">
        <v>18</v>
      </c>
      <c r="CT249" s="95">
        <v>450</v>
      </c>
    </row>
    <row r="250" spans="2:98" x14ac:dyDescent="0.2">
      <c r="B250" s="231" t="s">
        <v>3608</v>
      </c>
      <c r="C250" s="231">
        <v>40871488</v>
      </c>
      <c r="D250" s="232">
        <v>35393.041666666664</v>
      </c>
      <c r="E250" s="232">
        <v>35394.416666666664</v>
      </c>
      <c r="F250" s="237"/>
      <c r="G250" s="237"/>
      <c r="H250" s="234">
        <v>483.31296000000003</v>
      </c>
      <c r="I250" s="234"/>
      <c r="J250" s="234">
        <v>13685.900591376001</v>
      </c>
      <c r="K250" s="234"/>
      <c r="L250" s="233" t="s">
        <v>3617</v>
      </c>
      <c r="M250" s="233"/>
      <c r="N250" s="235" t="s">
        <v>3617</v>
      </c>
      <c r="O250" s="235"/>
      <c r="P250" s="233" t="s">
        <v>3617</v>
      </c>
      <c r="Q250" s="233"/>
      <c r="R250" s="235" t="s">
        <v>3617</v>
      </c>
      <c r="S250" s="235"/>
      <c r="T250" s="235"/>
      <c r="U250" s="235"/>
      <c r="V250" s="237" t="s">
        <v>3648</v>
      </c>
      <c r="W250" s="237" t="s">
        <v>3649</v>
      </c>
      <c r="X250" s="237">
        <v>0.04</v>
      </c>
      <c r="Y250" s="279"/>
      <c r="Z250"/>
      <c r="AA250"/>
      <c r="CG250" s="95">
        <v>112</v>
      </c>
      <c r="CH250" s="289" t="s">
        <v>1784</v>
      </c>
      <c r="CI250" s="95">
        <v>18</v>
      </c>
      <c r="CK250" s="95">
        <v>29</v>
      </c>
      <c r="CP250" s="95">
        <v>738</v>
      </c>
      <c r="CR250" s="95">
        <v>32</v>
      </c>
      <c r="CT250" s="95">
        <v>410</v>
      </c>
    </row>
    <row r="251" spans="2:98" x14ac:dyDescent="0.2">
      <c r="B251" s="231" t="s">
        <v>3609</v>
      </c>
      <c r="C251" s="231">
        <v>40871488</v>
      </c>
      <c r="D251" s="232">
        <v>35404.375</v>
      </c>
      <c r="E251" s="232">
        <v>35405.375</v>
      </c>
      <c r="F251" s="237"/>
      <c r="G251" s="237"/>
      <c r="H251" s="234">
        <v>795.0873600000001</v>
      </c>
      <c r="I251" s="234"/>
      <c r="J251" s="234">
        <v>22514.369510016</v>
      </c>
      <c r="K251" s="234"/>
      <c r="L251" s="233" t="s">
        <v>3617</v>
      </c>
      <c r="M251" s="233"/>
      <c r="N251" s="235" t="s">
        <v>3617</v>
      </c>
      <c r="O251" s="235"/>
      <c r="P251" s="233" t="s">
        <v>3617</v>
      </c>
      <c r="Q251" s="233"/>
      <c r="R251" s="235" t="s">
        <v>3617</v>
      </c>
      <c r="S251" s="235"/>
      <c r="T251" s="235"/>
      <c r="U251" s="235"/>
      <c r="V251" s="237" t="s">
        <v>3650</v>
      </c>
      <c r="W251" s="237" t="s">
        <v>3649</v>
      </c>
      <c r="X251" s="237">
        <v>0.27</v>
      </c>
      <c r="Y251" s="279"/>
      <c r="Z251"/>
      <c r="AA251"/>
      <c r="CG251" s="95">
        <v>87</v>
      </c>
      <c r="CH251" s="289" t="s">
        <v>1784</v>
      </c>
      <c r="CI251" s="95">
        <v>18</v>
      </c>
      <c r="CK251" s="95">
        <v>30</v>
      </c>
      <c r="CP251" s="95">
        <v>741</v>
      </c>
      <c r="CR251" s="95">
        <v>62</v>
      </c>
      <c r="CT251" s="95">
        <v>680</v>
      </c>
    </row>
    <row r="252" spans="2:98" x14ac:dyDescent="0.2">
      <c r="B252" s="231" t="s">
        <v>3610</v>
      </c>
      <c r="C252" s="231">
        <v>40871488</v>
      </c>
      <c r="D252" s="232">
        <v>35454.642361111109</v>
      </c>
      <c r="E252" s="232">
        <v>35455.770833333336</v>
      </c>
      <c r="F252" s="237"/>
      <c r="G252" s="237"/>
      <c r="H252" s="234">
        <v>397.94976000000003</v>
      </c>
      <c r="I252" s="234"/>
      <c r="J252" s="234">
        <v>11268.683661456</v>
      </c>
      <c r="K252" s="234"/>
      <c r="L252" s="233" t="s">
        <v>3617</v>
      </c>
      <c r="M252" s="233"/>
      <c r="N252" s="235" t="s">
        <v>3617</v>
      </c>
      <c r="O252" s="235"/>
      <c r="P252" s="233" t="s">
        <v>3617</v>
      </c>
      <c r="Q252" s="233"/>
      <c r="R252" s="235" t="s">
        <v>3617</v>
      </c>
      <c r="S252" s="235"/>
      <c r="T252" s="235"/>
      <c r="U252" s="235"/>
      <c r="V252" s="237" t="s">
        <v>3651</v>
      </c>
      <c r="W252" s="237" t="s">
        <v>3652</v>
      </c>
      <c r="X252" s="237">
        <v>0.35</v>
      </c>
      <c r="Y252" s="279"/>
      <c r="Z252"/>
      <c r="AA252"/>
      <c r="CG252" s="95">
        <v>175</v>
      </c>
      <c r="CI252" s="95">
        <v>22</v>
      </c>
      <c r="CK252" s="95">
        <v>30</v>
      </c>
      <c r="CP252" s="95">
        <v>746</v>
      </c>
      <c r="CQ252" s="289" t="s">
        <v>1784</v>
      </c>
      <c r="CR252" s="95">
        <v>18</v>
      </c>
      <c r="CT252" s="95">
        <v>200</v>
      </c>
    </row>
    <row r="253" spans="2:98" x14ac:dyDescent="0.2">
      <c r="B253" s="231" t="s">
        <v>3611</v>
      </c>
      <c r="C253" s="231">
        <v>40871488</v>
      </c>
      <c r="D253" s="232">
        <v>35531.614583333336</v>
      </c>
      <c r="E253" s="232">
        <v>35532.625</v>
      </c>
      <c r="F253" s="237"/>
      <c r="G253" s="237"/>
      <c r="H253" s="234">
        <v>1753.7817600000001</v>
      </c>
      <c r="I253" s="234"/>
      <c r="J253" s="234">
        <v>49661.575030656</v>
      </c>
      <c r="K253" s="234"/>
      <c r="L253" s="233" t="s">
        <v>3617</v>
      </c>
      <c r="M253" s="233"/>
      <c r="N253" s="235" t="s">
        <v>3617</v>
      </c>
      <c r="O253" s="235"/>
      <c r="P253" s="233" t="s">
        <v>3617</v>
      </c>
      <c r="Q253" s="233"/>
      <c r="R253" s="235" t="s">
        <v>3617</v>
      </c>
      <c r="S253" s="235"/>
      <c r="T253" s="235"/>
      <c r="U253" s="235"/>
      <c r="V253" s="237" t="s">
        <v>3653</v>
      </c>
      <c r="W253" s="237" t="s">
        <v>3649</v>
      </c>
      <c r="X253" s="237">
        <v>0.57999999999999996</v>
      </c>
      <c r="Y253" s="279"/>
      <c r="Z253"/>
      <c r="AA253"/>
      <c r="CG253" s="95">
        <v>13</v>
      </c>
      <c r="CH253" s="289" t="s">
        <v>1784</v>
      </c>
      <c r="CI253" s="95">
        <v>18</v>
      </c>
      <c r="CK253" s="95">
        <v>31</v>
      </c>
      <c r="CP253" s="95">
        <v>777</v>
      </c>
      <c r="CR253" s="95">
        <v>59</v>
      </c>
      <c r="CT253" s="95">
        <v>1000</v>
      </c>
    </row>
    <row r="254" spans="2:98" x14ac:dyDescent="0.2">
      <c r="CG254" s="95">
        <v>177</v>
      </c>
      <c r="CH254" s="289" t="s">
        <v>1784</v>
      </c>
      <c r="CI254" s="95">
        <v>20</v>
      </c>
      <c r="CK254" s="95">
        <v>31</v>
      </c>
      <c r="CP254" s="95">
        <v>778</v>
      </c>
      <c r="CR254" s="95">
        <v>51</v>
      </c>
      <c r="CT254" s="95">
        <v>550</v>
      </c>
    </row>
    <row r="255" spans="2:98" x14ac:dyDescent="0.2">
      <c r="CG255" s="95">
        <v>158</v>
      </c>
      <c r="CH255" s="289" t="s">
        <v>1784</v>
      </c>
      <c r="CI255" s="95">
        <v>18</v>
      </c>
      <c r="CK255" s="95">
        <v>32</v>
      </c>
      <c r="CP255" s="95">
        <v>782</v>
      </c>
      <c r="CQ255" s="289" t="s">
        <v>1784</v>
      </c>
      <c r="CR255" s="95">
        <v>20</v>
      </c>
      <c r="CT255" s="95">
        <v>410</v>
      </c>
    </row>
    <row r="256" spans="2:98" x14ac:dyDescent="0.2">
      <c r="CG256" s="95">
        <v>316</v>
      </c>
      <c r="CH256" s="289" t="s">
        <v>1784</v>
      </c>
      <c r="CI256" s="95">
        <v>20</v>
      </c>
      <c r="CK256" s="95">
        <v>32</v>
      </c>
      <c r="CP256" s="95">
        <v>784</v>
      </c>
      <c r="CR256" s="95">
        <v>230</v>
      </c>
      <c r="CT256" s="95">
        <v>560</v>
      </c>
    </row>
    <row r="257" spans="1:98" x14ac:dyDescent="0.2">
      <c r="CG257" s="95">
        <v>125</v>
      </c>
      <c r="CH257" s="289" t="s">
        <v>1784</v>
      </c>
      <c r="CI257" s="95">
        <v>18</v>
      </c>
      <c r="CK257" s="95">
        <v>33</v>
      </c>
      <c r="CP257" s="95">
        <v>799</v>
      </c>
      <c r="CR257" s="95">
        <v>120</v>
      </c>
      <c r="CT257" s="95">
        <v>700</v>
      </c>
    </row>
    <row r="258" spans="1:98" x14ac:dyDescent="0.2">
      <c r="CG258" s="95">
        <v>69</v>
      </c>
      <c r="CH258" s="289" t="s">
        <v>1784</v>
      </c>
      <c r="CI258" s="95">
        <v>18</v>
      </c>
      <c r="CK258" s="95">
        <v>34</v>
      </c>
      <c r="CP258" s="95">
        <v>804</v>
      </c>
      <c r="CQ258" s="289" t="s">
        <v>1784</v>
      </c>
      <c r="CR258" s="95">
        <v>18</v>
      </c>
      <c r="CT258" s="95">
        <v>220</v>
      </c>
    </row>
    <row r="259" spans="1:98" x14ac:dyDescent="0.2">
      <c r="CG259" s="95">
        <v>240</v>
      </c>
      <c r="CH259" s="289" t="s">
        <v>1784</v>
      </c>
      <c r="CI259" s="95">
        <v>18</v>
      </c>
      <c r="CK259" s="95">
        <v>34</v>
      </c>
      <c r="CP259" s="95">
        <v>815</v>
      </c>
      <c r="CQ259" s="289" t="s">
        <v>1784</v>
      </c>
      <c r="CR259" s="95">
        <v>18</v>
      </c>
      <c r="CT259" s="95">
        <v>600</v>
      </c>
    </row>
    <row r="260" spans="1:98" x14ac:dyDescent="0.2">
      <c r="CG260" s="95">
        <v>260</v>
      </c>
      <c r="CH260" s="289" t="s">
        <v>1784</v>
      </c>
      <c r="CI260" s="95">
        <v>18</v>
      </c>
      <c r="CK260" s="95">
        <v>34</v>
      </c>
      <c r="CP260" s="95">
        <v>840</v>
      </c>
      <c r="CQ260" s="289" t="s">
        <v>1784</v>
      </c>
      <c r="CR260" s="95">
        <v>18</v>
      </c>
      <c r="CT260" s="95">
        <v>770</v>
      </c>
    </row>
    <row r="261" spans="1:98" x14ac:dyDescent="0.2">
      <c r="CG261" s="95">
        <v>310</v>
      </c>
      <c r="CH261" s="289" t="s">
        <v>1784</v>
      </c>
      <c r="CI261" s="95">
        <v>18</v>
      </c>
      <c r="CK261" s="95">
        <v>34</v>
      </c>
      <c r="CP261" s="95">
        <v>842</v>
      </c>
      <c r="CQ261" s="289" t="s">
        <v>1784</v>
      </c>
      <c r="CR261" s="95">
        <v>18</v>
      </c>
      <c r="CS261" s="289" t="s">
        <v>1784</v>
      </c>
      <c r="CT261" s="95">
        <v>18</v>
      </c>
    </row>
    <row r="262" spans="1:98" x14ac:dyDescent="0.2">
      <c r="CG262" s="95">
        <v>340</v>
      </c>
      <c r="CH262" s="289" t="s">
        <v>1784</v>
      </c>
      <c r="CI262" s="95">
        <v>18</v>
      </c>
      <c r="CK262" s="95">
        <v>35</v>
      </c>
      <c r="CP262" s="95">
        <v>867</v>
      </c>
      <c r="CQ262" s="289" t="s">
        <v>1784</v>
      </c>
      <c r="CR262" s="95">
        <v>18</v>
      </c>
      <c r="CT262" s="95">
        <v>610</v>
      </c>
    </row>
    <row r="263" spans="1:98" x14ac:dyDescent="0.2">
      <c r="CG263" s="95">
        <v>81</v>
      </c>
      <c r="CI263" s="95">
        <v>18</v>
      </c>
      <c r="CK263" s="95">
        <v>36</v>
      </c>
      <c r="CP263" s="95">
        <v>872</v>
      </c>
      <c r="CR263" s="95">
        <v>110</v>
      </c>
      <c r="CT263" s="95">
        <v>770</v>
      </c>
    </row>
    <row r="264" spans="1:98" x14ac:dyDescent="0.2">
      <c r="CG264" s="95">
        <v>99</v>
      </c>
      <c r="CH264" s="289" t="s">
        <v>1784</v>
      </c>
      <c r="CI264" s="95">
        <v>18</v>
      </c>
      <c r="CK264" s="95">
        <v>36</v>
      </c>
      <c r="CP264" s="95">
        <v>890</v>
      </c>
      <c r="CR264" s="95">
        <v>200</v>
      </c>
      <c r="CT264" s="95">
        <v>700</v>
      </c>
    </row>
    <row r="265" spans="1:98" x14ac:dyDescent="0.2">
      <c r="CG265" s="95">
        <v>230</v>
      </c>
      <c r="CH265" s="289" t="s">
        <v>1784</v>
      </c>
      <c r="CI265" s="95">
        <v>18</v>
      </c>
      <c r="CK265" s="95">
        <v>36</v>
      </c>
      <c r="CP265" s="95">
        <v>896</v>
      </c>
      <c r="CR265" s="95">
        <v>69</v>
      </c>
      <c r="CT265" s="95">
        <v>540</v>
      </c>
    </row>
    <row r="266" spans="1:98" x14ac:dyDescent="0.2">
      <c r="CG266" s="95">
        <v>240</v>
      </c>
      <c r="CH266" s="289" t="s">
        <v>1784</v>
      </c>
      <c r="CI266" s="95">
        <v>18</v>
      </c>
      <c r="CK266" s="95">
        <v>36</v>
      </c>
      <c r="CP266" s="95">
        <v>898</v>
      </c>
      <c r="CR266" s="95">
        <v>18</v>
      </c>
      <c r="CT266" s="95">
        <v>570</v>
      </c>
    </row>
    <row r="267" spans="1:98" x14ac:dyDescent="0.2">
      <c r="CG267" s="95">
        <v>167</v>
      </c>
      <c r="CH267" s="289" t="s">
        <v>1784</v>
      </c>
      <c r="CI267" s="95">
        <v>18</v>
      </c>
      <c r="CK267" s="95">
        <v>37</v>
      </c>
      <c r="CP267" s="95">
        <v>918</v>
      </c>
      <c r="CQ267" s="289" t="s">
        <v>1784</v>
      </c>
      <c r="CR267" s="95">
        <v>20</v>
      </c>
      <c r="CT267" s="95">
        <v>270</v>
      </c>
    </row>
    <row r="268" spans="1:98" x14ac:dyDescent="0.2">
      <c r="A268" s="256" t="s">
        <v>2995</v>
      </c>
      <c r="B268" s="4">
        <v>39532.28125</v>
      </c>
      <c r="C268" s="4">
        <v>39532.9375</v>
      </c>
      <c r="E268" s="4">
        <f>(B269-C268)/2+C268</f>
        <v>39532.963541666672</v>
      </c>
      <c r="CG268" s="95">
        <v>213</v>
      </c>
      <c r="CH268" s="289" t="s">
        <v>1784</v>
      </c>
      <c r="CI268" s="95">
        <v>20</v>
      </c>
      <c r="CK268" s="95">
        <v>40</v>
      </c>
      <c r="CP268" s="95">
        <v>930</v>
      </c>
      <c r="CR268" s="95">
        <v>23</v>
      </c>
      <c r="CT268" s="95">
        <v>770</v>
      </c>
    </row>
    <row r="269" spans="1:98" x14ac:dyDescent="0.2">
      <c r="A269" s="256" t="s">
        <v>2993</v>
      </c>
      <c r="B269" s="4">
        <v>39532.989583333336</v>
      </c>
      <c r="C269" s="4">
        <v>39533.732638888891</v>
      </c>
      <c r="E269" s="4">
        <f>(B270-C269)/2+C269</f>
        <v>39533.78125</v>
      </c>
      <c r="CG269" s="95">
        <v>123</v>
      </c>
      <c r="CH269" s="289" t="s">
        <v>1784</v>
      </c>
      <c r="CI269" s="95">
        <v>18</v>
      </c>
      <c r="CK269" s="95">
        <v>41</v>
      </c>
      <c r="CP269" s="95">
        <v>948</v>
      </c>
      <c r="CR269" s="95">
        <v>170</v>
      </c>
      <c r="CT269" s="95">
        <v>1300</v>
      </c>
    </row>
    <row r="270" spans="1:98" x14ac:dyDescent="0.2">
      <c r="A270" s="256" t="s">
        <v>2994</v>
      </c>
      <c r="B270" s="4">
        <v>39533.829861111109</v>
      </c>
      <c r="C270" s="4">
        <v>39534.232638888891</v>
      </c>
      <c r="E270" s="4"/>
      <c r="CG270" s="95">
        <v>171</v>
      </c>
      <c r="CH270" s="289" t="s">
        <v>1784</v>
      </c>
      <c r="CI270" s="95">
        <v>20</v>
      </c>
      <c r="CK270" s="95">
        <v>42</v>
      </c>
      <c r="CP270" s="95">
        <v>951</v>
      </c>
      <c r="CQ270" s="289" t="s">
        <v>1784</v>
      </c>
      <c r="CR270" s="95">
        <v>20</v>
      </c>
      <c r="CT270" s="95">
        <v>810</v>
      </c>
    </row>
    <row r="271" spans="1:98" x14ac:dyDescent="0.2">
      <c r="A271" s="22" t="s">
        <v>66</v>
      </c>
      <c r="B271" s="4">
        <v>39790.65625</v>
      </c>
      <c r="C271" s="4">
        <v>39791.767361111109</v>
      </c>
      <c r="E271" s="4">
        <f t="shared" ref="E271" si="51">(B272-C271)/2+C271</f>
        <v>39791.791666666664</v>
      </c>
      <c r="CG271" s="95">
        <v>220</v>
      </c>
      <c r="CH271" s="289" t="s">
        <v>1784</v>
      </c>
      <c r="CI271" s="95">
        <v>20</v>
      </c>
      <c r="CK271" s="95">
        <v>43</v>
      </c>
      <c r="CP271" s="95">
        <v>962</v>
      </c>
      <c r="CR271" s="95">
        <v>41</v>
      </c>
      <c r="CT271" s="95">
        <v>290</v>
      </c>
    </row>
    <row r="272" spans="1:98" x14ac:dyDescent="0.2">
      <c r="A272" s="22" t="s">
        <v>74</v>
      </c>
      <c r="B272" s="4">
        <v>39791.815972222219</v>
      </c>
      <c r="C272" s="4">
        <v>39792.333333333336</v>
      </c>
      <c r="E272" s="4"/>
      <c r="CG272" s="95">
        <v>95</v>
      </c>
      <c r="CH272" s="289" t="s">
        <v>1784</v>
      </c>
      <c r="CI272" s="95">
        <v>18</v>
      </c>
      <c r="CK272" s="95">
        <v>45</v>
      </c>
      <c r="CP272" s="95">
        <v>966</v>
      </c>
      <c r="CQ272" s="289" t="s">
        <v>1784</v>
      </c>
      <c r="CR272" s="95">
        <v>20</v>
      </c>
      <c r="CT272" s="95">
        <v>500</v>
      </c>
    </row>
    <row r="273" spans="2:98" x14ac:dyDescent="0.2">
      <c r="B273" s="4">
        <v>39532.28125</v>
      </c>
      <c r="C273" s="4">
        <v>39532.963541666672</v>
      </c>
      <c r="J273">
        <v>13.236700000000001</v>
      </c>
      <c r="L273">
        <f>J273*60*60*24/1000</f>
        <v>1143.6508800000001</v>
      </c>
      <c r="N273">
        <v>252</v>
      </c>
      <c r="P273">
        <v>454</v>
      </c>
      <c r="Q273" t="s">
        <v>1784</v>
      </c>
      <c r="R273">
        <v>18</v>
      </c>
      <c r="T273">
        <v>73</v>
      </c>
      <c r="U273" s="47">
        <f t="shared" ref="U273:U275" si="52">L273*28.31685*1000</f>
        <v>32384590.421328001</v>
      </c>
      <c r="V273" s="47">
        <f t="shared" ref="V273:V275" si="53">U273*R273/1000000</f>
        <v>582.92262758390405</v>
      </c>
      <c r="W273" s="47">
        <f t="shared" ref="W273:W275" si="54">U273*T273/1000000</f>
        <v>2364.0751007569443</v>
      </c>
      <c r="X273" s="47">
        <f t="shared" ref="X273:X275" si="55">V273+W273</f>
        <v>2946.9977283408484</v>
      </c>
      <c r="Y273" s="47"/>
      <c r="CG273" s="95">
        <v>187</v>
      </c>
      <c r="CH273" s="289" t="s">
        <v>1784</v>
      </c>
      <c r="CI273" s="95">
        <v>20</v>
      </c>
      <c r="CK273" s="95">
        <v>46</v>
      </c>
      <c r="CP273" s="95">
        <v>972</v>
      </c>
      <c r="CQ273" s="289" t="s">
        <v>1784</v>
      </c>
      <c r="CR273" s="95">
        <v>20</v>
      </c>
      <c r="CT273" s="95">
        <v>560</v>
      </c>
    </row>
    <row r="274" spans="2:98" x14ac:dyDescent="0.2">
      <c r="B274" s="4">
        <v>39532.963541666672</v>
      </c>
      <c r="C274" s="4">
        <v>39533.78125</v>
      </c>
      <c r="J274">
        <v>13.6454</v>
      </c>
      <c r="L274">
        <f t="shared" ref="L274:L275" si="56">J274*60*60*24/1000</f>
        <v>1178.9625600000002</v>
      </c>
      <c r="P274">
        <v>156</v>
      </c>
      <c r="Q274" t="s">
        <v>1784</v>
      </c>
      <c r="R274">
        <v>18</v>
      </c>
      <c r="S274" t="s">
        <v>1784</v>
      </c>
      <c r="T274">
        <v>18</v>
      </c>
      <c r="U274" s="47">
        <f t="shared" si="52"/>
        <v>33384505.967136007</v>
      </c>
      <c r="V274" s="47">
        <f t="shared" si="53"/>
        <v>600.92110740844805</v>
      </c>
      <c r="W274" s="47">
        <f t="shared" si="54"/>
        <v>600.92110740844805</v>
      </c>
      <c r="X274" s="47">
        <f t="shared" si="55"/>
        <v>1201.8422148168961</v>
      </c>
      <c r="Y274" s="47"/>
      <c r="CG274" s="95">
        <v>380</v>
      </c>
      <c r="CH274" s="289" t="s">
        <v>1784</v>
      </c>
      <c r="CI274" s="95">
        <v>18</v>
      </c>
      <c r="CK274" s="95">
        <v>46</v>
      </c>
      <c r="CP274" s="95">
        <v>982</v>
      </c>
      <c r="CR274" s="95">
        <v>270</v>
      </c>
      <c r="CT274" s="95">
        <v>3000</v>
      </c>
    </row>
    <row r="275" spans="2:98" x14ac:dyDescent="0.2">
      <c r="B275" s="4">
        <v>39533.78125</v>
      </c>
      <c r="C275" s="4">
        <v>39534.232638888891</v>
      </c>
      <c r="J275">
        <v>6.3056000000000001</v>
      </c>
      <c r="L275">
        <f t="shared" si="56"/>
        <v>544.80383999999992</v>
      </c>
      <c r="P275">
        <v>137</v>
      </c>
      <c r="Q275" t="s">
        <v>1784</v>
      </c>
      <c r="R275">
        <v>18</v>
      </c>
      <c r="S275" t="s">
        <v>1784</v>
      </c>
      <c r="T275">
        <v>18</v>
      </c>
      <c r="U275" s="47">
        <f t="shared" si="52"/>
        <v>15427128.616703998</v>
      </c>
      <c r="V275" s="47">
        <f t="shared" si="53"/>
        <v>277.68831510067196</v>
      </c>
      <c r="W275" s="47">
        <f t="shared" si="54"/>
        <v>277.68831510067196</v>
      </c>
      <c r="X275" s="47">
        <f t="shared" si="55"/>
        <v>555.37663020134391</v>
      </c>
      <c r="Y275" s="47"/>
      <c r="CG275" s="95">
        <v>120</v>
      </c>
      <c r="CH275" s="289" t="s">
        <v>1784</v>
      </c>
      <c r="CI275" s="95">
        <v>18</v>
      </c>
      <c r="CK275" s="95">
        <v>47</v>
      </c>
      <c r="CP275" s="95">
        <v>1011</v>
      </c>
      <c r="CR275" s="95">
        <v>26</v>
      </c>
      <c r="CT275" s="95">
        <v>690</v>
      </c>
    </row>
    <row r="276" spans="2:98" x14ac:dyDescent="0.2">
      <c r="B276" s="4">
        <v>39790.65625</v>
      </c>
      <c r="C276" s="4">
        <v>39791.791666666664</v>
      </c>
      <c r="CG276" s="95">
        <v>93</v>
      </c>
      <c r="CH276" s="289" t="s">
        <v>1784</v>
      </c>
      <c r="CI276" s="95">
        <v>20</v>
      </c>
      <c r="CK276" s="95">
        <v>48</v>
      </c>
      <c r="CP276" s="95">
        <v>1040</v>
      </c>
      <c r="CQ276" s="289" t="s">
        <v>1784</v>
      </c>
      <c r="CR276" s="95">
        <v>18</v>
      </c>
      <c r="CT276" s="95">
        <v>330</v>
      </c>
    </row>
    <row r="277" spans="2:98" x14ac:dyDescent="0.2">
      <c r="B277" s="4">
        <v>39791.791666666664</v>
      </c>
      <c r="C277" s="4">
        <v>39792.333333333336</v>
      </c>
      <c r="CG277" s="95">
        <v>130</v>
      </c>
      <c r="CI277" s="95">
        <v>30</v>
      </c>
      <c r="CK277" s="95">
        <v>48</v>
      </c>
      <c r="CP277" s="95">
        <v>1040</v>
      </c>
      <c r="CQ277" s="289" t="s">
        <v>1784</v>
      </c>
      <c r="CR277" s="95">
        <v>18</v>
      </c>
      <c r="CT277" s="95">
        <v>610</v>
      </c>
    </row>
    <row r="278" spans="2:98" x14ac:dyDescent="0.2">
      <c r="CG278" s="95">
        <v>148</v>
      </c>
      <c r="CH278" s="289" t="s">
        <v>1784</v>
      </c>
      <c r="CI278" s="95">
        <v>20</v>
      </c>
      <c r="CK278" s="95">
        <v>49</v>
      </c>
      <c r="CP278" s="95">
        <v>1050</v>
      </c>
      <c r="CQ278" s="289" t="s">
        <v>1784</v>
      </c>
      <c r="CR278" s="95">
        <v>18</v>
      </c>
      <c r="CT278" s="95">
        <v>760</v>
      </c>
    </row>
    <row r="279" spans="2:98" x14ac:dyDescent="0.2">
      <c r="CG279" s="95">
        <v>37</v>
      </c>
      <c r="CH279" s="289" t="s">
        <v>1784</v>
      </c>
      <c r="CI279" s="95">
        <v>18</v>
      </c>
      <c r="CK279" s="95">
        <v>51</v>
      </c>
      <c r="CP279" s="95">
        <v>1060</v>
      </c>
      <c r="CQ279" s="289" t="s">
        <v>1784</v>
      </c>
      <c r="CR279" s="95">
        <v>20</v>
      </c>
      <c r="CT279" s="95">
        <v>570</v>
      </c>
    </row>
    <row r="280" spans="2:98" x14ac:dyDescent="0.2">
      <c r="CG280" s="95">
        <v>350</v>
      </c>
      <c r="CH280" s="289" t="s">
        <v>1784</v>
      </c>
      <c r="CI280" s="95">
        <v>18</v>
      </c>
      <c r="CK280" s="95">
        <v>51</v>
      </c>
      <c r="CP280" s="95">
        <v>1080</v>
      </c>
      <c r="CQ280" s="289" t="s">
        <v>1784</v>
      </c>
      <c r="CR280" s="95">
        <v>18</v>
      </c>
      <c r="CS280" s="289" t="s">
        <v>1784</v>
      </c>
      <c r="CT280" s="95">
        <v>18</v>
      </c>
    </row>
    <row r="281" spans="2:98" x14ac:dyDescent="0.2">
      <c r="CG281" s="95">
        <v>69</v>
      </c>
      <c r="CH281" s="289" t="s">
        <v>1784</v>
      </c>
      <c r="CI281" s="95">
        <v>18</v>
      </c>
      <c r="CK281" s="95">
        <v>52</v>
      </c>
      <c r="CP281" s="95">
        <v>1080</v>
      </c>
      <c r="CR281" s="95">
        <v>57</v>
      </c>
      <c r="CT281" s="95">
        <v>610</v>
      </c>
    </row>
    <row r="282" spans="2:98" x14ac:dyDescent="0.2">
      <c r="CG282" s="95">
        <v>224</v>
      </c>
      <c r="CH282" s="289" t="s">
        <v>1784</v>
      </c>
      <c r="CI282" s="95">
        <v>18</v>
      </c>
      <c r="CK282" s="95">
        <v>52</v>
      </c>
      <c r="CP282" s="95">
        <v>1092</v>
      </c>
      <c r="CR282" s="95">
        <v>300</v>
      </c>
      <c r="CT282" s="95">
        <v>4700</v>
      </c>
    </row>
    <row r="283" spans="2:98" x14ac:dyDescent="0.2">
      <c r="B283">
        <v>0</v>
      </c>
      <c r="C283">
        <f>0.56*B283</f>
        <v>0</v>
      </c>
      <c r="CG283" s="95">
        <v>20.7</v>
      </c>
      <c r="CH283" s="289" t="s">
        <v>1784</v>
      </c>
      <c r="CI283" s="95">
        <v>18</v>
      </c>
      <c r="CK283" s="95">
        <v>54</v>
      </c>
      <c r="CP283" s="95">
        <v>1100</v>
      </c>
      <c r="CQ283" s="289" t="s">
        <v>1784</v>
      </c>
      <c r="CR283" s="95">
        <v>18</v>
      </c>
      <c r="CT283" s="95">
        <v>200</v>
      </c>
    </row>
    <row r="284" spans="2:98" x14ac:dyDescent="0.2">
      <c r="B284">
        <v>5</v>
      </c>
      <c r="C284">
        <f t="shared" ref="C284:C289" si="57">0.56*B284</f>
        <v>2.8000000000000003</v>
      </c>
      <c r="CG284" s="95">
        <v>182</v>
      </c>
      <c r="CH284" s="289" t="s">
        <v>1784</v>
      </c>
      <c r="CI284" s="95">
        <v>18</v>
      </c>
      <c r="CK284" s="95">
        <v>55</v>
      </c>
      <c r="CP284" s="95">
        <v>1120</v>
      </c>
      <c r="CQ284" s="289" t="s">
        <v>1784</v>
      </c>
      <c r="CR284" s="95">
        <v>18</v>
      </c>
      <c r="CT284" s="95">
        <v>780</v>
      </c>
    </row>
    <row r="285" spans="2:98" x14ac:dyDescent="0.2">
      <c r="B285">
        <v>10</v>
      </c>
      <c r="C285">
        <f t="shared" si="57"/>
        <v>5.6000000000000005</v>
      </c>
      <c r="CG285" s="95">
        <v>240</v>
      </c>
      <c r="CH285" s="289" t="s">
        <v>1784</v>
      </c>
      <c r="CI285" s="95">
        <v>20</v>
      </c>
      <c r="CK285" s="95">
        <v>58</v>
      </c>
      <c r="CP285" s="95">
        <v>1130</v>
      </c>
      <c r="CQ285" s="289" t="s">
        <v>1784</v>
      </c>
      <c r="CR285" s="95">
        <v>18</v>
      </c>
      <c r="CT285" s="95">
        <v>890</v>
      </c>
    </row>
    <row r="286" spans="2:98" x14ac:dyDescent="0.2">
      <c r="B286">
        <v>18</v>
      </c>
      <c r="C286">
        <f t="shared" si="57"/>
        <v>10.080000000000002</v>
      </c>
      <c r="CG286" s="95">
        <v>327</v>
      </c>
      <c r="CH286" s="289" t="s">
        <v>1784</v>
      </c>
      <c r="CI286" s="95">
        <v>18</v>
      </c>
      <c r="CK286" s="95">
        <v>59</v>
      </c>
      <c r="CP286" s="95">
        <v>1182</v>
      </c>
      <c r="CQ286" s="289" t="s">
        <v>1784</v>
      </c>
      <c r="CR286" s="95">
        <v>18</v>
      </c>
      <c r="CT286" s="95">
        <v>960</v>
      </c>
    </row>
    <row r="287" spans="2:98" x14ac:dyDescent="0.2">
      <c r="B287">
        <v>20</v>
      </c>
      <c r="C287">
        <f t="shared" si="57"/>
        <v>11.200000000000001</v>
      </c>
      <c r="CG287" s="95">
        <v>93</v>
      </c>
      <c r="CH287" s="289" t="s">
        <v>1784</v>
      </c>
      <c r="CI287" s="95">
        <v>18</v>
      </c>
      <c r="CK287" s="95">
        <v>60</v>
      </c>
      <c r="CP287" s="95">
        <v>1200</v>
      </c>
      <c r="CR287" s="95">
        <v>83</v>
      </c>
      <c r="CT287" s="95">
        <v>890</v>
      </c>
    </row>
    <row r="288" spans="2:98" x14ac:dyDescent="0.2">
      <c r="B288">
        <v>50</v>
      </c>
      <c r="C288">
        <f t="shared" si="57"/>
        <v>28.000000000000004</v>
      </c>
      <c r="CG288" s="95">
        <v>180</v>
      </c>
      <c r="CH288" s="289" t="s">
        <v>1784</v>
      </c>
      <c r="CI288" s="95">
        <v>20</v>
      </c>
      <c r="CK288" s="95">
        <v>60</v>
      </c>
      <c r="CP288" s="95">
        <v>1248</v>
      </c>
      <c r="CQ288" s="289" t="s">
        <v>1784</v>
      </c>
      <c r="CR288" s="95">
        <v>20</v>
      </c>
      <c r="CT288" s="95">
        <v>620</v>
      </c>
    </row>
    <row r="289" spans="2:98" x14ac:dyDescent="0.2">
      <c r="B289">
        <v>100</v>
      </c>
      <c r="C289">
        <f t="shared" si="57"/>
        <v>56.000000000000007</v>
      </c>
      <c r="CG289" s="95">
        <v>383</v>
      </c>
      <c r="CH289" s="289" t="s">
        <v>1784</v>
      </c>
      <c r="CI289" s="95">
        <v>18</v>
      </c>
      <c r="CK289" s="95">
        <v>61</v>
      </c>
      <c r="CP289" s="95">
        <v>1259</v>
      </c>
      <c r="CQ289" s="289" t="s">
        <v>1784</v>
      </c>
      <c r="CR289" s="95">
        <v>20</v>
      </c>
      <c r="CT289" s="95">
        <v>480</v>
      </c>
    </row>
    <row r="290" spans="2:98" x14ac:dyDescent="0.2">
      <c r="CG290" s="95">
        <v>420</v>
      </c>
      <c r="CH290" s="289" t="s">
        <v>1784</v>
      </c>
      <c r="CI290" s="95">
        <v>6.4</v>
      </c>
      <c r="CK290" s="95">
        <v>61</v>
      </c>
      <c r="CP290" s="95">
        <v>1300</v>
      </c>
      <c r="CR290" s="95">
        <v>60</v>
      </c>
      <c r="CT290" s="95">
        <v>860</v>
      </c>
    </row>
    <row r="291" spans="2:98" x14ac:dyDescent="0.2">
      <c r="CG291" s="95">
        <v>145</v>
      </c>
      <c r="CH291" s="289" t="s">
        <v>1784</v>
      </c>
      <c r="CI291" s="95">
        <v>18</v>
      </c>
      <c r="CK291" s="95">
        <v>62</v>
      </c>
      <c r="CP291" s="95">
        <v>1310</v>
      </c>
      <c r="CQ291" s="289" t="s">
        <v>1784</v>
      </c>
      <c r="CR291" s="95">
        <v>18</v>
      </c>
      <c r="CT291" s="95">
        <v>870</v>
      </c>
    </row>
    <row r="292" spans="2:98" x14ac:dyDescent="0.2">
      <c r="CG292" s="95">
        <v>245</v>
      </c>
      <c r="CH292" s="289" t="s">
        <v>1784</v>
      </c>
      <c r="CI292" s="95">
        <v>18</v>
      </c>
      <c r="CK292" s="95">
        <v>62</v>
      </c>
      <c r="CP292" s="95">
        <v>1340</v>
      </c>
      <c r="CR292" s="95">
        <v>540</v>
      </c>
      <c r="CT292" s="95">
        <v>2000</v>
      </c>
    </row>
    <row r="293" spans="2:98" x14ac:dyDescent="0.2">
      <c r="CG293" s="95">
        <v>248</v>
      </c>
      <c r="CH293" s="289" t="s">
        <v>1784</v>
      </c>
      <c r="CI293" s="95">
        <v>18</v>
      </c>
      <c r="CK293" s="95">
        <v>62</v>
      </c>
      <c r="CP293" s="95">
        <v>1410</v>
      </c>
      <c r="CQ293" s="289" t="s">
        <v>1784</v>
      </c>
      <c r="CR293" s="95">
        <v>18</v>
      </c>
      <c r="CT293" s="95">
        <v>900</v>
      </c>
    </row>
    <row r="294" spans="2:98" x14ac:dyDescent="0.2">
      <c r="CG294" s="95">
        <v>378</v>
      </c>
      <c r="CH294" s="289" t="s">
        <v>1784</v>
      </c>
      <c r="CI294" s="95">
        <v>20</v>
      </c>
      <c r="CK294" s="95">
        <v>62</v>
      </c>
      <c r="CP294" s="95">
        <v>1420</v>
      </c>
      <c r="CQ294" s="289" t="s">
        <v>1784</v>
      </c>
      <c r="CR294" s="95">
        <v>18</v>
      </c>
      <c r="CT294" s="95">
        <v>350</v>
      </c>
    </row>
    <row r="295" spans="2:98" x14ac:dyDescent="0.2">
      <c r="CG295" s="95">
        <v>310</v>
      </c>
      <c r="CH295" s="289" t="s">
        <v>1784</v>
      </c>
      <c r="CI295" s="95">
        <v>18</v>
      </c>
      <c r="CK295" s="95">
        <v>69</v>
      </c>
      <c r="CP295" s="95">
        <v>1440</v>
      </c>
      <c r="CQ295" s="289" t="s">
        <v>1784</v>
      </c>
      <c r="CR295" s="95">
        <v>18</v>
      </c>
      <c r="CT295" s="95">
        <v>930</v>
      </c>
    </row>
    <row r="296" spans="2:98" x14ac:dyDescent="0.2">
      <c r="CG296" s="95">
        <v>164</v>
      </c>
      <c r="CH296" s="289" t="s">
        <v>1784</v>
      </c>
      <c r="CI296" s="95">
        <v>18</v>
      </c>
      <c r="CK296" s="95">
        <v>70</v>
      </c>
      <c r="CP296" s="95">
        <v>1500</v>
      </c>
      <c r="CQ296" s="289" t="s">
        <v>1784</v>
      </c>
      <c r="CR296" s="95">
        <v>18</v>
      </c>
      <c r="CT296" s="95">
        <v>1300</v>
      </c>
    </row>
    <row r="297" spans="2:98" x14ac:dyDescent="0.2">
      <c r="CG297" s="95">
        <v>450</v>
      </c>
      <c r="CH297" s="289" t="s">
        <v>1784</v>
      </c>
      <c r="CI297" s="95">
        <v>18</v>
      </c>
      <c r="CK297" s="95">
        <v>70</v>
      </c>
      <c r="CP297" s="95">
        <v>1550</v>
      </c>
      <c r="CR297" s="95">
        <v>140</v>
      </c>
      <c r="CT297" s="95">
        <v>1000</v>
      </c>
    </row>
    <row r="298" spans="2:98" x14ac:dyDescent="0.2">
      <c r="CG298" s="95">
        <v>263</v>
      </c>
      <c r="CH298" s="289" t="s">
        <v>1784</v>
      </c>
      <c r="CI298" s="95">
        <v>18</v>
      </c>
      <c r="CK298" s="95">
        <v>73</v>
      </c>
      <c r="CP298" s="95">
        <v>1590</v>
      </c>
      <c r="CR298" s="95">
        <v>48</v>
      </c>
      <c r="CT298" s="95">
        <v>750</v>
      </c>
    </row>
    <row r="299" spans="2:98" x14ac:dyDescent="0.2">
      <c r="CG299" s="95">
        <v>263</v>
      </c>
      <c r="CH299" s="289" t="s">
        <v>1784</v>
      </c>
      <c r="CI299" s="95">
        <v>18</v>
      </c>
      <c r="CK299" s="95">
        <v>73</v>
      </c>
      <c r="CP299" s="95">
        <v>1610</v>
      </c>
      <c r="CR299" s="95">
        <v>220</v>
      </c>
      <c r="CT299" s="95">
        <v>1300</v>
      </c>
    </row>
    <row r="300" spans="2:98" x14ac:dyDescent="0.2">
      <c r="CG300" s="95">
        <v>454</v>
      </c>
      <c r="CH300" s="289" t="s">
        <v>1784</v>
      </c>
      <c r="CI300" s="95">
        <v>18</v>
      </c>
      <c r="CK300" s="95">
        <v>73</v>
      </c>
      <c r="CP300" s="95">
        <v>1620</v>
      </c>
      <c r="CQ300" s="289" t="s">
        <v>1784</v>
      </c>
      <c r="CR300" s="95">
        <v>18</v>
      </c>
      <c r="CT300" s="95">
        <v>700</v>
      </c>
    </row>
    <row r="301" spans="2:98" x14ac:dyDescent="0.2">
      <c r="CG301" s="95">
        <v>1140</v>
      </c>
      <c r="CH301" s="289" t="s">
        <v>1784</v>
      </c>
      <c r="CI301" s="95">
        <v>20</v>
      </c>
      <c r="CK301" s="95">
        <v>73</v>
      </c>
      <c r="CP301" s="95">
        <v>1620</v>
      </c>
      <c r="CR301" s="95">
        <v>10</v>
      </c>
      <c r="CT301" s="95">
        <v>1700</v>
      </c>
    </row>
    <row r="302" spans="2:98" x14ac:dyDescent="0.2">
      <c r="CG302" s="95">
        <v>436</v>
      </c>
      <c r="CH302" s="289" t="s">
        <v>1784</v>
      </c>
      <c r="CI302" s="95">
        <v>18</v>
      </c>
      <c r="CK302" s="95">
        <v>76</v>
      </c>
      <c r="CP302" s="95">
        <v>1650</v>
      </c>
      <c r="CR302" s="95">
        <v>860</v>
      </c>
      <c r="CT302" s="95">
        <v>1100</v>
      </c>
    </row>
    <row r="303" spans="2:98" x14ac:dyDescent="0.2">
      <c r="CG303" s="95">
        <v>150</v>
      </c>
      <c r="CH303" s="289" t="s">
        <v>1784</v>
      </c>
      <c r="CI303" s="95">
        <v>18</v>
      </c>
      <c r="CK303" s="95">
        <v>77</v>
      </c>
      <c r="CP303" s="95">
        <v>1660</v>
      </c>
      <c r="CQ303" s="289" t="s">
        <v>1784</v>
      </c>
      <c r="CR303" s="95">
        <v>20</v>
      </c>
      <c r="CT303" s="95">
        <v>970</v>
      </c>
    </row>
    <row r="304" spans="2:98" x14ac:dyDescent="0.2">
      <c r="CG304" s="95">
        <v>356</v>
      </c>
      <c r="CH304" s="289" t="s">
        <v>1784</v>
      </c>
      <c r="CI304" s="95">
        <v>18</v>
      </c>
      <c r="CK304" s="95">
        <v>80</v>
      </c>
      <c r="CP304" s="95">
        <v>1690</v>
      </c>
      <c r="CR304" s="95">
        <v>110</v>
      </c>
      <c r="CT304" s="95">
        <v>1400</v>
      </c>
    </row>
    <row r="305" spans="84:98" x14ac:dyDescent="0.2">
      <c r="CG305" s="95">
        <v>81</v>
      </c>
      <c r="CH305" s="289" t="s">
        <v>1784</v>
      </c>
      <c r="CI305" s="95">
        <v>18</v>
      </c>
      <c r="CK305" s="95">
        <v>81</v>
      </c>
      <c r="CP305" s="95">
        <v>1700</v>
      </c>
      <c r="CQ305" s="289" t="s">
        <v>1784</v>
      </c>
      <c r="CR305" s="95">
        <v>20</v>
      </c>
      <c r="CT305" s="95">
        <v>850</v>
      </c>
    </row>
    <row r="306" spans="84:98" x14ac:dyDescent="0.2">
      <c r="CG306" s="95">
        <v>301</v>
      </c>
      <c r="CH306" s="289" t="s">
        <v>1784</v>
      </c>
      <c r="CI306" s="95">
        <v>18</v>
      </c>
      <c r="CK306" s="95">
        <v>81</v>
      </c>
      <c r="CP306" s="95">
        <v>1760</v>
      </c>
      <c r="CR306" s="95">
        <v>89</v>
      </c>
      <c r="CT306" s="95">
        <v>760</v>
      </c>
    </row>
    <row r="307" spans="84:98" x14ac:dyDescent="0.2">
      <c r="CG307" s="95">
        <v>449</v>
      </c>
      <c r="CH307" s="289" t="s">
        <v>1784</v>
      </c>
      <c r="CI307" s="95">
        <v>20</v>
      </c>
      <c r="CK307" s="95">
        <v>88</v>
      </c>
      <c r="CP307" s="95">
        <v>1770</v>
      </c>
      <c r="CR307" s="95">
        <v>220</v>
      </c>
      <c r="CT307" s="95">
        <v>1500</v>
      </c>
    </row>
    <row r="308" spans="84:98" x14ac:dyDescent="0.2">
      <c r="CG308" s="95">
        <v>168</v>
      </c>
      <c r="CH308" s="289" t="s">
        <v>1784</v>
      </c>
      <c r="CI308" s="95">
        <v>20</v>
      </c>
      <c r="CK308" s="95">
        <v>90</v>
      </c>
      <c r="CP308" s="95">
        <v>1850</v>
      </c>
      <c r="CQ308" s="289" t="s">
        <v>1784</v>
      </c>
      <c r="CR308" s="95">
        <v>20</v>
      </c>
      <c r="CT308" s="95">
        <v>1300</v>
      </c>
    </row>
    <row r="309" spans="84:98" x14ac:dyDescent="0.2">
      <c r="CG309" s="95">
        <v>350</v>
      </c>
      <c r="CH309" s="289" t="s">
        <v>1784</v>
      </c>
      <c r="CI309" s="95">
        <v>20</v>
      </c>
      <c r="CK309" s="95">
        <v>90</v>
      </c>
      <c r="CP309" s="95">
        <v>1890</v>
      </c>
      <c r="CR309" s="95">
        <v>600</v>
      </c>
      <c r="CT309" s="95">
        <v>1700</v>
      </c>
    </row>
    <row r="310" spans="84:98" x14ac:dyDescent="0.2">
      <c r="CG310" s="95">
        <v>180</v>
      </c>
      <c r="CH310" s="289" t="s">
        <v>1784</v>
      </c>
      <c r="CI310" s="95">
        <v>18</v>
      </c>
      <c r="CK310" s="95">
        <v>94</v>
      </c>
      <c r="CP310" s="95">
        <v>1962</v>
      </c>
      <c r="CR310" s="95">
        <v>110</v>
      </c>
      <c r="CT310" s="95">
        <v>780</v>
      </c>
    </row>
    <row r="311" spans="84:98" x14ac:dyDescent="0.2">
      <c r="CF311" s="289" t="s">
        <v>1784</v>
      </c>
      <c r="CG311" s="95">
        <v>9</v>
      </c>
      <c r="CH311" s="289" t="s">
        <v>1784</v>
      </c>
      <c r="CI311" s="95">
        <v>18</v>
      </c>
      <c r="CK311" s="95">
        <v>95</v>
      </c>
      <c r="CP311" s="95">
        <v>1970</v>
      </c>
      <c r="CQ311" s="289" t="s">
        <v>1784</v>
      </c>
      <c r="CR311" s="95">
        <v>43</v>
      </c>
      <c r="CS311" s="289" t="s">
        <v>1784</v>
      </c>
      <c r="CT311" s="95">
        <v>18</v>
      </c>
    </row>
    <row r="312" spans="84:98" x14ac:dyDescent="0.2">
      <c r="CG312" s="95">
        <v>320</v>
      </c>
      <c r="CH312" s="289" t="s">
        <v>1784</v>
      </c>
      <c r="CI312" s="95">
        <v>20</v>
      </c>
      <c r="CK312" s="95">
        <v>98</v>
      </c>
      <c r="CP312" s="95">
        <v>2030</v>
      </c>
      <c r="CQ312" s="289" t="s">
        <v>1784</v>
      </c>
      <c r="CR312" s="95">
        <v>18</v>
      </c>
      <c r="CT312" s="95">
        <v>1900</v>
      </c>
    </row>
    <row r="313" spans="84:98" x14ac:dyDescent="0.2">
      <c r="CG313" s="95">
        <v>614</v>
      </c>
      <c r="CH313" s="289" t="s">
        <v>1784</v>
      </c>
      <c r="CI313" s="95">
        <v>20</v>
      </c>
      <c r="CK313" s="95">
        <v>100</v>
      </c>
      <c r="CP313" s="95">
        <v>2070</v>
      </c>
      <c r="CR313" s="95">
        <v>65</v>
      </c>
      <c r="CT313" s="95">
        <v>2500</v>
      </c>
    </row>
    <row r="314" spans="84:98" x14ac:dyDescent="0.2">
      <c r="CG314" s="95">
        <v>260</v>
      </c>
      <c r="CH314" s="289" t="s">
        <v>1784</v>
      </c>
      <c r="CI314" s="95">
        <v>18</v>
      </c>
      <c r="CK314" s="95">
        <v>110</v>
      </c>
      <c r="CP314" s="95">
        <v>2140</v>
      </c>
      <c r="CQ314" s="289" t="s">
        <v>1784</v>
      </c>
      <c r="CR314" s="95">
        <v>20</v>
      </c>
      <c r="CT314" s="95">
        <v>1500</v>
      </c>
    </row>
    <row r="315" spans="84:98" x14ac:dyDescent="0.2">
      <c r="CG315" s="95">
        <v>308</v>
      </c>
      <c r="CH315" s="289" t="s">
        <v>1784</v>
      </c>
      <c r="CI315" s="95">
        <v>20</v>
      </c>
      <c r="CK315" s="95">
        <v>110</v>
      </c>
      <c r="CP315" s="95">
        <v>2180</v>
      </c>
      <c r="CR315" s="95">
        <v>150</v>
      </c>
      <c r="CT315" s="95">
        <v>2200</v>
      </c>
    </row>
    <row r="316" spans="84:98" x14ac:dyDescent="0.2">
      <c r="CG316" s="95">
        <v>490</v>
      </c>
      <c r="CH316" s="289" t="s">
        <v>1784</v>
      </c>
      <c r="CI316" s="95">
        <v>10</v>
      </c>
      <c r="CK316" s="95">
        <v>110</v>
      </c>
      <c r="CP316" s="95">
        <v>2190</v>
      </c>
      <c r="CQ316" s="289" t="s">
        <v>1784</v>
      </c>
      <c r="CR316" s="95">
        <v>18</v>
      </c>
      <c r="CT316" s="95">
        <v>2000</v>
      </c>
    </row>
    <row r="317" spans="84:98" x14ac:dyDescent="0.2">
      <c r="CG317" s="95">
        <v>19.899999999999999</v>
      </c>
      <c r="CH317" s="289" t="s">
        <v>1784</v>
      </c>
      <c r="CI317" s="95">
        <v>18</v>
      </c>
      <c r="CK317" s="95">
        <v>120</v>
      </c>
      <c r="CP317" s="95">
        <v>2232</v>
      </c>
      <c r="CR317" s="95">
        <v>190</v>
      </c>
      <c r="CT317" s="95">
        <v>1300</v>
      </c>
    </row>
    <row r="318" spans="84:98" x14ac:dyDescent="0.2">
      <c r="CG318" s="95">
        <v>240</v>
      </c>
      <c r="CH318" s="289" t="s">
        <v>1784</v>
      </c>
      <c r="CI318" s="95">
        <v>18</v>
      </c>
      <c r="CK318" s="95">
        <v>120</v>
      </c>
      <c r="CP318" s="95">
        <v>2240</v>
      </c>
      <c r="CQ318" s="289" t="s">
        <v>1784</v>
      </c>
      <c r="CR318" s="95">
        <v>20</v>
      </c>
      <c r="CT318" s="95">
        <v>1400</v>
      </c>
    </row>
    <row r="319" spans="84:98" x14ac:dyDescent="0.2">
      <c r="CG319" s="95">
        <v>325</v>
      </c>
      <c r="CH319" s="289" t="s">
        <v>1784</v>
      </c>
      <c r="CI319" s="95">
        <v>20</v>
      </c>
      <c r="CK319" s="95">
        <v>120</v>
      </c>
      <c r="CP319" s="95">
        <v>2370</v>
      </c>
      <c r="CQ319" s="289" t="s">
        <v>1784</v>
      </c>
      <c r="CR319" s="95">
        <v>18</v>
      </c>
      <c r="CT319" s="95">
        <v>1100</v>
      </c>
    </row>
    <row r="320" spans="84:98" x14ac:dyDescent="0.2">
      <c r="CG320" s="95">
        <v>339</v>
      </c>
      <c r="CH320" s="289" t="s">
        <v>1784</v>
      </c>
      <c r="CI320" s="95">
        <v>18</v>
      </c>
      <c r="CK320" s="95">
        <v>120</v>
      </c>
      <c r="CP320" s="95">
        <v>2388</v>
      </c>
      <c r="CR320" s="95">
        <v>740</v>
      </c>
      <c r="CT320" s="95">
        <v>6200</v>
      </c>
    </row>
    <row r="321" spans="85:98" x14ac:dyDescent="0.2">
      <c r="CG321" s="95">
        <v>414</v>
      </c>
      <c r="CH321" s="289" t="s">
        <v>1784</v>
      </c>
      <c r="CI321" s="95">
        <v>20</v>
      </c>
      <c r="CK321" s="95">
        <v>120</v>
      </c>
      <c r="CP321" s="95">
        <v>2540</v>
      </c>
      <c r="CQ321" s="289" t="s">
        <v>1784</v>
      </c>
      <c r="CR321" s="95">
        <v>20</v>
      </c>
      <c r="CT321" s="95">
        <v>3000</v>
      </c>
    </row>
    <row r="322" spans="85:98" x14ac:dyDescent="0.2">
      <c r="CG322" s="95">
        <v>543</v>
      </c>
      <c r="CH322" s="289" t="s">
        <v>1784</v>
      </c>
      <c r="CI322" s="95">
        <v>18</v>
      </c>
      <c r="CK322" s="95">
        <v>120</v>
      </c>
      <c r="CP322" s="95">
        <v>2550</v>
      </c>
      <c r="CQ322" s="289" t="s">
        <v>1784</v>
      </c>
      <c r="CR322" s="95">
        <v>20</v>
      </c>
      <c r="CT322" s="95">
        <v>2600</v>
      </c>
    </row>
    <row r="323" spans="85:98" x14ac:dyDescent="0.2">
      <c r="CG323" s="95">
        <v>1060</v>
      </c>
      <c r="CH323" s="289" t="s">
        <v>1784</v>
      </c>
      <c r="CI323" s="95">
        <v>20</v>
      </c>
      <c r="CK323" s="95">
        <v>120</v>
      </c>
      <c r="CP323" s="95">
        <v>2550</v>
      </c>
      <c r="CR323" s="95">
        <v>2900</v>
      </c>
      <c r="CT323" s="95">
        <v>5000</v>
      </c>
    </row>
    <row r="324" spans="85:98" x14ac:dyDescent="0.2">
      <c r="CG324" s="95">
        <v>366</v>
      </c>
      <c r="CH324" s="289" t="s">
        <v>1784</v>
      </c>
      <c r="CI324" s="95">
        <v>18</v>
      </c>
      <c r="CK324" s="95">
        <v>130</v>
      </c>
      <c r="CP324" s="95">
        <v>2562</v>
      </c>
      <c r="CQ324" s="289" t="s">
        <v>1784</v>
      </c>
      <c r="CR324" s="95">
        <v>18</v>
      </c>
      <c r="CT324" s="95">
        <v>1500</v>
      </c>
    </row>
    <row r="325" spans="85:98" x14ac:dyDescent="0.2">
      <c r="CG325" s="95">
        <v>382</v>
      </c>
      <c r="CH325" s="289" t="s">
        <v>1784</v>
      </c>
      <c r="CI325" s="95">
        <v>18</v>
      </c>
      <c r="CK325" s="95">
        <v>130</v>
      </c>
      <c r="CP325" s="95">
        <v>2700</v>
      </c>
      <c r="CQ325" s="289" t="s">
        <v>1784</v>
      </c>
      <c r="CR325" s="95">
        <v>18</v>
      </c>
      <c r="CT325" s="95">
        <v>1700</v>
      </c>
    </row>
    <row r="326" spans="85:98" x14ac:dyDescent="0.2">
      <c r="CG326" s="95">
        <v>477</v>
      </c>
      <c r="CH326" s="289" t="s">
        <v>1784</v>
      </c>
      <c r="CI326" s="95">
        <v>18</v>
      </c>
      <c r="CK326" s="95">
        <v>130</v>
      </c>
      <c r="CP326" s="95">
        <v>2780</v>
      </c>
      <c r="CQ326" s="289" t="s">
        <v>1784</v>
      </c>
      <c r="CR326" s="95">
        <v>20</v>
      </c>
      <c r="CT326" s="95">
        <v>2800</v>
      </c>
    </row>
    <row r="327" spans="85:98" x14ac:dyDescent="0.2">
      <c r="CG327" s="95">
        <v>559</v>
      </c>
      <c r="CH327" s="289" t="s">
        <v>1784</v>
      </c>
      <c r="CI327" s="95">
        <v>20</v>
      </c>
      <c r="CK327" s="95">
        <v>130</v>
      </c>
      <c r="CP327" s="95">
        <v>2900</v>
      </c>
      <c r="CQ327" s="289" t="s">
        <v>1784</v>
      </c>
      <c r="CR327" s="95">
        <v>18</v>
      </c>
      <c r="CT327" s="95">
        <v>2300</v>
      </c>
    </row>
    <row r="328" spans="85:98" x14ac:dyDescent="0.2">
      <c r="CG328" s="95">
        <v>210</v>
      </c>
      <c r="CI328" s="95">
        <v>21</v>
      </c>
      <c r="CK328" s="95">
        <v>140</v>
      </c>
      <c r="CP328" s="95">
        <v>2970</v>
      </c>
      <c r="CQ328" s="289" t="s">
        <v>1784</v>
      </c>
      <c r="CR328" s="95">
        <v>18</v>
      </c>
      <c r="CT328" s="95">
        <v>1400</v>
      </c>
    </row>
    <row r="329" spans="85:98" x14ac:dyDescent="0.2">
      <c r="CG329" s="95">
        <v>332</v>
      </c>
      <c r="CH329" s="289" t="s">
        <v>1784</v>
      </c>
      <c r="CI329" s="95">
        <v>18</v>
      </c>
      <c r="CK329" s="95">
        <v>140</v>
      </c>
      <c r="CP329" s="95">
        <v>3070</v>
      </c>
      <c r="CQ329" s="289" t="s">
        <v>1784</v>
      </c>
      <c r="CR329" s="95">
        <v>20</v>
      </c>
      <c r="CT329" s="95">
        <v>1400</v>
      </c>
    </row>
    <row r="330" spans="85:98" x14ac:dyDescent="0.2">
      <c r="CG330" s="95">
        <v>350</v>
      </c>
      <c r="CH330" s="289" t="s">
        <v>1784</v>
      </c>
      <c r="CI330" s="95">
        <v>18</v>
      </c>
      <c r="CK330" s="95">
        <v>140</v>
      </c>
      <c r="CP330" s="95">
        <v>3100</v>
      </c>
      <c r="CQ330" s="289" t="s">
        <v>1784</v>
      </c>
      <c r="CR330" s="95">
        <v>20</v>
      </c>
      <c r="CT330" s="95">
        <v>3000</v>
      </c>
    </row>
    <row r="331" spans="85:98" x14ac:dyDescent="0.2">
      <c r="CG331" s="95">
        <v>434</v>
      </c>
      <c r="CH331" s="289" t="s">
        <v>1784</v>
      </c>
      <c r="CI331" s="95">
        <v>20</v>
      </c>
      <c r="CK331" s="95">
        <v>140</v>
      </c>
      <c r="CP331" s="95">
        <v>3140</v>
      </c>
      <c r="CQ331" s="289" t="s">
        <v>1784</v>
      </c>
      <c r="CR331" s="95">
        <v>18</v>
      </c>
      <c r="CT331" s="95">
        <v>2700</v>
      </c>
    </row>
    <row r="332" spans="85:98" x14ac:dyDescent="0.2">
      <c r="CG332" s="95">
        <v>460</v>
      </c>
      <c r="CH332" s="289" t="s">
        <v>1784</v>
      </c>
      <c r="CI332" s="95">
        <v>18</v>
      </c>
      <c r="CK332" s="95">
        <v>150</v>
      </c>
      <c r="CP332" s="95">
        <v>3260</v>
      </c>
      <c r="CR332" s="95">
        <v>230</v>
      </c>
      <c r="CT332" s="95">
        <v>2600</v>
      </c>
    </row>
    <row r="333" spans="85:98" x14ac:dyDescent="0.2">
      <c r="CG333" s="95">
        <v>690</v>
      </c>
      <c r="CH333" s="289" t="s">
        <v>1784</v>
      </c>
      <c r="CI333" s="95">
        <v>20</v>
      </c>
      <c r="CK333" s="95">
        <v>150</v>
      </c>
      <c r="CP333" s="95">
        <v>3300</v>
      </c>
      <c r="CR333" s="95">
        <v>220</v>
      </c>
      <c r="CT333" s="95">
        <v>3200</v>
      </c>
    </row>
    <row r="334" spans="85:98" x14ac:dyDescent="0.2">
      <c r="CG334" s="95">
        <v>600</v>
      </c>
      <c r="CH334" s="289" t="s">
        <v>1784</v>
      </c>
      <c r="CI334" s="95">
        <v>18</v>
      </c>
      <c r="CK334" s="95">
        <v>160</v>
      </c>
      <c r="CP334" s="95">
        <v>3370</v>
      </c>
      <c r="CR334" s="95">
        <v>220</v>
      </c>
      <c r="CT334" s="95">
        <v>2800</v>
      </c>
    </row>
    <row r="335" spans="85:98" x14ac:dyDescent="0.2">
      <c r="CG335" s="95">
        <v>704</v>
      </c>
      <c r="CI335" s="95">
        <v>27</v>
      </c>
      <c r="CK335" s="95">
        <v>160</v>
      </c>
      <c r="CP335" s="95">
        <v>3500</v>
      </c>
      <c r="CR335" s="95">
        <v>220</v>
      </c>
      <c r="CT335" s="95">
        <v>3500</v>
      </c>
    </row>
    <row r="336" spans="85:98" x14ac:dyDescent="0.2">
      <c r="CG336" s="95">
        <v>411</v>
      </c>
      <c r="CH336" s="289" t="s">
        <v>1784</v>
      </c>
      <c r="CI336" s="95">
        <v>18</v>
      </c>
      <c r="CK336" s="95">
        <v>170</v>
      </c>
      <c r="CP336" s="95">
        <v>3510</v>
      </c>
      <c r="CR336" s="95">
        <v>380</v>
      </c>
      <c r="CT336" s="95">
        <v>7100</v>
      </c>
    </row>
    <row r="337" spans="85:98" x14ac:dyDescent="0.2">
      <c r="CG337" s="95">
        <v>430</v>
      </c>
      <c r="CI337" s="95">
        <v>25</v>
      </c>
      <c r="CK337" s="95">
        <v>170</v>
      </c>
      <c r="CP337" s="95">
        <v>3620</v>
      </c>
      <c r="CR337" s="95">
        <v>180</v>
      </c>
      <c r="CT337" s="95">
        <v>3400</v>
      </c>
    </row>
    <row r="338" spans="85:98" x14ac:dyDescent="0.2">
      <c r="CG338" s="95">
        <v>439</v>
      </c>
      <c r="CH338" s="289" t="s">
        <v>1784</v>
      </c>
      <c r="CI338" s="95">
        <v>20</v>
      </c>
      <c r="CK338" s="95">
        <v>170</v>
      </c>
      <c r="CP338" s="95">
        <v>3680</v>
      </c>
      <c r="CQ338" s="289" t="s">
        <v>1784</v>
      </c>
      <c r="CR338" s="95">
        <v>18</v>
      </c>
      <c r="CT338" s="95">
        <v>1900</v>
      </c>
    </row>
    <row r="339" spans="85:98" x14ac:dyDescent="0.2">
      <c r="CG339" s="95">
        <v>481</v>
      </c>
      <c r="CH339" s="289" t="s">
        <v>1784</v>
      </c>
      <c r="CI339" s="95">
        <v>18</v>
      </c>
      <c r="CK339" s="95">
        <v>170</v>
      </c>
      <c r="CP339" s="95">
        <v>3680</v>
      </c>
      <c r="CR339" s="95">
        <v>250</v>
      </c>
      <c r="CT339" s="95">
        <v>2800</v>
      </c>
    </row>
    <row r="340" spans="85:98" x14ac:dyDescent="0.2">
      <c r="CG340" s="95">
        <v>600</v>
      </c>
      <c r="CH340" s="289" t="s">
        <v>1784</v>
      </c>
      <c r="CI340" s="95">
        <v>20</v>
      </c>
      <c r="CK340" s="95">
        <v>170</v>
      </c>
      <c r="CP340" s="95">
        <v>3700</v>
      </c>
      <c r="CR340" s="95">
        <v>42</v>
      </c>
      <c r="CT340" s="95">
        <v>1000</v>
      </c>
    </row>
    <row r="341" spans="85:98" x14ac:dyDescent="0.2">
      <c r="CG341" s="95">
        <v>990</v>
      </c>
      <c r="CH341" s="289" t="s">
        <v>1784</v>
      </c>
      <c r="CI341" s="95">
        <v>18</v>
      </c>
      <c r="CK341" s="95">
        <v>170</v>
      </c>
      <c r="CP341" s="95">
        <v>3870</v>
      </c>
      <c r="CR341" s="95">
        <v>240</v>
      </c>
      <c r="CT341" s="95">
        <v>2600</v>
      </c>
    </row>
    <row r="342" spans="85:98" x14ac:dyDescent="0.2">
      <c r="CG342" s="95">
        <v>260</v>
      </c>
      <c r="CH342" s="289" t="s">
        <v>1784</v>
      </c>
      <c r="CI342" s="95">
        <v>18</v>
      </c>
      <c r="CK342" s="95">
        <v>180</v>
      </c>
      <c r="CP342" s="95">
        <v>3920</v>
      </c>
      <c r="CR342" s="95">
        <v>77</v>
      </c>
      <c r="CT342" s="95">
        <v>3000</v>
      </c>
    </row>
    <row r="343" spans="85:98" x14ac:dyDescent="0.2">
      <c r="CG343" s="95">
        <v>313</v>
      </c>
      <c r="CH343" s="289" t="s">
        <v>1784</v>
      </c>
      <c r="CI343" s="95">
        <v>18</v>
      </c>
      <c r="CK343" s="95">
        <v>180</v>
      </c>
      <c r="CP343" s="95">
        <v>3940</v>
      </c>
      <c r="CR343" s="95">
        <v>220</v>
      </c>
      <c r="CT343" s="95">
        <v>3700</v>
      </c>
    </row>
    <row r="344" spans="85:98" x14ac:dyDescent="0.2">
      <c r="CG344" s="95">
        <v>326</v>
      </c>
      <c r="CH344" s="289" t="s">
        <v>1784</v>
      </c>
      <c r="CI344" s="95">
        <v>18</v>
      </c>
      <c r="CK344" s="95">
        <v>180</v>
      </c>
      <c r="CP344" s="95">
        <v>3970</v>
      </c>
      <c r="CR344" s="95">
        <v>220</v>
      </c>
      <c r="CT344" s="95">
        <v>3700</v>
      </c>
    </row>
    <row r="345" spans="85:98" x14ac:dyDescent="0.2">
      <c r="CG345" s="95">
        <v>409</v>
      </c>
      <c r="CH345" s="289" t="s">
        <v>1784</v>
      </c>
      <c r="CI345" s="95">
        <v>18</v>
      </c>
      <c r="CK345" s="95">
        <v>180</v>
      </c>
      <c r="CP345" s="95">
        <v>3990</v>
      </c>
      <c r="CR345" s="95">
        <v>590</v>
      </c>
      <c r="CT345" s="95">
        <v>4200</v>
      </c>
    </row>
    <row r="346" spans="85:98" x14ac:dyDescent="0.2">
      <c r="CG346" s="95">
        <v>463</v>
      </c>
      <c r="CH346" s="289" t="s">
        <v>1784</v>
      </c>
      <c r="CI346" s="95">
        <v>18</v>
      </c>
      <c r="CK346" s="95">
        <v>180</v>
      </c>
      <c r="CP346" s="95">
        <v>4000</v>
      </c>
      <c r="CR346" s="95">
        <v>920</v>
      </c>
      <c r="CT346" s="95">
        <v>1600</v>
      </c>
    </row>
    <row r="347" spans="85:98" x14ac:dyDescent="0.2">
      <c r="CG347" s="95">
        <v>752</v>
      </c>
      <c r="CH347" s="289" t="s">
        <v>1784</v>
      </c>
      <c r="CI347" s="95">
        <v>20</v>
      </c>
      <c r="CK347" s="95">
        <v>180</v>
      </c>
      <c r="CP347" s="95">
        <v>4060</v>
      </c>
      <c r="CR347" s="95">
        <v>230</v>
      </c>
      <c r="CT347" s="95">
        <v>2900</v>
      </c>
    </row>
    <row r="348" spans="85:98" x14ac:dyDescent="0.2">
      <c r="CG348" s="95">
        <v>1150</v>
      </c>
      <c r="CH348" s="289" t="s">
        <v>1784</v>
      </c>
      <c r="CI348" s="95">
        <v>18</v>
      </c>
      <c r="CK348" s="95">
        <v>180</v>
      </c>
      <c r="CP348" s="95">
        <v>4080</v>
      </c>
      <c r="CQ348" s="289" t="s">
        <v>1784</v>
      </c>
      <c r="CR348" s="95">
        <v>18</v>
      </c>
      <c r="CT348" s="95">
        <v>3700</v>
      </c>
    </row>
    <row r="349" spans="85:98" x14ac:dyDescent="0.2">
      <c r="CG349" s="95">
        <v>450</v>
      </c>
      <c r="CI349" s="95">
        <v>45</v>
      </c>
      <c r="CK349" s="95">
        <v>190</v>
      </c>
      <c r="CP349" s="95">
        <v>4120</v>
      </c>
      <c r="CQ349" s="289" t="s">
        <v>1784</v>
      </c>
      <c r="CR349" s="95">
        <v>20</v>
      </c>
      <c r="CT349" s="95">
        <v>760</v>
      </c>
    </row>
    <row r="350" spans="85:98" x14ac:dyDescent="0.2">
      <c r="CG350" s="95">
        <v>460</v>
      </c>
      <c r="CH350" s="289" t="s">
        <v>1784</v>
      </c>
      <c r="CI350" s="95">
        <v>18</v>
      </c>
      <c r="CK350" s="95">
        <v>200</v>
      </c>
      <c r="CP350" s="95">
        <v>4245</v>
      </c>
      <c r="CQ350" s="289" t="s">
        <v>1784</v>
      </c>
      <c r="CR350" s="95">
        <v>18</v>
      </c>
      <c r="CT350" s="95">
        <v>2100</v>
      </c>
    </row>
    <row r="351" spans="85:98" x14ac:dyDescent="0.2">
      <c r="CG351" s="95">
        <v>492</v>
      </c>
      <c r="CH351" s="289" t="s">
        <v>1784</v>
      </c>
      <c r="CI351" s="95">
        <v>20</v>
      </c>
      <c r="CK351" s="95">
        <v>200</v>
      </c>
      <c r="CP351" s="95">
        <v>4290</v>
      </c>
      <c r="CR351" s="95">
        <v>37</v>
      </c>
      <c r="CT351" s="95">
        <v>540</v>
      </c>
    </row>
    <row r="352" spans="85:98" x14ac:dyDescent="0.2">
      <c r="CG352" s="95">
        <v>617</v>
      </c>
      <c r="CH352" s="289" t="s">
        <v>1784</v>
      </c>
      <c r="CI352" s="95">
        <v>18</v>
      </c>
      <c r="CK352" s="95">
        <v>200</v>
      </c>
      <c r="CP352" s="95">
        <v>4460</v>
      </c>
      <c r="CQ352" s="289" t="s">
        <v>1784</v>
      </c>
      <c r="CR352" s="95">
        <v>20</v>
      </c>
      <c r="CT352" s="95">
        <v>2700</v>
      </c>
    </row>
    <row r="353" spans="85:98" x14ac:dyDescent="0.2">
      <c r="CG353" s="95">
        <v>1540</v>
      </c>
      <c r="CH353" s="289" t="s">
        <v>1784</v>
      </c>
      <c r="CI353" s="95">
        <v>18</v>
      </c>
      <c r="CK353" s="95">
        <v>200</v>
      </c>
      <c r="CP353" s="95">
        <v>4640</v>
      </c>
      <c r="CR353" s="95">
        <v>160</v>
      </c>
      <c r="CT353" s="95">
        <v>3900</v>
      </c>
    </row>
    <row r="354" spans="85:98" x14ac:dyDescent="0.2">
      <c r="CG354" s="95">
        <v>1710</v>
      </c>
      <c r="CH354" s="289" t="s">
        <v>1784</v>
      </c>
      <c r="CI354" s="95">
        <v>18</v>
      </c>
      <c r="CK354" s="95">
        <v>200</v>
      </c>
      <c r="CP354" s="95">
        <v>4890</v>
      </c>
      <c r="CR354" s="95">
        <v>280</v>
      </c>
      <c r="CT354" s="95">
        <v>3500</v>
      </c>
    </row>
    <row r="355" spans="85:98" x14ac:dyDescent="0.2">
      <c r="CG355" s="95">
        <v>380</v>
      </c>
      <c r="CH355" s="289" t="s">
        <v>1784</v>
      </c>
      <c r="CI355" s="95">
        <v>18</v>
      </c>
      <c r="CK355" s="95">
        <v>210</v>
      </c>
      <c r="CP355" s="95">
        <v>4980</v>
      </c>
      <c r="CQ355" s="289" t="s">
        <v>1784</v>
      </c>
      <c r="CR355" s="95">
        <v>20</v>
      </c>
      <c r="CT355" s="95">
        <v>2500</v>
      </c>
    </row>
    <row r="356" spans="85:98" x14ac:dyDescent="0.2">
      <c r="CG356" s="95">
        <v>386</v>
      </c>
      <c r="CH356" s="289" t="s">
        <v>1784</v>
      </c>
      <c r="CI356" s="95">
        <v>18</v>
      </c>
      <c r="CK356" s="95">
        <v>210</v>
      </c>
      <c r="CP356" s="95">
        <v>5010</v>
      </c>
      <c r="CR356" s="95">
        <v>710</v>
      </c>
      <c r="CT356" s="95">
        <v>5100</v>
      </c>
    </row>
    <row r="357" spans="85:98" x14ac:dyDescent="0.2">
      <c r="CG357" s="95">
        <v>610</v>
      </c>
      <c r="CH357" s="289" t="s">
        <v>1784</v>
      </c>
      <c r="CI357" s="95">
        <v>20</v>
      </c>
      <c r="CK357" s="95">
        <v>210</v>
      </c>
      <c r="CP357" s="95">
        <v>5390</v>
      </c>
      <c r="CR357" s="95">
        <v>30</v>
      </c>
      <c r="CT357" s="95">
        <v>3600</v>
      </c>
    </row>
    <row r="358" spans="85:98" x14ac:dyDescent="0.2">
      <c r="CG358" s="95">
        <v>5150</v>
      </c>
      <c r="CH358" s="289" t="s">
        <v>1784</v>
      </c>
      <c r="CI358" s="95">
        <v>18</v>
      </c>
      <c r="CK358" s="95">
        <v>210</v>
      </c>
      <c r="CP358" s="95">
        <v>5480</v>
      </c>
      <c r="CR358" s="95">
        <v>210</v>
      </c>
      <c r="CT358" s="95">
        <v>7900</v>
      </c>
    </row>
    <row r="359" spans="85:98" x14ac:dyDescent="0.2">
      <c r="CG359" s="95">
        <v>416</v>
      </c>
      <c r="CH359" s="289" t="s">
        <v>1784</v>
      </c>
      <c r="CI359" s="95">
        <v>20</v>
      </c>
      <c r="CK359" s="95">
        <v>220</v>
      </c>
      <c r="CP359" s="95">
        <v>5600</v>
      </c>
      <c r="CR359" s="95">
        <v>1400</v>
      </c>
      <c r="CT359" s="95">
        <v>5800</v>
      </c>
    </row>
    <row r="360" spans="85:98" x14ac:dyDescent="0.2">
      <c r="CG360" s="95">
        <v>630</v>
      </c>
      <c r="CI360" s="95">
        <v>57</v>
      </c>
      <c r="CK360" s="95">
        <v>220</v>
      </c>
      <c r="CP360" s="95">
        <v>5740</v>
      </c>
      <c r="CR360" s="95">
        <v>410</v>
      </c>
      <c r="CT360" s="95">
        <v>8300</v>
      </c>
    </row>
    <row r="361" spans="85:98" x14ac:dyDescent="0.2">
      <c r="CG361" s="95">
        <v>1090</v>
      </c>
      <c r="CH361" s="289" t="s">
        <v>1784</v>
      </c>
      <c r="CI361" s="95">
        <v>18</v>
      </c>
      <c r="CK361" s="95">
        <v>220</v>
      </c>
      <c r="CP361" s="95">
        <v>5760</v>
      </c>
      <c r="CQ361" s="289" t="s">
        <v>1784</v>
      </c>
      <c r="CR361" s="95">
        <v>10</v>
      </c>
      <c r="CT361" s="95">
        <v>6800</v>
      </c>
    </row>
    <row r="362" spans="85:98" x14ac:dyDescent="0.2">
      <c r="CG362" s="95">
        <v>335</v>
      </c>
      <c r="CI362" s="95">
        <v>23</v>
      </c>
      <c r="CK362" s="95">
        <v>230</v>
      </c>
      <c r="CP362" s="95">
        <v>5790</v>
      </c>
      <c r="CR362" s="95">
        <v>2000</v>
      </c>
      <c r="CT362" s="95">
        <v>6100</v>
      </c>
    </row>
    <row r="363" spans="85:98" x14ac:dyDescent="0.2">
      <c r="CG363" s="95">
        <v>925</v>
      </c>
      <c r="CH363" s="289" t="s">
        <v>1784</v>
      </c>
      <c r="CI363" s="95">
        <v>20</v>
      </c>
      <c r="CK363" s="95">
        <v>230</v>
      </c>
      <c r="CP363" s="95">
        <v>5850</v>
      </c>
      <c r="CQ363" s="289" t="s">
        <v>1784</v>
      </c>
      <c r="CR363" s="95">
        <v>18</v>
      </c>
      <c r="CT363" s="95">
        <v>5200</v>
      </c>
    </row>
    <row r="364" spans="85:98" x14ac:dyDescent="0.2">
      <c r="CG364" s="95">
        <v>980</v>
      </c>
      <c r="CH364" s="289" t="s">
        <v>1784</v>
      </c>
      <c r="CI364" s="95">
        <v>18</v>
      </c>
      <c r="CK364" s="95">
        <v>230</v>
      </c>
      <c r="CP364" s="95">
        <v>5940</v>
      </c>
      <c r="CR364" s="95">
        <v>30</v>
      </c>
      <c r="CT364" s="95">
        <v>9200</v>
      </c>
    </row>
    <row r="365" spans="85:98" x14ac:dyDescent="0.2">
      <c r="CG365" s="95">
        <v>560</v>
      </c>
      <c r="CI365" s="95">
        <v>35</v>
      </c>
      <c r="CK365" s="95">
        <v>250</v>
      </c>
      <c r="CP365" s="95">
        <v>6150</v>
      </c>
      <c r="CQ365" s="289" t="s">
        <v>1784</v>
      </c>
      <c r="CR365" s="95">
        <v>18</v>
      </c>
      <c r="CT365" s="95">
        <v>5600</v>
      </c>
    </row>
    <row r="366" spans="85:98" x14ac:dyDescent="0.2">
      <c r="CG366" s="95">
        <v>900</v>
      </c>
      <c r="CI366" s="95">
        <v>30</v>
      </c>
      <c r="CK366" s="95">
        <v>260</v>
      </c>
      <c r="CP366" s="95">
        <v>6860</v>
      </c>
      <c r="CQ366" s="289" t="s">
        <v>1784</v>
      </c>
      <c r="CR366" s="95">
        <v>10</v>
      </c>
      <c r="CT366" s="95">
        <v>8100</v>
      </c>
    </row>
    <row r="367" spans="85:98" x14ac:dyDescent="0.2">
      <c r="CG367" s="95">
        <v>2050</v>
      </c>
      <c r="CH367" s="289" t="s">
        <v>1784</v>
      </c>
      <c r="CI367" s="95">
        <v>20</v>
      </c>
      <c r="CK367" s="95">
        <v>270</v>
      </c>
      <c r="CP367" s="95">
        <v>6880</v>
      </c>
      <c r="CR367" s="95">
        <v>34</v>
      </c>
      <c r="CT367" s="95">
        <v>9500</v>
      </c>
    </row>
    <row r="368" spans="85:98" x14ac:dyDescent="0.2">
      <c r="CG368" s="95">
        <v>441</v>
      </c>
      <c r="CH368" s="289" t="s">
        <v>1784</v>
      </c>
      <c r="CI368" s="95">
        <v>18</v>
      </c>
      <c r="CK368" s="95">
        <v>300</v>
      </c>
      <c r="CP368" s="95">
        <v>6960</v>
      </c>
      <c r="CR368" s="95">
        <v>560</v>
      </c>
      <c r="CT368" s="95">
        <v>10000</v>
      </c>
    </row>
    <row r="369" spans="85:98" x14ac:dyDescent="0.2">
      <c r="CG369" s="95">
        <v>640</v>
      </c>
      <c r="CH369" s="289" t="s">
        <v>1784</v>
      </c>
      <c r="CI369" s="95">
        <v>20</v>
      </c>
      <c r="CK369" s="95">
        <v>310</v>
      </c>
      <c r="CP369" s="95">
        <v>7280</v>
      </c>
      <c r="CR369" s="95">
        <v>24</v>
      </c>
      <c r="CT369" s="95">
        <v>12000</v>
      </c>
    </row>
    <row r="370" spans="85:98" x14ac:dyDescent="0.2">
      <c r="CG370" s="95">
        <v>897</v>
      </c>
      <c r="CI370" s="95">
        <v>34</v>
      </c>
      <c r="CK370" s="95">
        <v>330</v>
      </c>
      <c r="CP370" s="95">
        <v>7340</v>
      </c>
      <c r="CR370" s="95">
        <v>560</v>
      </c>
      <c r="CT370" s="95">
        <v>15000</v>
      </c>
    </row>
    <row r="371" spans="85:98" x14ac:dyDescent="0.2">
      <c r="CG371" s="95">
        <v>1510</v>
      </c>
      <c r="CH371" s="289" t="s">
        <v>1784</v>
      </c>
      <c r="CI371" s="95">
        <v>18</v>
      </c>
      <c r="CK371" s="95">
        <v>330</v>
      </c>
      <c r="CP371" s="95">
        <v>7440</v>
      </c>
      <c r="CR371" s="95">
        <v>340</v>
      </c>
      <c r="CT371" s="95">
        <v>2800</v>
      </c>
    </row>
    <row r="372" spans="85:98" x14ac:dyDescent="0.2">
      <c r="CG372" s="95">
        <v>660</v>
      </c>
      <c r="CI372" s="95">
        <v>39</v>
      </c>
      <c r="CK372" s="95">
        <v>340</v>
      </c>
      <c r="CP372" s="95">
        <v>7860</v>
      </c>
      <c r="CQ372" s="289" t="s">
        <v>1784</v>
      </c>
      <c r="CR372" s="95">
        <v>10</v>
      </c>
      <c r="CT372" s="95">
        <v>9100</v>
      </c>
    </row>
    <row r="373" spans="85:98" x14ac:dyDescent="0.2">
      <c r="CG373" s="95">
        <v>690</v>
      </c>
      <c r="CH373" s="289" t="s">
        <v>1784</v>
      </c>
      <c r="CI373" s="95">
        <v>18</v>
      </c>
      <c r="CK373" s="95">
        <v>340</v>
      </c>
      <c r="CP373" s="95">
        <v>8430</v>
      </c>
      <c r="CR373" s="95">
        <v>490</v>
      </c>
      <c r="CT373" s="95">
        <v>8500</v>
      </c>
    </row>
    <row r="374" spans="85:98" x14ac:dyDescent="0.2">
      <c r="CG374" s="95">
        <v>870</v>
      </c>
      <c r="CI374" s="95">
        <v>46</v>
      </c>
      <c r="CK374" s="95">
        <v>350</v>
      </c>
      <c r="CP374" s="95">
        <v>8520</v>
      </c>
      <c r="CQ374" s="289" t="s">
        <v>1784</v>
      </c>
      <c r="CR374" s="95">
        <v>18</v>
      </c>
      <c r="CT374" s="95">
        <v>13000</v>
      </c>
    </row>
    <row r="375" spans="85:98" x14ac:dyDescent="0.2">
      <c r="CG375" s="95">
        <v>2370</v>
      </c>
      <c r="CH375" s="289" t="s">
        <v>1784</v>
      </c>
      <c r="CI375" s="95">
        <v>18</v>
      </c>
      <c r="CK375" s="95">
        <v>350</v>
      </c>
      <c r="CP375" s="95">
        <v>8710</v>
      </c>
      <c r="CQ375" s="289" t="s">
        <v>1784</v>
      </c>
      <c r="CR375" s="95">
        <v>18</v>
      </c>
      <c r="CT375" s="95">
        <v>14000</v>
      </c>
    </row>
    <row r="376" spans="85:98" x14ac:dyDescent="0.2">
      <c r="CG376" s="95">
        <v>3810</v>
      </c>
      <c r="CH376" s="289" t="s">
        <v>1784</v>
      </c>
      <c r="CI376" s="95">
        <v>20</v>
      </c>
      <c r="CK376" s="95">
        <v>390</v>
      </c>
      <c r="CP376" s="95">
        <v>9200</v>
      </c>
      <c r="CQ376" s="289" t="s">
        <v>1784</v>
      </c>
      <c r="CR376" s="95">
        <v>18</v>
      </c>
      <c r="CT376" s="95">
        <v>12000</v>
      </c>
    </row>
    <row r="377" spans="85:98" x14ac:dyDescent="0.2">
      <c r="CG377" s="95">
        <v>1080</v>
      </c>
      <c r="CH377" s="289" t="s">
        <v>1784</v>
      </c>
      <c r="CI377" s="95">
        <v>20</v>
      </c>
      <c r="CK377" s="95">
        <v>400</v>
      </c>
      <c r="CP377" s="95">
        <v>12800</v>
      </c>
      <c r="CQ377" s="289" t="s">
        <v>1784</v>
      </c>
      <c r="CR377" s="95">
        <v>18</v>
      </c>
      <c r="CT377" s="95">
        <v>5700</v>
      </c>
    </row>
    <row r="378" spans="85:98" x14ac:dyDescent="0.2">
      <c r="CG378" s="95">
        <v>1210</v>
      </c>
      <c r="CH378" s="289" t="s">
        <v>1784</v>
      </c>
      <c r="CI378" s="95">
        <v>20</v>
      </c>
      <c r="CK378" s="95">
        <v>410</v>
      </c>
      <c r="CP378" s="95">
        <v>15300</v>
      </c>
      <c r="CQ378" s="289" t="s">
        <v>1784</v>
      </c>
      <c r="CR378" s="95">
        <v>18</v>
      </c>
      <c r="CT378" s="95">
        <v>15000</v>
      </c>
    </row>
    <row r="379" spans="85:98" x14ac:dyDescent="0.2">
      <c r="CG379" s="95">
        <v>1340</v>
      </c>
      <c r="CI379" s="95">
        <v>32</v>
      </c>
      <c r="CK379" s="95">
        <v>410</v>
      </c>
      <c r="CP379" s="95">
        <v>38600</v>
      </c>
      <c r="CR379" s="95">
        <v>370</v>
      </c>
      <c r="CT379" s="95">
        <v>35000</v>
      </c>
    </row>
    <row r="380" spans="85:98" x14ac:dyDescent="0.2">
      <c r="CG380" s="95">
        <v>2250</v>
      </c>
      <c r="CH380" s="289" t="s">
        <v>1784</v>
      </c>
      <c r="CI380" s="95">
        <v>20</v>
      </c>
      <c r="CK380" s="95">
        <v>420</v>
      </c>
      <c r="CP380" s="95">
        <v>48100</v>
      </c>
      <c r="CQ380" s="289" t="s">
        <v>1784</v>
      </c>
      <c r="CR380" s="95">
        <v>18</v>
      </c>
      <c r="CT380" s="95">
        <v>70000</v>
      </c>
    </row>
    <row r="381" spans="85:98" x14ac:dyDescent="0.2">
      <c r="CG381" s="95">
        <v>876</v>
      </c>
      <c r="CH381" s="289" t="s">
        <v>1784</v>
      </c>
      <c r="CI381" s="95">
        <v>18</v>
      </c>
      <c r="CK381" s="95">
        <v>430</v>
      </c>
      <c r="CP381" s="95">
        <v>2.1</v>
      </c>
    </row>
    <row r="382" spans="85:98" x14ac:dyDescent="0.2">
      <c r="CG382" s="95">
        <v>1090</v>
      </c>
      <c r="CH382" s="289" t="s">
        <v>1784</v>
      </c>
      <c r="CI382" s="95">
        <v>18</v>
      </c>
      <c r="CK382" s="95">
        <v>440</v>
      </c>
      <c r="CP382" s="95">
        <v>3.6</v>
      </c>
    </row>
    <row r="383" spans="85:98" x14ac:dyDescent="0.2">
      <c r="CG383" s="95">
        <v>1090</v>
      </c>
      <c r="CH383" s="289" t="s">
        <v>1784</v>
      </c>
      <c r="CI383" s="95">
        <v>18</v>
      </c>
      <c r="CK383" s="95">
        <v>450</v>
      </c>
      <c r="CP383" s="95">
        <v>5</v>
      </c>
    </row>
    <row r="384" spans="85:98" x14ac:dyDescent="0.2">
      <c r="CG384" s="95">
        <v>954</v>
      </c>
      <c r="CH384" s="289" t="s">
        <v>1784</v>
      </c>
      <c r="CI384" s="95">
        <v>18</v>
      </c>
      <c r="CK384" s="95">
        <v>470</v>
      </c>
      <c r="CP384" s="95">
        <v>5.5</v>
      </c>
    </row>
    <row r="385" spans="85:94" x14ac:dyDescent="0.2">
      <c r="CG385" s="95">
        <v>880</v>
      </c>
      <c r="CH385" s="289" t="s">
        <v>1784</v>
      </c>
      <c r="CI385" s="95">
        <v>18</v>
      </c>
      <c r="CK385" s="95">
        <v>480</v>
      </c>
      <c r="CP385" s="95">
        <v>6.4</v>
      </c>
    </row>
    <row r="386" spans="85:94" x14ac:dyDescent="0.2">
      <c r="CG386" s="95">
        <v>2050</v>
      </c>
      <c r="CH386" s="289" t="s">
        <v>1784</v>
      </c>
      <c r="CI386" s="95">
        <v>20</v>
      </c>
      <c r="CK386" s="95">
        <v>480</v>
      </c>
      <c r="CP386" s="95">
        <v>9.9</v>
      </c>
    </row>
    <row r="387" spans="85:94" x14ac:dyDescent="0.2">
      <c r="CG387" s="95">
        <v>1830</v>
      </c>
      <c r="CH387" s="289" t="s">
        <v>1784</v>
      </c>
      <c r="CI387" s="95">
        <v>20</v>
      </c>
      <c r="CK387" s="95">
        <v>500</v>
      </c>
      <c r="CP387" s="95">
        <v>10</v>
      </c>
    </row>
    <row r="388" spans="85:94" x14ac:dyDescent="0.2">
      <c r="CG388" s="95">
        <v>1010</v>
      </c>
      <c r="CH388" s="289" t="s">
        <v>1784</v>
      </c>
      <c r="CI388" s="95">
        <v>18</v>
      </c>
      <c r="CK388" s="95">
        <v>510</v>
      </c>
      <c r="CP388" s="95">
        <v>17.399999999999999</v>
      </c>
    </row>
    <row r="389" spans="85:94" x14ac:dyDescent="0.2">
      <c r="CG389" s="95">
        <v>1500</v>
      </c>
      <c r="CI389" s="95">
        <v>69</v>
      </c>
      <c r="CK389" s="95">
        <v>540</v>
      </c>
      <c r="CP389" s="95">
        <v>20.9</v>
      </c>
    </row>
    <row r="390" spans="85:94" x14ac:dyDescent="0.2">
      <c r="CG390" s="95">
        <v>1300</v>
      </c>
      <c r="CI390" s="95">
        <v>51</v>
      </c>
      <c r="CK390" s="95">
        <v>550</v>
      </c>
      <c r="CP390" s="95">
        <v>22.1</v>
      </c>
    </row>
    <row r="391" spans="85:94" x14ac:dyDescent="0.2">
      <c r="CG391" s="95">
        <v>1490</v>
      </c>
      <c r="CH391" s="289" t="s">
        <v>1784</v>
      </c>
      <c r="CI391" s="95">
        <v>20</v>
      </c>
      <c r="CK391" s="95">
        <v>560</v>
      </c>
      <c r="CP391" s="95">
        <v>27.9</v>
      </c>
    </row>
    <row r="392" spans="85:94" x14ac:dyDescent="0.2">
      <c r="CG392" s="95">
        <v>1700</v>
      </c>
      <c r="CI392" s="95">
        <v>18</v>
      </c>
      <c r="CK392" s="95">
        <v>570</v>
      </c>
      <c r="CP392" s="95">
        <v>30.4</v>
      </c>
    </row>
    <row r="393" spans="85:94" x14ac:dyDescent="0.2">
      <c r="CG393" s="95">
        <v>1860</v>
      </c>
      <c r="CH393" s="289" t="s">
        <v>1784</v>
      </c>
      <c r="CI393" s="95">
        <v>20</v>
      </c>
      <c r="CK393" s="95">
        <v>570</v>
      </c>
      <c r="CP393" s="95">
        <v>30.8</v>
      </c>
    </row>
    <row r="394" spans="85:94" x14ac:dyDescent="0.2">
      <c r="CG394" s="95">
        <v>1380</v>
      </c>
      <c r="CH394" s="289" t="s">
        <v>1784</v>
      </c>
      <c r="CI394" s="95">
        <v>18</v>
      </c>
      <c r="CK394" s="95">
        <v>600</v>
      </c>
      <c r="CP394" s="95">
        <v>35.200000000000003</v>
      </c>
    </row>
    <row r="395" spans="85:94" x14ac:dyDescent="0.2">
      <c r="CG395" s="95">
        <v>1420</v>
      </c>
      <c r="CH395" s="289" t="s">
        <v>1784</v>
      </c>
      <c r="CI395" s="95">
        <v>18</v>
      </c>
      <c r="CK395" s="95">
        <v>610</v>
      </c>
      <c r="CP395" s="95">
        <v>46.5</v>
      </c>
    </row>
    <row r="396" spans="85:94" x14ac:dyDescent="0.2">
      <c r="CG396" s="95">
        <v>2180</v>
      </c>
      <c r="CH396" s="289" t="s">
        <v>1784</v>
      </c>
      <c r="CI396" s="95">
        <v>18</v>
      </c>
      <c r="CK396" s="95">
        <v>610</v>
      </c>
      <c r="CP396" s="95">
        <v>47.8</v>
      </c>
    </row>
    <row r="397" spans="85:94" x14ac:dyDescent="0.2">
      <c r="CG397" s="95">
        <v>2000</v>
      </c>
      <c r="CH397" s="289" t="s">
        <v>1784</v>
      </c>
      <c r="CI397" s="95">
        <v>20</v>
      </c>
      <c r="CK397" s="95">
        <v>620</v>
      </c>
      <c r="CP397" s="95">
        <v>65.7</v>
      </c>
    </row>
    <row r="398" spans="85:94" x14ac:dyDescent="0.2">
      <c r="CG398" s="95">
        <v>5390</v>
      </c>
      <c r="CI398" s="95">
        <v>27</v>
      </c>
      <c r="CK398" s="95">
        <v>630</v>
      </c>
      <c r="CP398" s="95">
        <v>78.099999999999994</v>
      </c>
    </row>
    <row r="399" spans="85:94" x14ac:dyDescent="0.2">
      <c r="CG399" s="95">
        <v>1830</v>
      </c>
      <c r="CH399" s="289" t="s">
        <v>1784</v>
      </c>
      <c r="CI399" s="95">
        <v>20</v>
      </c>
      <c r="CK399" s="95">
        <v>640</v>
      </c>
      <c r="CP399" s="95">
        <v>78.2</v>
      </c>
    </row>
    <row r="400" spans="85:94" x14ac:dyDescent="0.2">
      <c r="CG400" s="95">
        <v>1800</v>
      </c>
      <c r="CI400" s="95">
        <v>26</v>
      </c>
      <c r="CK400" s="95">
        <v>690</v>
      </c>
      <c r="CP400" s="95">
        <v>93.3</v>
      </c>
    </row>
    <row r="401" spans="85:94" x14ac:dyDescent="0.2">
      <c r="CG401" s="95">
        <v>1200</v>
      </c>
      <c r="CI401" s="95">
        <v>120</v>
      </c>
      <c r="CK401" s="95">
        <v>700</v>
      </c>
      <c r="CP401" s="95">
        <v>93.8</v>
      </c>
    </row>
    <row r="402" spans="85:94" x14ac:dyDescent="0.2">
      <c r="CG402" s="95">
        <v>2930</v>
      </c>
      <c r="CH402" s="289" t="s">
        <v>1784</v>
      </c>
      <c r="CI402" s="95">
        <v>18</v>
      </c>
      <c r="CK402" s="95">
        <v>700</v>
      </c>
      <c r="CP402" s="95">
        <v>106</v>
      </c>
    </row>
    <row r="403" spans="85:94" x14ac:dyDescent="0.2">
      <c r="CG403" s="95">
        <v>670</v>
      </c>
      <c r="CI403" s="95">
        <v>49</v>
      </c>
      <c r="CK403" s="95">
        <v>710</v>
      </c>
      <c r="CP403" s="95">
        <v>112</v>
      </c>
    </row>
    <row r="404" spans="85:94" x14ac:dyDescent="0.2">
      <c r="CG404" s="95">
        <v>2800</v>
      </c>
      <c r="CI404" s="95">
        <v>48</v>
      </c>
      <c r="CK404" s="95">
        <v>750</v>
      </c>
      <c r="CP404" s="95">
        <v>112</v>
      </c>
    </row>
    <row r="405" spans="85:94" x14ac:dyDescent="0.2">
      <c r="CG405" s="95">
        <v>1690</v>
      </c>
      <c r="CH405" s="289" t="s">
        <v>1784</v>
      </c>
      <c r="CI405" s="95">
        <v>18</v>
      </c>
      <c r="CK405" s="95">
        <v>760</v>
      </c>
      <c r="CP405" s="95">
        <v>120</v>
      </c>
    </row>
    <row r="406" spans="85:94" x14ac:dyDescent="0.2">
      <c r="CG406" s="95">
        <v>2100</v>
      </c>
      <c r="CI406" s="95">
        <v>89</v>
      </c>
      <c r="CK406" s="95">
        <v>760</v>
      </c>
      <c r="CP406" s="95">
        <v>131</v>
      </c>
    </row>
    <row r="407" spans="85:94" x14ac:dyDescent="0.2">
      <c r="CG407" s="95">
        <v>7560</v>
      </c>
      <c r="CH407" s="289" t="s">
        <v>1784</v>
      </c>
      <c r="CI407" s="95">
        <v>20</v>
      </c>
      <c r="CK407" s="95">
        <v>760</v>
      </c>
      <c r="CP407" s="95">
        <v>131</v>
      </c>
    </row>
    <row r="408" spans="85:94" x14ac:dyDescent="0.2">
      <c r="CG408" s="95">
        <v>1250</v>
      </c>
      <c r="CH408" s="289" t="s">
        <v>1784</v>
      </c>
      <c r="CI408" s="95">
        <v>18</v>
      </c>
      <c r="CK408" s="95">
        <v>770</v>
      </c>
      <c r="CP408" s="95">
        <v>150</v>
      </c>
    </row>
    <row r="409" spans="85:94" x14ac:dyDescent="0.2">
      <c r="CG409" s="95">
        <v>1740</v>
      </c>
      <c r="CI409" s="95">
        <v>23</v>
      </c>
      <c r="CK409" s="95">
        <v>770</v>
      </c>
      <c r="CP409" s="95">
        <v>164</v>
      </c>
    </row>
    <row r="410" spans="85:94" x14ac:dyDescent="0.2">
      <c r="CG410" s="95">
        <v>1700</v>
      </c>
      <c r="CH410" s="289" t="s">
        <v>1784</v>
      </c>
      <c r="CI410" s="95">
        <v>18</v>
      </c>
      <c r="CK410" s="95">
        <v>780</v>
      </c>
      <c r="CP410" s="95">
        <v>171</v>
      </c>
    </row>
    <row r="411" spans="85:94" x14ac:dyDescent="0.2">
      <c r="CG411" s="95">
        <v>2400</v>
      </c>
      <c r="CI411" s="95">
        <v>110</v>
      </c>
      <c r="CK411" s="95">
        <v>780</v>
      </c>
      <c r="CP411" s="95">
        <v>211</v>
      </c>
    </row>
    <row r="412" spans="85:94" x14ac:dyDescent="0.2">
      <c r="CG412" s="95">
        <v>1900</v>
      </c>
      <c r="CH412" s="289" t="s">
        <v>1784</v>
      </c>
      <c r="CI412" s="95">
        <v>18</v>
      </c>
      <c r="CK412" s="95">
        <v>800</v>
      </c>
      <c r="CP412" s="95">
        <v>212</v>
      </c>
    </row>
    <row r="413" spans="85:94" x14ac:dyDescent="0.2">
      <c r="CG413" s="95">
        <v>1770</v>
      </c>
      <c r="CH413" s="289" t="s">
        <v>1784</v>
      </c>
      <c r="CI413" s="95">
        <v>20</v>
      </c>
      <c r="CK413" s="95">
        <v>810</v>
      </c>
      <c r="CP413" s="95">
        <v>225</v>
      </c>
    </row>
    <row r="414" spans="85:94" x14ac:dyDescent="0.2">
      <c r="CG414" s="95">
        <v>1960</v>
      </c>
      <c r="CH414" s="289" t="s">
        <v>1784</v>
      </c>
      <c r="CI414" s="95">
        <v>18</v>
      </c>
      <c r="CK414" s="95">
        <v>850</v>
      </c>
      <c r="CP414" s="95">
        <v>246</v>
      </c>
    </row>
    <row r="415" spans="85:94" x14ac:dyDescent="0.2">
      <c r="CG415" s="95">
        <v>2670</v>
      </c>
      <c r="CH415" s="289" t="s">
        <v>1784</v>
      </c>
      <c r="CI415" s="95">
        <v>20</v>
      </c>
      <c r="CK415" s="95">
        <v>850</v>
      </c>
      <c r="CP415" s="95">
        <v>263</v>
      </c>
    </row>
    <row r="416" spans="85:94" x14ac:dyDescent="0.2">
      <c r="CG416" s="95">
        <v>2660</v>
      </c>
      <c r="CI416" s="95">
        <v>60</v>
      </c>
      <c r="CK416" s="95">
        <v>860</v>
      </c>
      <c r="CP416" s="95">
        <v>283</v>
      </c>
    </row>
    <row r="417" spans="85:94" x14ac:dyDescent="0.2">
      <c r="CG417" s="95">
        <v>2310</v>
      </c>
      <c r="CH417" s="289" t="s">
        <v>1784</v>
      </c>
      <c r="CI417" s="95">
        <v>18</v>
      </c>
      <c r="CK417" s="95">
        <v>870</v>
      </c>
      <c r="CP417" s="95">
        <v>303</v>
      </c>
    </row>
    <row r="418" spans="85:94" x14ac:dyDescent="0.2">
      <c r="CG418" s="95">
        <v>1780</v>
      </c>
      <c r="CH418" s="289" t="s">
        <v>1784</v>
      </c>
      <c r="CI418" s="95">
        <v>18</v>
      </c>
      <c r="CK418" s="95">
        <v>890</v>
      </c>
      <c r="CP418" s="95">
        <v>352</v>
      </c>
    </row>
    <row r="419" spans="85:94" x14ac:dyDescent="0.2">
      <c r="CG419" s="95">
        <v>1800</v>
      </c>
      <c r="CI419" s="95">
        <v>80</v>
      </c>
      <c r="CK419" s="95">
        <v>900</v>
      </c>
      <c r="CP419" s="95">
        <v>375</v>
      </c>
    </row>
    <row r="420" spans="85:94" x14ac:dyDescent="0.2">
      <c r="CG420" s="95">
        <v>3080</v>
      </c>
      <c r="CH420" s="289" t="s">
        <v>1784</v>
      </c>
      <c r="CI420" s="95">
        <v>18</v>
      </c>
      <c r="CK420" s="95">
        <v>900</v>
      </c>
      <c r="CP420" s="95">
        <v>389</v>
      </c>
    </row>
    <row r="421" spans="85:94" x14ac:dyDescent="0.2">
      <c r="CG421" s="95">
        <v>2210</v>
      </c>
      <c r="CH421" s="289" t="s">
        <v>1784</v>
      </c>
      <c r="CI421" s="95">
        <v>18</v>
      </c>
      <c r="CK421" s="95">
        <v>930</v>
      </c>
      <c r="CP421" s="95">
        <v>464</v>
      </c>
    </row>
    <row r="422" spans="85:94" x14ac:dyDescent="0.2">
      <c r="CG422" s="95">
        <v>2710</v>
      </c>
      <c r="CH422" s="289" t="s">
        <v>1784</v>
      </c>
      <c r="CI422" s="95">
        <v>18</v>
      </c>
      <c r="CK422" s="95">
        <v>960</v>
      </c>
      <c r="CP422" s="95">
        <v>475</v>
      </c>
    </row>
    <row r="423" spans="85:94" x14ac:dyDescent="0.2">
      <c r="CG423" s="95">
        <v>1300</v>
      </c>
      <c r="CI423" s="95">
        <v>32</v>
      </c>
      <c r="CK423" s="95">
        <v>970</v>
      </c>
      <c r="CP423" s="95">
        <v>529</v>
      </c>
    </row>
    <row r="424" spans="85:94" x14ac:dyDescent="0.2">
      <c r="CG424" s="95">
        <v>2600</v>
      </c>
      <c r="CH424" s="289" t="s">
        <v>1784</v>
      </c>
      <c r="CI424" s="95">
        <v>20</v>
      </c>
      <c r="CK424" s="95">
        <v>970</v>
      </c>
      <c r="CP424" s="95">
        <v>627</v>
      </c>
    </row>
    <row r="425" spans="85:94" x14ac:dyDescent="0.2">
      <c r="CG425" s="95">
        <v>1920</v>
      </c>
      <c r="CI425" s="95">
        <v>59</v>
      </c>
      <c r="CK425" s="95">
        <v>1000</v>
      </c>
      <c r="CP425" s="95">
        <v>4110</v>
      </c>
    </row>
    <row r="426" spans="85:94" x14ac:dyDescent="0.2">
      <c r="CG426" s="95">
        <v>2000</v>
      </c>
      <c r="CI426" s="95">
        <v>140</v>
      </c>
      <c r="CK426" s="95">
        <v>1000</v>
      </c>
    </row>
    <row r="427" spans="85:94" x14ac:dyDescent="0.2">
      <c r="CG427" s="95">
        <v>2340</v>
      </c>
      <c r="CH427" s="289" t="s">
        <v>1784</v>
      </c>
      <c r="CI427" s="95">
        <v>18</v>
      </c>
      <c r="CK427" s="95">
        <v>1000</v>
      </c>
    </row>
    <row r="428" spans="85:94" x14ac:dyDescent="0.2">
      <c r="CG428" s="95">
        <v>3500</v>
      </c>
      <c r="CI428" s="95">
        <v>860</v>
      </c>
      <c r="CK428" s="95">
        <v>1100</v>
      </c>
    </row>
    <row r="429" spans="85:94" x14ac:dyDescent="0.2">
      <c r="CG429" s="95">
        <v>3860</v>
      </c>
      <c r="CH429" s="289" t="s">
        <v>1784</v>
      </c>
      <c r="CI429" s="95">
        <v>18</v>
      </c>
      <c r="CK429" s="95">
        <v>1100</v>
      </c>
    </row>
    <row r="430" spans="85:94" x14ac:dyDescent="0.2">
      <c r="CG430" s="95">
        <v>2460</v>
      </c>
      <c r="CH430" s="289" t="s">
        <v>1784</v>
      </c>
      <c r="CI430" s="95">
        <v>18</v>
      </c>
      <c r="CK430" s="95">
        <v>1200</v>
      </c>
    </row>
    <row r="431" spans="85:94" x14ac:dyDescent="0.2">
      <c r="CG431" s="95">
        <v>2500</v>
      </c>
      <c r="CH431" s="289" t="s">
        <v>1784</v>
      </c>
      <c r="CI431" s="95">
        <v>18</v>
      </c>
      <c r="CK431" s="95">
        <v>1300</v>
      </c>
    </row>
    <row r="432" spans="85:94" x14ac:dyDescent="0.2">
      <c r="CG432" s="95">
        <v>2930</v>
      </c>
      <c r="CH432" s="289" t="s">
        <v>1784</v>
      </c>
      <c r="CI432" s="95">
        <v>20</v>
      </c>
      <c r="CK432" s="95">
        <v>1300</v>
      </c>
    </row>
    <row r="433" spans="85:89" x14ac:dyDescent="0.2">
      <c r="CG433" s="95">
        <v>3100</v>
      </c>
      <c r="CI433" s="95">
        <v>220</v>
      </c>
      <c r="CK433" s="95">
        <v>1300</v>
      </c>
    </row>
    <row r="434" spans="85:89" x14ac:dyDescent="0.2">
      <c r="CG434" s="95">
        <v>3500</v>
      </c>
      <c r="CI434" s="95">
        <v>190</v>
      </c>
      <c r="CK434" s="95">
        <v>1300</v>
      </c>
    </row>
    <row r="435" spans="85:89" x14ac:dyDescent="0.2">
      <c r="CG435" s="95">
        <v>8540</v>
      </c>
      <c r="CI435" s="95">
        <v>52</v>
      </c>
      <c r="CK435" s="95">
        <v>1300</v>
      </c>
    </row>
    <row r="436" spans="85:89" x14ac:dyDescent="0.2">
      <c r="CG436" s="95">
        <v>3270</v>
      </c>
      <c r="CI436" s="95">
        <v>110</v>
      </c>
      <c r="CK436" s="95">
        <v>1400</v>
      </c>
    </row>
    <row r="437" spans="85:89" x14ac:dyDescent="0.2">
      <c r="CG437" s="95">
        <v>3720</v>
      </c>
      <c r="CH437" s="289" t="s">
        <v>1784</v>
      </c>
      <c r="CI437" s="95">
        <v>20</v>
      </c>
      <c r="CK437" s="95">
        <v>1400</v>
      </c>
    </row>
    <row r="438" spans="85:89" x14ac:dyDescent="0.2">
      <c r="CG438" s="95">
        <v>4400</v>
      </c>
      <c r="CI438" s="95">
        <v>130</v>
      </c>
      <c r="CK438" s="95">
        <v>1400</v>
      </c>
    </row>
    <row r="439" spans="85:89" x14ac:dyDescent="0.2">
      <c r="CG439" s="95">
        <v>4430</v>
      </c>
      <c r="CH439" s="289" t="s">
        <v>1784</v>
      </c>
      <c r="CI439" s="95">
        <v>18</v>
      </c>
      <c r="CK439" s="95">
        <v>1400</v>
      </c>
    </row>
    <row r="440" spans="85:89" x14ac:dyDescent="0.2">
      <c r="CG440" s="95">
        <v>5070</v>
      </c>
      <c r="CH440" s="289" t="s">
        <v>1784</v>
      </c>
      <c r="CI440" s="95">
        <v>20</v>
      </c>
      <c r="CK440" s="95">
        <v>1400</v>
      </c>
    </row>
    <row r="441" spans="85:89" x14ac:dyDescent="0.2">
      <c r="CG441" s="95">
        <v>2600</v>
      </c>
      <c r="CI441" s="95">
        <v>31</v>
      </c>
      <c r="CK441" s="95">
        <v>1500</v>
      </c>
    </row>
    <row r="442" spans="85:89" x14ac:dyDescent="0.2">
      <c r="CG442" s="95">
        <v>3430</v>
      </c>
      <c r="CI442" s="95">
        <v>220</v>
      </c>
      <c r="CK442" s="95">
        <v>1500</v>
      </c>
    </row>
    <row r="443" spans="85:89" x14ac:dyDescent="0.2">
      <c r="CG443" s="95">
        <v>3960</v>
      </c>
      <c r="CH443" s="289" t="s">
        <v>1784</v>
      </c>
      <c r="CI443" s="95">
        <v>20</v>
      </c>
      <c r="CK443" s="95">
        <v>1500</v>
      </c>
    </row>
    <row r="444" spans="85:89" x14ac:dyDescent="0.2">
      <c r="CG444" s="95">
        <v>4660</v>
      </c>
      <c r="CH444" s="289" t="s">
        <v>1784</v>
      </c>
      <c r="CI444" s="95">
        <v>18</v>
      </c>
      <c r="CK444" s="95">
        <v>1500</v>
      </c>
    </row>
    <row r="445" spans="85:89" x14ac:dyDescent="0.2">
      <c r="CG445" s="95">
        <v>3064</v>
      </c>
      <c r="CI445" s="95">
        <v>190</v>
      </c>
      <c r="CK445" s="95">
        <v>1600</v>
      </c>
    </row>
    <row r="446" spans="85:89" x14ac:dyDescent="0.2">
      <c r="CG446" s="95">
        <v>6900</v>
      </c>
      <c r="CI446" s="95">
        <v>920</v>
      </c>
      <c r="CK446" s="95">
        <v>1600</v>
      </c>
    </row>
    <row r="447" spans="85:89" x14ac:dyDescent="0.2">
      <c r="CG447" s="95">
        <v>3260</v>
      </c>
      <c r="CH447" s="289" t="s">
        <v>1784</v>
      </c>
      <c r="CI447" s="95">
        <v>18</v>
      </c>
      <c r="CK447" s="95">
        <v>1700</v>
      </c>
    </row>
    <row r="448" spans="85:89" x14ac:dyDescent="0.2">
      <c r="CG448" s="95">
        <v>3820</v>
      </c>
      <c r="CH448" s="289" t="s">
        <v>1784</v>
      </c>
      <c r="CI448" s="95">
        <v>18</v>
      </c>
      <c r="CK448" s="95">
        <v>1900</v>
      </c>
    </row>
    <row r="449" spans="85:89" x14ac:dyDescent="0.2">
      <c r="CG449" s="95">
        <v>5610</v>
      </c>
      <c r="CI449" s="95">
        <v>48</v>
      </c>
      <c r="CK449" s="95">
        <v>1900</v>
      </c>
    </row>
    <row r="450" spans="85:89" x14ac:dyDescent="0.2">
      <c r="CG450" s="95">
        <v>6370</v>
      </c>
      <c r="CH450" s="289" t="s">
        <v>1784</v>
      </c>
      <c r="CI450" s="95">
        <v>18</v>
      </c>
      <c r="CK450" s="95">
        <v>1900</v>
      </c>
    </row>
    <row r="451" spans="85:89" x14ac:dyDescent="0.2">
      <c r="CG451" s="95">
        <v>4212</v>
      </c>
      <c r="CH451" s="289" t="s">
        <v>1784</v>
      </c>
      <c r="CI451" s="95">
        <v>18</v>
      </c>
      <c r="CK451" s="95">
        <v>2000</v>
      </c>
    </row>
    <row r="452" spans="85:89" x14ac:dyDescent="0.2">
      <c r="CG452" s="95">
        <v>5000</v>
      </c>
      <c r="CI452" s="95">
        <v>190</v>
      </c>
      <c r="CK452" s="95">
        <v>2100</v>
      </c>
    </row>
    <row r="453" spans="85:89" x14ac:dyDescent="0.2">
      <c r="CG453" s="95">
        <v>8600</v>
      </c>
      <c r="CH453" s="289" t="s">
        <v>1784</v>
      </c>
      <c r="CI453" s="95">
        <v>18</v>
      </c>
      <c r="CK453" s="95">
        <v>2100</v>
      </c>
    </row>
    <row r="454" spans="85:89" x14ac:dyDescent="0.2">
      <c r="CG454" s="95">
        <v>4500</v>
      </c>
      <c r="CI454" s="95">
        <v>150</v>
      </c>
      <c r="CK454" s="95">
        <v>2200</v>
      </c>
    </row>
    <row r="455" spans="85:89" x14ac:dyDescent="0.2">
      <c r="CG455" s="95">
        <v>4440</v>
      </c>
      <c r="CH455" s="289" t="s">
        <v>1784</v>
      </c>
      <c r="CI455" s="95">
        <v>18</v>
      </c>
      <c r="CK455" s="95">
        <v>2300</v>
      </c>
    </row>
    <row r="456" spans="85:89" x14ac:dyDescent="0.2">
      <c r="CG456" s="95">
        <v>5000</v>
      </c>
      <c r="CH456" s="289" t="s">
        <v>1784</v>
      </c>
      <c r="CI456" s="95">
        <v>18</v>
      </c>
      <c r="CK456" s="95">
        <v>2300</v>
      </c>
    </row>
    <row r="457" spans="85:89" x14ac:dyDescent="0.2">
      <c r="CG457" s="95">
        <v>8390</v>
      </c>
      <c r="CH457" s="289" t="s">
        <v>1784</v>
      </c>
      <c r="CI457" s="95">
        <v>20</v>
      </c>
      <c r="CK457" s="95">
        <v>2500</v>
      </c>
    </row>
    <row r="458" spans="85:89" x14ac:dyDescent="0.2">
      <c r="CG458" s="95">
        <v>4510</v>
      </c>
      <c r="CH458" s="289" t="s">
        <v>1784</v>
      </c>
      <c r="CI458" s="95">
        <v>20</v>
      </c>
      <c r="CK458" s="95">
        <v>2600</v>
      </c>
    </row>
    <row r="459" spans="85:89" x14ac:dyDescent="0.2">
      <c r="CG459" s="95">
        <v>4010</v>
      </c>
      <c r="CH459" s="289" t="s">
        <v>1784</v>
      </c>
      <c r="CI459" s="95">
        <v>20</v>
      </c>
      <c r="CK459" s="95">
        <v>2700</v>
      </c>
    </row>
    <row r="460" spans="85:89" x14ac:dyDescent="0.2">
      <c r="CG460" s="95">
        <v>5790</v>
      </c>
      <c r="CH460" s="289" t="s">
        <v>1784</v>
      </c>
      <c r="CI460" s="95">
        <v>18</v>
      </c>
      <c r="CK460" s="95">
        <v>2700</v>
      </c>
    </row>
    <row r="461" spans="85:89" x14ac:dyDescent="0.2">
      <c r="CG461" s="95">
        <v>6550</v>
      </c>
      <c r="CH461" s="289" t="s">
        <v>1784</v>
      </c>
      <c r="CI461" s="95">
        <v>20</v>
      </c>
      <c r="CK461" s="95">
        <v>2700</v>
      </c>
    </row>
    <row r="462" spans="85:89" x14ac:dyDescent="0.2">
      <c r="CG462" s="95">
        <v>4750</v>
      </c>
      <c r="CH462" s="289" t="s">
        <v>1784</v>
      </c>
      <c r="CI462" s="95">
        <v>20</v>
      </c>
      <c r="CK462" s="95">
        <v>2800</v>
      </c>
    </row>
    <row r="463" spans="85:89" x14ac:dyDescent="0.2">
      <c r="CG463" s="95">
        <v>9400</v>
      </c>
      <c r="CI463" s="95">
        <v>340</v>
      </c>
      <c r="CK463" s="95">
        <v>2800</v>
      </c>
    </row>
    <row r="464" spans="85:89" x14ac:dyDescent="0.2">
      <c r="CG464" s="95">
        <v>4200</v>
      </c>
      <c r="CI464" s="95">
        <v>49</v>
      </c>
      <c r="CK464" s="95">
        <v>2900</v>
      </c>
    </row>
    <row r="465" spans="85:89" x14ac:dyDescent="0.2">
      <c r="CG465" s="95">
        <v>5830</v>
      </c>
      <c r="CH465" s="289" t="s">
        <v>1784</v>
      </c>
      <c r="CI465" s="95">
        <v>18</v>
      </c>
      <c r="CK465" s="95">
        <v>2900</v>
      </c>
    </row>
    <row r="466" spans="85:89" x14ac:dyDescent="0.2">
      <c r="CG466" s="95">
        <v>4200</v>
      </c>
      <c r="CI466" s="95">
        <v>77</v>
      </c>
      <c r="CK466" s="95">
        <v>3000</v>
      </c>
    </row>
    <row r="467" spans="85:89" x14ac:dyDescent="0.2">
      <c r="CG467" s="95">
        <v>4400</v>
      </c>
      <c r="CH467" s="289" t="s">
        <v>1784</v>
      </c>
      <c r="CI467" s="95">
        <v>20</v>
      </c>
      <c r="CK467" s="95">
        <v>3000</v>
      </c>
    </row>
    <row r="468" spans="85:89" x14ac:dyDescent="0.2">
      <c r="CG468" s="95">
        <v>5070</v>
      </c>
      <c r="CH468" s="289" t="s">
        <v>1784</v>
      </c>
      <c r="CI468" s="95">
        <v>20</v>
      </c>
      <c r="CK468" s="95">
        <v>3000</v>
      </c>
    </row>
    <row r="469" spans="85:89" x14ac:dyDescent="0.2">
      <c r="CG469" s="95">
        <v>5100</v>
      </c>
      <c r="CI469" s="95">
        <v>270</v>
      </c>
      <c r="CK469" s="95">
        <v>3000</v>
      </c>
    </row>
    <row r="470" spans="85:89" x14ac:dyDescent="0.2">
      <c r="CG470" s="95">
        <v>7500</v>
      </c>
      <c r="CI470" s="95">
        <v>280</v>
      </c>
      <c r="CK470" s="95">
        <v>3500</v>
      </c>
    </row>
    <row r="471" spans="85:89" x14ac:dyDescent="0.2">
      <c r="CG471" s="95">
        <v>6600</v>
      </c>
      <c r="CI471" s="95">
        <v>960</v>
      </c>
      <c r="CK471" s="95">
        <v>3600</v>
      </c>
    </row>
    <row r="472" spans="85:89" x14ac:dyDescent="0.2">
      <c r="CG472" s="95">
        <v>10900</v>
      </c>
      <c r="CI472" s="95">
        <v>30</v>
      </c>
      <c r="CK472" s="95">
        <v>3600</v>
      </c>
    </row>
    <row r="473" spans="85:89" x14ac:dyDescent="0.2">
      <c r="CG473" s="95">
        <v>7300</v>
      </c>
      <c r="CI473" s="95">
        <v>220</v>
      </c>
      <c r="CK473" s="95">
        <v>3700</v>
      </c>
    </row>
    <row r="474" spans="85:89" x14ac:dyDescent="0.2">
      <c r="CG474" s="95">
        <v>8840</v>
      </c>
      <c r="CH474" s="289" t="s">
        <v>1784</v>
      </c>
      <c r="CI474" s="95">
        <v>18</v>
      </c>
      <c r="CK474" s="95">
        <v>3700</v>
      </c>
    </row>
    <row r="475" spans="85:89" x14ac:dyDescent="0.2">
      <c r="CG475" s="95">
        <v>8800</v>
      </c>
      <c r="CI475" s="95">
        <v>590</v>
      </c>
      <c r="CK475" s="95">
        <v>4200</v>
      </c>
    </row>
    <row r="476" spans="85:89" x14ac:dyDescent="0.2">
      <c r="CG476" s="95">
        <v>9790</v>
      </c>
      <c r="CH476" s="289" t="s">
        <v>1784</v>
      </c>
      <c r="CI476" s="95">
        <v>20</v>
      </c>
      <c r="CK476" s="95">
        <v>4200</v>
      </c>
    </row>
    <row r="477" spans="85:89" x14ac:dyDescent="0.2">
      <c r="CG477" s="95">
        <v>10000</v>
      </c>
      <c r="CI477" s="95">
        <v>280</v>
      </c>
      <c r="CK477" s="95">
        <v>4400</v>
      </c>
    </row>
    <row r="478" spans="85:89" x14ac:dyDescent="0.2">
      <c r="CG478" s="95">
        <v>7950</v>
      </c>
      <c r="CH478" s="289" t="s">
        <v>1784</v>
      </c>
      <c r="CI478" s="95">
        <v>18</v>
      </c>
      <c r="CK478" s="95">
        <v>4700</v>
      </c>
    </row>
    <row r="479" spans="85:89" x14ac:dyDescent="0.2">
      <c r="CG479" s="95">
        <v>9320</v>
      </c>
      <c r="CH479" s="289" t="s">
        <v>1784</v>
      </c>
      <c r="CI479" s="95">
        <v>18</v>
      </c>
      <c r="CK479" s="95">
        <v>5200</v>
      </c>
    </row>
    <row r="480" spans="85:89" x14ac:dyDescent="0.2">
      <c r="CG480" s="95">
        <v>10600</v>
      </c>
      <c r="CH480" s="289" t="s">
        <v>1784</v>
      </c>
      <c r="CI480" s="95">
        <v>18</v>
      </c>
      <c r="CK480" s="95">
        <v>5600</v>
      </c>
    </row>
    <row r="481" spans="85:89" x14ac:dyDescent="0.2">
      <c r="CG481" s="95">
        <v>19600</v>
      </c>
      <c r="CH481" s="289" t="s">
        <v>1784</v>
      </c>
      <c r="CI481" s="95">
        <v>18</v>
      </c>
      <c r="CK481" s="95">
        <v>5700</v>
      </c>
    </row>
    <row r="482" spans="85:89" x14ac:dyDescent="0.2">
      <c r="CG482" s="95">
        <v>34000</v>
      </c>
      <c r="CI482" s="95">
        <v>280</v>
      </c>
      <c r="CK482" s="95">
        <v>5900</v>
      </c>
    </row>
    <row r="483" spans="85:89" x14ac:dyDescent="0.2">
      <c r="CG483" s="95">
        <v>14000</v>
      </c>
      <c r="CI483" s="95">
        <v>2000</v>
      </c>
      <c r="CK483" s="95">
        <v>6100</v>
      </c>
    </row>
    <row r="484" spans="85:89" x14ac:dyDescent="0.2">
      <c r="CG484" s="95">
        <v>7490</v>
      </c>
      <c r="CI484" s="95">
        <v>2500</v>
      </c>
      <c r="CK484" s="95">
        <v>6300</v>
      </c>
    </row>
    <row r="485" spans="85:89" x14ac:dyDescent="0.2">
      <c r="CG485" s="95">
        <v>10300</v>
      </c>
      <c r="CI485" s="95">
        <v>140</v>
      </c>
      <c r="CK485" s="95">
        <v>6400</v>
      </c>
    </row>
    <row r="486" spans="85:89" x14ac:dyDescent="0.2">
      <c r="CG486" s="95">
        <v>14200</v>
      </c>
      <c r="CH486" s="289" t="s">
        <v>1784</v>
      </c>
      <c r="CI486" s="95">
        <v>18</v>
      </c>
      <c r="CK486" s="95">
        <v>6500</v>
      </c>
    </row>
    <row r="487" spans="85:89" x14ac:dyDescent="0.2">
      <c r="CG487" s="95">
        <v>9980</v>
      </c>
      <c r="CI487" s="95">
        <v>300</v>
      </c>
      <c r="CK487" s="95">
        <v>6600</v>
      </c>
    </row>
    <row r="488" spans="85:89" x14ac:dyDescent="0.2">
      <c r="CG488" s="95">
        <v>19500</v>
      </c>
      <c r="CH488" s="289" t="s">
        <v>1784</v>
      </c>
      <c r="CI488" s="95">
        <v>18</v>
      </c>
      <c r="CK488" s="95">
        <v>7300</v>
      </c>
    </row>
    <row r="489" spans="85:89" x14ac:dyDescent="0.2">
      <c r="CG489" s="95">
        <v>15000</v>
      </c>
      <c r="CI489" s="95">
        <v>490</v>
      </c>
      <c r="CK489" s="95">
        <v>8500</v>
      </c>
    </row>
    <row r="490" spans="85:89" x14ac:dyDescent="0.2">
      <c r="CG490" s="95">
        <v>20000</v>
      </c>
      <c r="CH490" s="289" t="s">
        <v>1784</v>
      </c>
      <c r="CI490" s="95">
        <v>18</v>
      </c>
      <c r="CK490" s="95">
        <v>9600</v>
      </c>
    </row>
    <row r="491" spans="85:89" x14ac:dyDescent="0.2">
      <c r="CG491" s="95">
        <v>16000</v>
      </c>
      <c r="CI491" s="95">
        <v>560</v>
      </c>
      <c r="CK491" s="95">
        <v>10000</v>
      </c>
    </row>
    <row r="492" spans="85:89" x14ac:dyDescent="0.2">
      <c r="CG492" s="95">
        <v>19100</v>
      </c>
      <c r="CH492" s="289" t="s">
        <v>1784</v>
      </c>
      <c r="CI492" s="95">
        <v>18</v>
      </c>
      <c r="CK492" s="95">
        <v>12000</v>
      </c>
    </row>
    <row r="493" spans="85:89" x14ac:dyDescent="0.2">
      <c r="CG493" s="95">
        <v>23000</v>
      </c>
      <c r="CI493" s="95">
        <v>800</v>
      </c>
      <c r="CK493" s="95">
        <v>12000</v>
      </c>
    </row>
    <row r="494" spans="85:89" x14ac:dyDescent="0.2">
      <c r="CG494" s="95">
        <v>17000</v>
      </c>
      <c r="CH494" s="289" t="s">
        <v>1784</v>
      </c>
      <c r="CI494" s="95">
        <v>18</v>
      </c>
      <c r="CK494" s="95">
        <v>13000</v>
      </c>
    </row>
    <row r="495" spans="85:89" x14ac:dyDescent="0.2">
      <c r="CG495" s="95">
        <v>14950</v>
      </c>
      <c r="CH495" s="289" t="s">
        <v>1784</v>
      </c>
      <c r="CI495" s="95">
        <v>18</v>
      </c>
      <c r="CK495" s="95">
        <v>14000</v>
      </c>
    </row>
    <row r="496" spans="85:89" x14ac:dyDescent="0.2">
      <c r="CG496" s="95">
        <v>29200</v>
      </c>
      <c r="CH496" s="289" t="s">
        <v>1784</v>
      </c>
      <c r="CI496" s="95">
        <v>18</v>
      </c>
      <c r="CK496" s="95">
        <v>15000</v>
      </c>
    </row>
    <row r="497" spans="84:89" x14ac:dyDescent="0.2">
      <c r="CG497" s="95">
        <v>29160</v>
      </c>
      <c r="CH497" s="289" t="s">
        <v>1784</v>
      </c>
      <c r="CI497" s="95">
        <v>18</v>
      </c>
      <c r="CK497" s="95">
        <v>19000</v>
      </c>
    </row>
    <row r="498" spans="84:89" x14ac:dyDescent="0.2">
      <c r="CG498" s="95">
        <v>33000</v>
      </c>
      <c r="CI498" s="95">
        <v>610</v>
      </c>
      <c r="CK498" s="95">
        <v>22000</v>
      </c>
    </row>
    <row r="499" spans="84:89" x14ac:dyDescent="0.2">
      <c r="CG499" s="95">
        <v>43200</v>
      </c>
      <c r="CK499" s="95">
        <v>24000</v>
      </c>
    </row>
    <row r="500" spans="84:89" x14ac:dyDescent="0.2">
      <c r="CG500" s="95">
        <v>60000</v>
      </c>
      <c r="CI500" s="95">
        <v>370</v>
      </c>
      <c r="CK500" s="95">
        <v>35000</v>
      </c>
    </row>
    <row r="501" spans="84:89" x14ac:dyDescent="0.2">
      <c r="CG501" s="95">
        <v>27000</v>
      </c>
      <c r="CK501" s="95">
        <v>39000</v>
      </c>
    </row>
    <row r="502" spans="84:89" x14ac:dyDescent="0.2">
      <c r="CG502" s="95">
        <v>81800</v>
      </c>
      <c r="CH502" s="289" t="s">
        <v>1784</v>
      </c>
      <c r="CI502" s="95">
        <v>18</v>
      </c>
      <c r="CK502" s="95">
        <v>70000</v>
      </c>
    </row>
    <row r="503" spans="84:89" x14ac:dyDescent="0.2">
      <c r="CF503" s="289" t="s">
        <v>1784</v>
      </c>
      <c r="CG503" s="95">
        <v>8.5</v>
      </c>
    </row>
    <row r="504" spans="84:89" x14ac:dyDescent="0.2">
      <c r="CF504" s="289" t="s">
        <v>1784</v>
      </c>
      <c r="CG504" s="95">
        <v>8.5</v>
      </c>
    </row>
    <row r="505" spans="84:89" x14ac:dyDescent="0.2">
      <c r="CF505" s="289" t="s">
        <v>1784</v>
      </c>
      <c r="CG505" s="95">
        <v>8.5</v>
      </c>
    </row>
    <row r="506" spans="84:89" x14ac:dyDescent="0.2">
      <c r="CF506" s="289" t="s">
        <v>1784</v>
      </c>
      <c r="CG506" s="95">
        <v>8.5</v>
      </c>
    </row>
    <row r="507" spans="84:89" x14ac:dyDescent="0.2">
      <c r="CF507" s="289" t="s">
        <v>1784</v>
      </c>
      <c r="CG507" s="95">
        <v>8.5</v>
      </c>
    </row>
    <row r="508" spans="84:89" x14ac:dyDescent="0.2">
      <c r="CG508" s="95">
        <v>9.3000000000000007</v>
      </c>
    </row>
    <row r="509" spans="84:89" x14ac:dyDescent="0.2">
      <c r="CG509" s="95">
        <v>11.9</v>
      </c>
    </row>
    <row r="510" spans="84:89" x14ac:dyDescent="0.2">
      <c r="CG510" s="95">
        <v>11.9</v>
      </c>
    </row>
    <row r="511" spans="84:89" x14ac:dyDescent="0.2">
      <c r="CG511" s="95">
        <v>13.6</v>
      </c>
    </row>
    <row r="512" spans="84:89" x14ac:dyDescent="0.2">
      <c r="CG512" s="95">
        <v>14</v>
      </c>
    </row>
    <row r="513" spans="85:85" x14ac:dyDescent="0.2">
      <c r="CG513" s="95">
        <v>14</v>
      </c>
    </row>
    <row r="514" spans="85:85" x14ac:dyDescent="0.2">
      <c r="CG514" s="95">
        <v>15</v>
      </c>
    </row>
    <row r="515" spans="85:85" x14ac:dyDescent="0.2">
      <c r="CG515" s="95">
        <v>15.8</v>
      </c>
    </row>
    <row r="516" spans="85:85" x14ac:dyDescent="0.2">
      <c r="CG516" s="95">
        <v>16</v>
      </c>
    </row>
    <row r="517" spans="85:85" x14ac:dyDescent="0.2">
      <c r="CG517" s="95">
        <v>18</v>
      </c>
    </row>
    <row r="518" spans="85:85" x14ac:dyDescent="0.2">
      <c r="CG518" s="95">
        <v>18.2</v>
      </c>
    </row>
    <row r="519" spans="85:85" x14ac:dyDescent="0.2">
      <c r="CG519" s="95">
        <v>18.7</v>
      </c>
    </row>
    <row r="520" spans="85:85" x14ac:dyDescent="0.2">
      <c r="CG520" s="95">
        <v>19</v>
      </c>
    </row>
    <row r="521" spans="85:85" x14ac:dyDescent="0.2">
      <c r="CG521" s="95">
        <v>19.3</v>
      </c>
    </row>
    <row r="522" spans="85:85" x14ac:dyDescent="0.2">
      <c r="CG522" s="95">
        <v>19.5</v>
      </c>
    </row>
    <row r="523" spans="85:85" x14ac:dyDescent="0.2">
      <c r="CG523" s="95">
        <v>20</v>
      </c>
    </row>
    <row r="524" spans="85:85" x14ac:dyDescent="0.2">
      <c r="CG524" s="95">
        <v>21.7</v>
      </c>
    </row>
    <row r="525" spans="85:85" x14ac:dyDescent="0.2">
      <c r="CG525" s="95">
        <v>22</v>
      </c>
    </row>
    <row r="526" spans="85:85" x14ac:dyDescent="0.2">
      <c r="CG526" s="95">
        <v>22.2</v>
      </c>
    </row>
    <row r="527" spans="85:85" x14ac:dyDescent="0.2">
      <c r="CG527" s="95">
        <v>22.4</v>
      </c>
    </row>
    <row r="528" spans="85:85" x14ac:dyDescent="0.2">
      <c r="CG528" s="95">
        <v>22.6</v>
      </c>
    </row>
    <row r="529" spans="85:85" x14ac:dyDescent="0.2">
      <c r="CG529" s="95">
        <v>23.5</v>
      </c>
    </row>
    <row r="530" spans="85:85" x14ac:dyDescent="0.2">
      <c r="CG530" s="95">
        <v>24</v>
      </c>
    </row>
    <row r="531" spans="85:85" x14ac:dyDescent="0.2">
      <c r="CG531" s="95">
        <v>25.3</v>
      </c>
    </row>
    <row r="532" spans="85:85" x14ac:dyDescent="0.2">
      <c r="CG532" s="95">
        <v>25.7</v>
      </c>
    </row>
    <row r="533" spans="85:85" x14ac:dyDescent="0.2">
      <c r="CG533" s="95">
        <v>26.9</v>
      </c>
    </row>
    <row r="534" spans="85:85" x14ac:dyDescent="0.2">
      <c r="CG534" s="95">
        <v>27</v>
      </c>
    </row>
    <row r="535" spans="85:85" x14ac:dyDescent="0.2">
      <c r="CG535" s="95">
        <v>27</v>
      </c>
    </row>
    <row r="536" spans="85:85" x14ac:dyDescent="0.2">
      <c r="CG536" s="95">
        <v>27</v>
      </c>
    </row>
    <row r="537" spans="85:85" x14ac:dyDescent="0.2">
      <c r="CG537" s="95">
        <v>27.6</v>
      </c>
    </row>
    <row r="538" spans="85:85" x14ac:dyDescent="0.2">
      <c r="CG538" s="95">
        <v>28</v>
      </c>
    </row>
    <row r="539" spans="85:85" x14ac:dyDescent="0.2">
      <c r="CG539" s="95">
        <v>28.8</v>
      </c>
    </row>
    <row r="540" spans="85:85" x14ac:dyDescent="0.2">
      <c r="CG540" s="95">
        <v>29.5</v>
      </c>
    </row>
    <row r="541" spans="85:85" x14ac:dyDescent="0.2">
      <c r="CG541" s="95">
        <v>31.2</v>
      </c>
    </row>
    <row r="542" spans="85:85" x14ac:dyDescent="0.2">
      <c r="CG542" s="95">
        <v>31.7</v>
      </c>
    </row>
    <row r="543" spans="85:85" x14ac:dyDescent="0.2">
      <c r="CG543" s="95">
        <v>32.299999999999997</v>
      </c>
    </row>
    <row r="544" spans="85:85" x14ac:dyDescent="0.2">
      <c r="CG544" s="95">
        <v>33</v>
      </c>
    </row>
    <row r="545" spans="85:85" x14ac:dyDescent="0.2">
      <c r="CG545" s="95">
        <v>33.4</v>
      </c>
    </row>
    <row r="546" spans="85:85" x14ac:dyDescent="0.2">
      <c r="CG546" s="95">
        <v>34.4</v>
      </c>
    </row>
    <row r="547" spans="85:85" x14ac:dyDescent="0.2">
      <c r="CG547" s="95">
        <v>35.200000000000003</v>
      </c>
    </row>
    <row r="548" spans="85:85" x14ac:dyDescent="0.2">
      <c r="CG548" s="95">
        <v>36</v>
      </c>
    </row>
    <row r="549" spans="85:85" x14ac:dyDescent="0.2">
      <c r="CG549" s="95">
        <v>37.299999999999997</v>
      </c>
    </row>
    <row r="550" spans="85:85" x14ac:dyDescent="0.2">
      <c r="CG550" s="95">
        <v>38</v>
      </c>
    </row>
    <row r="551" spans="85:85" x14ac:dyDescent="0.2">
      <c r="CG551" s="95">
        <v>39.200000000000003</v>
      </c>
    </row>
    <row r="552" spans="85:85" x14ac:dyDescent="0.2">
      <c r="CG552" s="95">
        <v>39.6</v>
      </c>
    </row>
    <row r="553" spans="85:85" x14ac:dyDescent="0.2">
      <c r="CG553" s="95">
        <v>40.9</v>
      </c>
    </row>
    <row r="554" spans="85:85" x14ac:dyDescent="0.2">
      <c r="CG554" s="95">
        <v>41</v>
      </c>
    </row>
    <row r="555" spans="85:85" x14ac:dyDescent="0.2">
      <c r="CG555" s="95">
        <v>42.6</v>
      </c>
    </row>
    <row r="556" spans="85:85" x14ac:dyDescent="0.2">
      <c r="CG556" s="95">
        <v>43.5</v>
      </c>
    </row>
    <row r="557" spans="85:85" x14ac:dyDescent="0.2">
      <c r="CG557" s="95">
        <v>43.7</v>
      </c>
    </row>
    <row r="558" spans="85:85" x14ac:dyDescent="0.2">
      <c r="CG558" s="95">
        <v>43.7</v>
      </c>
    </row>
    <row r="559" spans="85:85" x14ac:dyDescent="0.2">
      <c r="CG559" s="95">
        <v>44</v>
      </c>
    </row>
    <row r="560" spans="85:85" x14ac:dyDescent="0.2">
      <c r="CG560" s="95">
        <v>44</v>
      </c>
    </row>
    <row r="561" spans="85:97" x14ac:dyDescent="0.2">
      <c r="CG561" s="95">
        <v>44</v>
      </c>
    </row>
    <row r="562" spans="85:97" x14ac:dyDescent="0.2">
      <c r="CG562" s="95">
        <v>44.5</v>
      </c>
    </row>
    <row r="563" spans="85:97" x14ac:dyDescent="0.2">
      <c r="CG563" s="95">
        <v>45.5</v>
      </c>
    </row>
    <row r="564" spans="85:97" x14ac:dyDescent="0.2">
      <c r="CG564" s="95">
        <v>45.8</v>
      </c>
    </row>
    <row r="565" spans="85:97" x14ac:dyDescent="0.2">
      <c r="CG565" s="95">
        <v>46.6</v>
      </c>
    </row>
    <row r="566" spans="85:97" x14ac:dyDescent="0.2">
      <c r="CG566" s="95">
        <v>46.9</v>
      </c>
    </row>
    <row r="567" spans="85:97" x14ac:dyDescent="0.2">
      <c r="CG567" s="95">
        <v>47</v>
      </c>
    </row>
    <row r="568" spans="85:97" x14ac:dyDescent="0.2">
      <c r="CG568" s="95">
        <v>49.6</v>
      </c>
    </row>
    <row r="569" spans="85:97" x14ac:dyDescent="0.2">
      <c r="CG569" s="95">
        <v>49.7</v>
      </c>
    </row>
    <row r="570" spans="85:97" x14ac:dyDescent="0.2">
      <c r="CG570" s="95">
        <v>50.1</v>
      </c>
    </row>
    <row r="571" spans="85:97" x14ac:dyDescent="0.2">
      <c r="CG571" s="95">
        <v>50.3</v>
      </c>
    </row>
    <row r="572" spans="85:97" x14ac:dyDescent="0.2">
      <c r="CG572" s="95">
        <v>50.7</v>
      </c>
    </row>
    <row r="573" spans="85:97" x14ac:dyDescent="0.2">
      <c r="CG573" s="95">
        <v>51.4</v>
      </c>
      <c r="CO573" s="95"/>
      <c r="CQ573" s="95"/>
      <c r="CS573" s="95"/>
    </row>
    <row r="574" spans="85:97" x14ac:dyDescent="0.2">
      <c r="CG574" s="95">
        <v>52.7</v>
      </c>
      <c r="CO574" s="95"/>
      <c r="CQ574" s="95"/>
      <c r="CS574" s="95"/>
    </row>
    <row r="575" spans="85:97" x14ac:dyDescent="0.2">
      <c r="CG575" s="95">
        <v>53.3</v>
      </c>
      <c r="CO575" s="95"/>
      <c r="CQ575" s="95"/>
      <c r="CS575" s="95"/>
    </row>
    <row r="576" spans="85:97" x14ac:dyDescent="0.2">
      <c r="CG576" s="95">
        <v>53.6</v>
      </c>
      <c r="CO576" s="95"/>
      <c r="CQ576" s="95"/>
      <c r="CS576" s="95"/>
    </row>
    <row r="577" spans="85:97" x14ac:dyDescent="0.2">
      <c r="CG577" s="95">
        <v>53.8</v>
      </c>
      <c r="CO577" s="95"/>
      <c r="CQ577" s="95"/>
      <c r="CS577" s="95"/>
    </row>
    <row r="578" spans="85:97" x14ac:dyDescent="0.2">
      <c r="CG578" s="95">
        <v>53.9</v>
      </c>
      <c r="CO578" s="95"/>
      <c r="CQ578" s="95"/>
      <c r="CS578" s="95"/>
    </row>
    <row r="579" spans="85:97" x14ac:dyDescent="0.2">
      <c r="CG579" s="95">
        <v>56</v>
      </c>
      <c r="CO579" s="95"/>
      <c r="CQ579" s="95"/>
      <c r="CS579" s="95"/>
    </row>
    <row r="580" spans="85:97" x14ac:dyDescent="0.2">
      <c r="CG580" s="95">
        <v>57.8</v>
      </c>
      <c r="CO580" s="95"/>
      <c r="CQ580" s="95"/>
      <c r="CS580" s="95"/>
    </row>
    <row r="581" spans="85:97" x14ac:dyDescent="0.2">
      <c r="CG581" s="95">
        <v>58</v>
      </c>
      <c r="CO581" s="95"/>
      <c r="CQ581" s="95"/>
      <c r="CS581" s="95"/>
    </row>
    <row r="582" spans="85:97" x14ac:dyDescent="0.2">
      <c r="CG582" s="95">
        <v>59</v>
      </c>
      <c r="CO582" s="95"/>
      <c r="CQ582" s="95"/>
      <c r="CS582" s="95"/>
    </row>
    <row r="583" spans="85:97" x14ac:dyDescent="0.2">
      <c r="CG583" s="95">
        <v>59.9</v>
      </c>
      <c r="CO583" s="95"/>
      <c r="CQ583" s="95"/>
      <c r="CS583" s="95"/>
    </row>
    <row r="584" spans="85:97" x14ac:dyDescent="0.2">
      <c r="CG584" s="95">
        <v>60</v>
      </c>
      <c r="CO584" s="95"/>
      <c r="CQ584" s="95"/>
      <c r="CS584" s="95"/>
    </row>
    <row r="585" spans="85:97" x14ac:dyDescent="0.2">
      <c r="CG585" s="95">
        <v>60</v>
      </c>
      <c r="CO585" s="95"/>
      <c r="CQ585" s="95"/>
      <c r="CS585" s="95"/>
    </row>
    <row r="586" spans="85:97" x14ac:dyDescent="0.2">
      <c r="CG586" s="95">
        <v>61</v>
      </c>
      <c r="CO586" s="95"/>
      <c r="CQ586" s="95"/>
      <c r="CS586" s="95"/>
    </row>
    <row r="587" spans="85:97" x14ac:dyDescent="0.2">
      <c r="CG587" s="95">
        <v>61.1</v>
      </c>
      <c r="CO587" s="95"/>
      <c r="CQ587" s="95"/>
      <c r="CS587" s="95"/>
    </row>
    <row r="588" spans="85:97" x14ac:dyDescent="0.2">
      <c r="CG588" s="95">
        <v>61.6</v>
      </c>
      <c r="CO588" s="95"/>
      <c r="CQ588" s="95"/>
      <c r="CS588" s="95"/>
    </row>
    <row r="589" spans="85:97" x14ac:dyDescent="0.2">
      <c r="CG589" s="95">
        <v>62.8</v>
      </c>
      <c r="CO589" s="95"/>
      <c r="CQ589" s="95"/>
      <c r="CS589" s="95"/>
    </row>
    <row r="590" spans="85:97" x14ac:dyDescent="0.2">
      <c r="CG590" s="95">
        <v>63.6</v>
      </c>
      <c r="CO590" s="95"/>
      <c r="CQ590" s="95"/>
      <c r="CS590" s="95"/>
    </row>
    <row r="591" spans="85:97" x14ac:dyDescent="0.2">
      <c r="CG591" s="95">
        <v>63.6</v>
      </c>
      <c r="CO591" s="95"/>
      <c r="CQ591" s="95"/>
      <c r="CS591" s="95"/>
    </row>
    <row r="592" spans="85:97" x14ac:dyDescent="0.2">
      <c r="CG592" s="95">
        <v>64.8</v>
      </c>
      <c r="CO592" s="95"/>
      <c r="CQ592" s="95"/>
      <c r="CS592" s="95"/>
    </row>
    <row r="593" spans="85:97" x14ac:dyDescent="0.2">
      <c r="CG593" s="95">
        <v>65.099999999999994</v>
      </c>
      <c r="CO593" s="95"/>
      <c r="CQ593" s="95"/>
      <c r="CS593" s="95"/>
    </row>
    <row r="594" spans="85:97" x14ac:dyDescent="0.2">
      <c r="CG594" s="95">
        <v>66.599999999999994</v>
      </c>
      <c r="CO594" s="95"/>
      <c r="CQ594" s="95"/>
      <c r="CS594" s="95"/>
    </row>
    <row r="595" spans="85:97" x14ac:dyDescent="0.2">
      <c r="CG595" s="95">
        <v>67.400000000000006</v>
      </c>
      <c r="CO595" s="95"/>
      <c r="CQ595" s="95"/>
      <c r="CS595" s="95"/>
    </row>
    <row r="596" spans="85:97" x14ac:dyDescent="0.2">
      <c r="CG596" s="95">
        <v>67.900000000000006</v>
      </c>
      <c r="CO596" s="95"/>
      <c r="CQ596" s="95"/>
      <c r="CS596" s="95"/>
    </row>
    <row r="597" spans="85:97" x14ac:dyDescent="0.2">
      <c r="CG597" s="95">
        <v>68.099999999999994</v>
      </c>
      <c r="CO597" s="95"/>
      <c r="CQ597" s="95"/>
      <c r="CS597" s="95"/>
    </row>
    <row r="598" spans="85:97" x14ac:dyDescent="0.2">
      <c r="CG598" s="95">
        <v>68.099999999999994</v>
      </c>
      <c r="CO598" s="95"/>
      <c r="CQ598" s="95"/>
      <c r="CS598" s="95"/>
    </row>
    <row r="599" spans="85:97" x14ac:dyDescent="0.2">
      <c r="CG599" s="95">
        <v>68.5</v>
      </c>
    </row>
    <row r="600" spans="85:97" x14ac:dyDescent="0.2">
      <c r="CG600" s="95">
        <v>69</v>
      </c>
    </row>
    <row r="601" spans="85:97" x14ac:dyDescent="0.2">
      <c r="CG601" s="95">
        <v>69.099999999999994</v>
      </c>
    </row>
    <row r="602" spans="85:97" x14ac:dyDescent="0.2">
      <c r="CG602" s="95">
        <v>70</v>
      </c>
    </row>
    <row r="603" spans="85:97" x14ac:dyDescent="0.2">
      <c r="CG603" s="95">
        <v>72</v>
      </c>
    </row>
    <row r="604" spans="85:97" x14ac:dyDescent="0.2">
      <c r="CG604" s="95">
        <v>72.7</v>
      </c>
    </row>
    <row r="605" spans="85:97" x14ac:dyDescent="0.2">
      <c r="CG605" s="95">
        <v>73</v>
      </c>
    </row>
    <row r="606" spans="85:97" x14ac:dyDescent="0.2">
      <c r="CG606" s="95">
        <v>75</v>
      </c>
    </row>
    <row r="607" spans="85:97" x14ac:dyDescent="0.2">
      <c r="CG607" s="95">
        <v>76</v>
      </c>
    </row>
    <row r="608" spans="85:97" x14ac:dyDescent="0.2">
      <c r="CG608" s="95">
        <v>76.3</v>
      </c>
    </row>
    <row r="609" spans="85:98" x14ac:dyDescent="0.2">
      <c r="CG609" s="95">
        <v>77.599999999999994</v>
      </c>
    </row>
    <row r="610" spans="85:98" x14ac:dyDescent="0.2">
      <c r="CG610" s="95">
        <v>78.3</v>
      </c>
    </row>
    <row r="611" spans="85:98" x14ac:dyDescent="0.2">
      <c r="CG611" s="95">
        <v>81</v>
      </c>
    </row>
    <row r="612" spans="85:98" x14ac:dyDescent="0.2">
      <c r="CG612" s="95">
        <v>81.3</v>
      </c>
    </row>
    <row r="613" spans="85:98" x14ac:dyDescent="0.2">
      <c r="CG613" s="95">
        <v>81.7</v>
      </c>
      <c r="CQ613" s="289" t="s">
        <v>1784</v>
      </c>
      <c r="CR613" s="95">
        <v>18</v>
      </c>
      <c r="CS613" s="289" t="s">
        <v>1784</v>
      </c>
      <c r="CT613" s="95">
        <v>18</v>
      </c>
    </row>
    <row r="614" spans="85:98" x14ac:dyDescent="0.2">
      <c r="CG614" s="95">
        <v>83</v>
      </c>
    </row>
    <row r="615" spans="85:98" x14ac:dyDescent="0.2">
      <c r="CG615" s="95">
        <v>84.2</v>
      </c>
    </row>
    <row r="616" spans="85:98" x14ac:dyDescent="0.2">
      <c r="CG616" s="95">
        <v>84.8</v>
      </c>
    </row>
    <row r="617" spans="85:98" x14ac:dyDescent="0.2">
      <c r="CG617" s="95">
        <v>85.8</v>
      </c>
    </row>
    <row r="618" spans="85:98" x14ac:dyDescent="0.2">
      <c r="CG618" s="95">
        <v>86</v>
      </c>
    </row>
    <row r="619" spans="85:98" x14ac:dyDescent="0.2">
      <c r="CG619" s="95">
        <v>86.2</v>
      </c>
      <c r="CQ619" s="289" t="s">
        <v>1784</v>
      </c>
      <c r="CR619" s="95">
        <v>18</v>
      </c>
      <c r="CS619" s="289" t="s">
        <v>1784</v>
      </c>
      <c r="CT619" s="95">
        <v>18</v>
      </c>
    </row>
    <row r="620" spans="85:98" x14ac:dyDescent="0.2">
      <c r="CG620" s="95">
        <v>86.2</v>
      </c>
    </row>
    <row r="621" spans="85:98" x14ac:dyDescent="0.2">
      <c r="CG621" s="95">
        <v>87.3</v>
      </c>
    </row>
    <row r="622" spans="85:98" x14ac:dyDescent="0.2">
      <c r="CG622" s="95">
        <v>88.8</v>
      </c>
    </row>
    <row r="623" spans="85:98" x14ac:dyDescent="0.2">
      <c r="CG623" s="95">
        <v>89.9</v>
      </c>
    </row>
    <row r="624" spans="85:98" x14ac:dyDescent="0.2">
      <c r="CG624" s="95">
        <v>90.1</v>
      </c>
      <c r="CQ624" s="289" t="s">
        <v>1784</v>
      </c>
      <c r="CR624" s="95">
        <v>18</v>
      </c>
      <c r="CT624" s="95">
        <v>120</v>
      </c>
    </row>
    <row r="625" spans="85:85" x14ac:dyDescent="0.2">
      <c r="CG625" s="95">
        <v>91.2</v>
      </c>
    </row>
    <row r="626" spans="85:85" x14ac:dyDescent="0.2">
      <c r="CG626" s="95">
        <v>91.2</v>
      </c>
    </row>
    <row r="627" spans="85:85" x14ac:dyDescent="0.2">
      <c r="CG627" s="95">
        <v>93.9</v>
      </c>
    </row>
    <row r="628" spans="85:85" x14ac:dyDescent="0.2">
      <c r="CG628" s="95">
        <v>94</v>
      </c>
    </row>
    <row r="629" spans="85:85" x14ac:dyDescent="0.2">
      <c r="CG629" s="95">
        <v>95.7</v>
      </c>
    </row>
    <row r="630" spans="85:85" x14ac:dyDescent="0.2">
      <c r="CG630" s="95">
        <v>96.4</v>
      </c>
    </row>
    <row r="631" spans="85:85" x14ac:dyDescent="0.2">
      <c r="CG631" s="95">
        <v>97</v>
      </c>
    </row>
    <row r="632" spans="85:85" x14ac:dyDescent="0.2">
      <c r="CG632" s="95">
        <v>97.5</v>
      </c>
    </row>
    <row r="633" spans="85:85" x14ac:dyDescent="0.2">
      <c r="CG633" s="95">
        <v>98.7</v>
      </c>
    </row>
    <row r="634" spans="85:85" x14ac:dyDescent="0.2">
      <c r="CG634" s="95">
        <v>99.6</v>
      </c>
    </row>
    <row r="635" spans="85:85" x14ac:dyDescent="0.2">
      <c r="CG635" s="95">
        <v>99.7</v>
      </c>
    </row>
    <row r="636" spans="85:85" x14ac:dyDescent="0.2">
      <c r="CG636" s="95">
        <v>101</v>
      </c>
    </row>
    <row r="637" spans="85:85" x14ac:dyDescent="0.2">
      <c r="CG637" s="95">
        <v>101</v>
      </c>
    </row>
    <row r="638" spans="85:85" x14ac:dyDescent="0.2">
      <c r="CG638" s="95">
        <v>101</v>
      </c>
    </row>
    <row r="639" spans="85:85" x14ac:dyDescent="0.2">
      <c r="CG639" s="95">
        <v>102</v>
      </c>
    </row>
    <row r="640" spans="85:85" x14ac:dyDescent="0.2">
      <c r="CG640" s="95">
        <v>102</v>
      </c>
    </row>
    <row r="641" spans="85:98" x14ac:dyDescent="0.2">
      <c r="CG641" s="95">
        <v>104</v>
      </c>
    </row>
    <row r="642" spans="85:98" x14ac:dyDescent="0.2">
      <c r="CG642" s="95">
        <v>104</v>
      </c>
    </row>
    <row r="643" spans="85:98" x14ac:dyDescent="0.2">
      <c r="CG643" s="95">
        <v>106</v>
      </c>
    </row>
    <row r="644" spans="85:98" x14ac:dyDescent="0.2">
      <c r="CG644" s="95">
        <v>106</v>
      </c>
    </row>
    <row r="645" spans="85:98" x14ac:dyDescent="0.2">
      <c r="CG645" s="95">
        <v>108</v>
      </c>
    </row>
    <row r="646" spans="85:98" x14ac:dyDescent="0.2">
      <c r="CG646" s="95">
        <v>109</v>
      </c>
    </row>
    <row r="647" spans="85:98" x14ac:dyDescent="0.2">
      <c r="CG647" s="95">
        <v>110</v>
      </c>
    </row>
    <row r="648" spans="85:98" x14ac:dyDescent="0.2">
      <c r="CG648" s="95">
        <v>111</v>
      </c>
    </row>
    <row r="649" spans="85:98" x14ac:dyDescent="0.2">
      <c r="CG649" s="95">
        <v>112</v>
      </c>
    </row>
    <row r="650" spans="85:98" x14ac:dyDescent="0.2">
      <c r="CG650" s="95">
        <v>112</v>
      </c>
    </row>
    <row r="651" spans="85:98" x14ac:dyDescent="0.2">
      <c r="CG651" s="95">
        <v>112</v>
      </c>
      <c r="CQ651" s="289" t="s">
        <v>1784</v>
      </c>
      <c r="CR651" s="95">
        <v>18</v>
      </c>
      <c r="CT651" s="95">
        <v>24</v>
      </c>
    </row>
    <row r="652" spans="85:98" x14ac:dyDescent="0.2">
      <c r="CG652" s="95">
        <v>112</v>
      </c>
    </row>
    <row r="653" spans="85:98" x14ac:dyDescent="0.2">
      <c r="CG653" s="95">
        <v>113</v>
      </c>
    </row>
    <row r="654" spans="85:98" x14ac:dyDescent="0.2">
      <c r="CG654" s="95">
        <v>114</v>
      </c>
    </row>
    <row r="655" spans="85:98" x14ac:dyDescent="0.2">
      <c r="CG655" s="95">
        <v>115</v>
      </c>
    </row>
    <row r="656" spans="85:98" x14ac:dyDescent="0.2">
      <c r="CG656" s="95">
        <v>116</v>
      </c>
    </row>
    <row r="657" spans="85:98" x14ac:dyDescent="0.2">
      <c r="CG657" s="95">
        <v>117</v>
      </c>
    </row>
    <row r="658" spans="85:98" x14ac:dyDescent="0.2">
      <c r="CG658" s="95">
        <v>117</v>
      </c>
    </row>
    <row r="659" spans="85:98" x14ac:dyDescent="0.2">
      <c r="CG659" s="95">
        <v>117</v>
      </c>
    </row>
    <row r="660" spans="85:98" x14ac:dyDescent="0.2">
      <c r="CG660" s="95">
        <v>118</v>
      </c>
    </row>
    <row r="661" spans="85:98" x14ac:dyDescent="0.2">
      <c r="CG661" s="95">
        <v>120</v>
      </c>
    </row>
    <row r="662" spans="85:98" x14ac:dyDescent="0.2">
      <c r="CG662" s="95">
        <v>120</v>
      </c>
    </row>
    <row r="663" spans="85:98" x14ac:dyDescent="0.2">
      <c r="CG663" s="95">
        <v>121</v>
      </c>
    </row>
    <row r="664" spans="85:98" x14ac:dyDescent="0.2">
      <c r="CG664" s="95">
        <v>121</v>
      </c>
    </row>
    <row r="665" spans="85:98" x14ac:dyDescent="0.2">
      <c r="CG665" s="95">
        <v>122</v>
      </c>
    </row>
    <row r="666" spans="85:98" x14ac:dyDescent="0.2">
      <c r="CG666" s="95">
        <v>123</v>
      </c>
      <c r="CQ666" s="289" t="s">
        <v>1784</v>
      </c>
      <c r="CR666" s="95">
        <v>20</v>
      </c>
      <c r="CS666" s="289" t="s">
        <v>1784</v>
      </c>
      <c r="CT666" s="95">
        <v>20</v>
      </c>
    </row>
    <row r="667" spans="85:98" x14ac:dyDescent="0.2">
      <c r="CG667" s="95">
        <v>123</v>
      </c>
    </row>
    <row r="668" spans="85:98" x14ac:dyDescent="0.2">
      <c r="CG668" s="95">
        <v>123</v>
      </c>
    </row>
    <row r="669" spans="85:98" x14ac:dyDescent="0.2">
      <c r="CG669" s="95">
        <v>123</v>
      </c>
    </row>
    <row r="670" spans="85:98" x14ac:dyDescent="0.2">
      <c r="CG670" s="95">
        <v>124</v>
      </c>
    </row>
    <row r="671" spans="85:98" x14ac:dyDescent="0.2">
      <c r="CG671" s="95">
        <v>124</v>
      </c>
    </row>
    <row r="672" spans="85:98" x14ac:dyDescent="0.2">
      <c r="CG672" s="95">
        <v>124</v>
      </c>
    </row>
    <row r="673" spans="85:85" x14ac:dyDescent="0.2">
      <c r="CG673" s="95">
        <v>125</v>
      </c>
    </row>
    <row r="674" spans="85:85" x14ac:dyDescent="0.2">
      <c r="CG674" s="95">
        <v>125</v>
      </c>
    </row>
    <row r="675" spans="85:85" x14ac:dyDescent="0.2">
      <c r="CG675" s="95">
        <v>125</v>
      </c>
    </row>
    <row r="676" spans="85:85" x14ac:dyDescent="0.2">
      <c r="CG676" s="95">
        <v>126</v>
      </c>
    </row>
    <row r="677" spans="85:85" x14ac:dyDescent="0.2">
      <c r="CG677" s="95">
        <v>130</v>
      </c>
    </row>
    <row r="678" spans="85:85" x14ac:dyDescent="0.2">
      <c r="CG678" s="95">
        <v>131</v>
      </c>
    </row>
    <row r="679" spans="85:85" x14ac:dyDescent="0.2">
      <c r="CG679" s="95">
        <v>132</v>
      </c>
    </row>
    <row r="680" spans="85:85" x14ac:dyDescent="0.2">
      <c r="CG680" s="95">
        <v>133</v>
      </c>
    </row>
    <row r="681" spans="85:85" x14ac:dyDescent="0.2">
      <c r="CG681" s="95">
        <v>136</v>
      </c>
    </row>
    <row r="682" spans="85:85" x14ac:dyDescent="0.2">
      <c r="CG682" s="95">
        <v>136</v>
      </c>
    </row>
    <row r="683" spans="85:85" x14ac:dyDescent="0.2">
      <c r="CG683" s="95">
        <v>136</v>
      </c>
    </row>
    <row r="684" spans="85:85" x14ac:dyDescent="0.2">
      <c r="CG684" s="95">
        <v>137</v>
      </c>
    </row>
    <row r="685" spans="85:85" x14ac:dyDescent="0.2">
      <c r="CG685" s="95">
        <v>137</v>
      </c>
    </row>
    <row r="686" spans="85:85" x14ac:dyDescent="0.2">
      <c r="CG686" s="95">
        <v>138</v>
      </c>
    </row>
    <row r="687" spans="85:85" x14ac:dyDescent="0.2">
      <c r="CG687" s="95">
        <v>138</v>
      </c>
    </row>
    <row r="688" spans="85:85" x14ac:dyDescent="0.2">
      <c r="CG688" s="95">
        <v>138</v>
      </c>
    </row>
    <row r="689" spans="85:98" x14ac:dyDescent="0.2">
      <c r="CG689" s="95">
        <v>139</v>
      </c>
    </row>
    <row r="690" spans="85:98" x14ac:dyDescent="0.2">
      <c r="CG690" s="95">
        <v>139</v>
      </c>
    </row>
    <row r="691" spans="85:98" x14ac:dyDescent="0.2">
      <c r="CG691" s="95">
        <v>139</v>
      </c>
    </row>
    <row r="692" spans="85:98" x14ac:dyDescent="0.2">
      <c r="CG692" s="95">
        <v>140</v>
      </c>
    </row>
    <row r="693" spans="85:98" x14ac:dyDescent="0.2">
      <c r="CG693" s="95">
        <v>140</v>
      </c>
    </row>
    <row r="694" spans="85:98" x14ac:dyDescent="0.2">
      <c r="CG694" s="95">
        <v>144</v>
      </c>
    </row>
    <row r="695" spans="85:98" x14ac:dyDescent="0.2">
      <c r="CG695" s="95">
        <v>145</v>
      </c>
    </row>
    <row r="696" spans="85:98" x14ac:dyDescent="0.2">
      <c r="CG696" s="95">
        <v>146</v>
      </c>
    </row>
    <row r="697" spans="85:98" x14ac:dyDescent="0.2">
      <c r="CG697" s="95">
        <v>147</v>
      </c>
    </row>
    <row r="698" spans="85:98" x14ac:dyDescent="0.2">
      <c r="CG698" s="95">
        <v>148</v>
      </c>
    </row>
    <row r="699" spans="85:98" x14ac:dyDescent="0.2">
      <c r="CG699" s="95">
        <v>148</v>
      </c>
    </row>
    <row r="700" spans="85:98" x14ac:dyDescent="0.2">
      <c r="CG700" s="95">
        <v>148</v>
      </c>
    </row>
    <row r="701" spans="85:98" x14ac:dyDescent="0.2">
      <c r="CG701" s="95">
        <v>149</v>
      </c>
    </row>
    <row r="702" spans="85:98" x14ac:dyDescent="0.2">
      <c r="CG702" s="95">
        <v>149</v>
      </c>
      <c r="CQ702" s="289" t="s">
        <v>1784</v>
      </c>
      <c r="CR702" s="95">
        <v>20</v>
      </c>
      <c r="CS702" s="289" t="s">
        <v>1784</v>
      </c>
      <c r="CT702" s="95">
        <v>20</v>
      </c>
    </row>
    <row r="703" spans="85:98" x14ac:dyDescent="0.2">
      <c r="CG703" s="95">
        <v>150</v>
      </c>
    </row>
    <row r="704" spans="85:98" x14ac:dyDescent="0.2">
      <c r="CG704" s="95">
        <v>150</v>
      </c>
    </row>
    <row r="705" spans="85:98" x14ac:dyDescent="0.2">
      <c r="CG705" s="95">
        <v>150</v>
      </c>
    </row>
    <row r="706" spans="85:98" x14ac:dyDescent="0.2">
      <c r="CG706" s="95">
        <v>153</v>
      </c>
    </row>
    <row r="707" spans="85:98" x14ac:dyDescent="0.2">
      <c r="CG707" s="95">
        <v>154</v>
      </c>
    </row>
    <row r="708" spans="85:98" x14ac:dyDescent="0.2">
      <c r="CG708" s="95">
        <v>156</v>
      </c>
    </row>
    <row r="709" spans="85:98" x14ac:dyDescent="0.2">
      <c r="CG709" s="95">
        <v>157</v>
      </c>
    </row>
    <row r="710" spans="85:98" x14ac:dyDescent="0.2">
      <c r="CG710" s="95">
        <v>157</v>
      </c>
    </row>
    <row r="711" spans="85:98" x14ac:dyDescent="0.2">
      <c r="CG711" s="95">
        <v>158</v>
      </c>
      <c r="CQ711" s="289" t="s">
        <v>1784</v>
      </c>
      <c r="CR711" s="95">
        <v>18</v>
      </c>
      <c r="CS711" s="289" t="s">
        <v>1784</v>
      </c>
      <c r="CT711" s="95">
        <v>18</v>
      </c>
    </row>
    <row r="712" spans="85:98" x14ac:dyDescent="0.2">
      <c r="CG712" s="95">
        <v>158</v>
      </c>
    </row>
    <row r="713" spans="85:98" x14ac:dyDescent="0.2">
      <c r="CG713" s="95">
        <v>159</v>
      </c>
    </row>
    <row r="714" spans="85:98" x14ac:dyDescent="0.2">
      <c r="CG714" s="95">
        <v>159</v>
      </c>
    </row>
    <row r="715" spans="85:98" x14ac:dyDescent="0.2">
      <c r="CG715" s="95">
        <v>159</v>
      </c>
    </row>
    <row r="716" spans="85:98" x14ac:dyDescent="0.2">
      <c r="CG716" s="95">
        <v>160</v>
      </c>
    </row>
    <row r="717" spans="85:98" x14ac:dyDescent="0.2">
      <c r="CG717" s="95">
        <v>160</v>
      </c>
    </row>
    <row r="718" spans="85:98" x14ac:dyDescent="0.2">
      <c r="CG718" s="95">
        <v>160</v>
      </c>
    </row>
    <row r="719" spans="85:98" x14ac:dyDescent="0.2">
      <c r="CG719" s="95">
        <v>161</v>
      </c>
    </row>
    <row r="720" spans="85:98" x14ac:dyDescent="0.2">
      <c r="CG720" s="95">
        <v>161</v>
      </c>
    </row>
    <row r="721" spans="85:98" x14ac:dyDescent="0.2">
      <c r="CG721" s="95">
        <v>161</v>
      </c>
      <c r="CQ721" s="289" t="s">
        <v>1784</v>
      </c>
      <c r="CR721" s="95">
        <v>20</v>
      </c>
      <c r="CT721" s="95">
        <v>27</v>
      </c>
    </row>
    <row r="722" spans="85:98" x14ac:dyDescent="0.2">
      <c r="CG722" s="95">
        <v>161</v>
      </c>
    </row>
    <row r="723" spans="85:98" x14ac:dyDescent="0.2">
      <c r="CG723" s="95">
        <v>162</v>
      </c>
    </row>
    <row r="724" spans="85:98" x14ac:dyDescent="0.2">
      <c r="CG724" s="95">
        <v>162</v>
      </c>
    </row>
    <row r="725" spans="85:98" x14ac:dyDescent="0.2">
      <c r="CG725" s="95">
        <v>163</v>
      </c>
    </row>
    <row r="726" spans="85:98" x14ac:dyDescent="0.2">
      <c r="CG726" s="95">
        <v>165</v>
      </c>
    </row>
    <row r="727" spans="85:98" x14ac:dyDescent="0.2">
      <c r="CG727" s="95">
        <v>165</v>
      </c>
    </row>
    <row r="728" spans="85:98" x14ac:dyDescent="0.2">
      <c r="CG728" s="95">
        <v>168</v>
      </c>
    </row>
    <row r="729" spans="85:98" x14ac:dyDescent="0.2">
      <c r="CG729" s="95">
        <v>168</v>
      </c>
    </row>
    <row r="730" spans="85:98" x14ac:dyDescent="0.2">
      <c r="CG730" s="95">
        <v>171</v>
      </c>
    </row>
    <row r="731" spans="85:98" x14ac:dyDescent="0.2">
      <c r="CG731" s="95">
        <v>172</v>
      </c>
    </row>
    <row r="732" spans="85:98" x14ac:dyDescent="0.2">
      <c r="CG732" s="95">
        <v>173</v>
      </c>
    </row>
    <row r="733" spans="85:98" x14ac:dyDescent="0.2">
      <c r="CG733" s="95">
        <v>174</v>
      </c>
    </row>
    <row r="734" spans="85:98" x14ac:dyDescent="0.2">
      <c r="CG734" s="95">
        <v>175</v>
      </c>
    </row>
    <row r="735" spans="85:98" x14ac:dyDescent="0.2">
      <c r="CG735" s="95">
        <v>175</v>
      </c>
    </row>
    <row r="736" spans="85:98" x14ac:dyDescent="0.2">
      <c r="CG736" s="95">
        <v>179</v>
      </c>
    </row>
    <row r="737" spans="85:98" x14ac:dyDescent="0.2">
      <c r="CG737" s="95">
        <v>181</v>
      </c>
    </row>
    <row r="738" spans="85:98" x14ac:dyDescent="0.2">
      <c r="CG738" s="95">
        <v>182</v>
      </c>
    </row>
    <row r="739" spans="85:98" x14ac:dyDescent="0.2">
      <c r="CG739" s="95">
        <v>182</v>
      </c>
    </row>
    <row r="740" spans="85:98" x14ac:dyDescent="0.2">
      <c r="CG740" s="95">
        <v>182</v>
      </c>
    </row>
    <row r="741" spans="85:98" x14ac:dyDescent="0.2">
      <c r="CG741" s="95">
        <v>183</v>
      </c>
    </row>
    <row r="742" spans="85:98" x14ac:dyDescent="0.2">
      <c r="CG742" s="95">
        <v>184</v>
      </c>
    </row>
    <row r="743" spans="85:98" x14ac:dyDescent="0.2">
      <c r="CG743" s="95">
        <v>184</v>
      </c>
    </row>
    <row r="744" spans="85:98" x14ac:dyDescent="0.2">
      <c r="CG744" s="95">
        <v>184</v>
      </c>
    </row>
    <row r="745" spans="85:98" x14ac:dyDescent="0.2">
      <c r="CG745" s="95">
        <v>184</v>
      </c>
    </row>
    <row r="746" spans="85:98" x14ac:dyDescent="0.2">
      <c r="CG746" s="95">
        <v>184</v>
      </c>
      <c r="CQ746" s="289" t="s">
        <v>1784</v>
      </c>
      <c r="CR746" s="95">
        <v>20</v>
      </c>
      <c r="CS746" s="289" t="s">
        <v>1784</v>
      </c>
      <c r="CT746" s="95">
        <v>20</v>
      </c>
    </row>
    <row r="747" spans="85:98" x14ac:dyDescent="0.2">
      <c r="CG747" s="95">
        <v>185</v>
      </c>
    </row>
    <row r="748" spans="85:98" x14ac:dyDescent="0.2">
      <c r="CG748" s="95">
        <v>186</v>
      </c>
    </row>
    <row r="749" spans="85:98" x14ac:dyDescent="0.2">
      <c r="CG749" s="95">
        <v>187</v>
      </c>
    </row>
    <row r="750" spans="85:98" x14ac:dyDescent="0.2">
      <c r="CG750" s="95">
        <v>187</v>
      </c>
    </row>
    <row r="751" spans="85:98" x14ac:dyDescent="0.2">
      <c r="CG751" s="95">
        <v>188</v>
      </c>
    </row>
    <row r="752" spans="85:98" x14ac:dyDescent="0.2">
      <c r="CG752" s="95">
        <v>189</v>
      </c>
    </row>
    <row r="753" spans="85:85" x14ac:dyDescent="0.2">
      <c r="CG753" s="95">
        <v>190</v>
      </c>
    </row>
    <row r="754" spans="85:85" x14ac:dyDescent="0.2">
      <c r="CG754" s="95">
        <v>190</v>
      </c>
    </row>
    <row r="755" spans="85:85" x14ac:dyDescent="0.2">
      <c r="CG755" s="95">
        <v>191</v>
      </c>
    </row>
    <row r="756" spans="85:85" x14ac:dyDescent="0.2">
      <c r="CG756" s="95">
        <v>193</v>
      </c>
    </row>
    <row r="757" spans="85:85" x14ac:dyDescent="0.2">
      <c r="CG757" s="95">
        <v>195</v>
      </c>
    </row>
    <row r="758" spans="85:85" x14ac:dyDescent="0.2">
      <c r="CG758" s="95">
        <v>196</v>
      </c>
    </row>
    <row r="759" spans="85:85" x14ac:dyDescent="0.2">
      <c r="CG759" s="95">
        <v>197</v>
      </c>
    </row>
    <row r="760" spans="85:85" x14ac:dyDescent="0.2">
      <c r="CG760" s="95">
        <v>197</v>
      </c>
    </row>
    <row r="761" spans="85:85" x14ac:dyDescent="0.2">
      <c r="CG761" s="95">
        <v>198</v>
      </c>
    </row>
    <row r="762" spans="85:85" x14ac:dyDescent="0.2">
      <c r="CG762" s="95">
        <v>199</v>
      </c>
    </row>
    <row r="763" spans="85:85" x14ac:dyDescent="0.2">
      <c r="CG763" s="95">
        <v>202</v>
      </c>
    </row>
    <row r="764" spans="85:85" x14ac:dyDescent="0.2">
      <c r="CG764" s="95">
        <v>202</v>
      </c>
    </row>
    <row r="765" spans="85:85" x14ac:dyDescent="0.2">
      <c r="CG765" s="95">
        <v>202</v>
      </c>
    </row>
    <row r="766" spans="85:85" x14ac:dyDescent="0.2">
      <c r="CG766" s="95">
        <v>202</v>
      </c>
    </row>
    <row r="767" spans="85:85" x14ac:dyDescent="0.2">
      <c r="CG767" s="95">
        <v>203</v>
      </c>
    </row>
    <row r="768" spans="85:85" x14ac:dyDescent="0.2">
      <c r="CG768" s="95">
        <v>204</v>
      </c>
    </row>
    <row r="769" spans="85:85" x14ac:dyDescent="0.2">
      <c r="CG769" s="95">
        <v>205</v>
      </c>
    </row>
    <row r="770" spans="85:85" x14ac:dyDescent="0.2">
      <c r="CG770" s="95">
        <v>206</v>
      </c>
    </row>
    <row r="771" spans="85:85" x14ac:dyDescent="0.2">
      <c r="CG771" s="95">
        <v>206</v>
      </c>
    </row>
    <row r="772" spans="85:85" x14ac:dyDescent="0.2">
      <c r="CG772" s="95">
        <v>206</v>
      </c>
    </row>
    <row r="773" spans="85:85" x14ac:dyDescent="0.2">
      <c r="CG773" s="95">
        <v>213</v>
      </c>
    </row>
    <row r="774" spans="85:85" x14ac:dyDescent="0.2">
      <c r="CG774" s="95">
        <v>215</v>
      </c>
    </row>
    <row r="775" spans="85:85" x14ac:dyDescent="0.2">
      <c r="CG775" s="95">
        <v>217</v>
      </c>
    </row>
    <row r="776" spans="85:85" x14ac:dyDescent="0.2">
      <c r="CG776" s="95">
        <v>219</v>
      </c>
    </row>
    <row r="777" spans="85:85" x14ac:dyDescent="0.2">
      <c r="CG777" s="95">
        <v>220</v>
      </c>
    </row>
    <row r="778" spans="85:85" x14ac:dyDescent="0.2">
      <c r="CG778" s="95">
        <v>220</v>
      </c>
    </row>
    <row r="779" spans="85:85" x14ac:dyDescent="0.2">
      <c r="CG779" s="95">
        <v>221.6</v>
      </c>
    </row>
    <row r="780" spans="85:85" x14ac:dyDescent="0.2">
      <c r="CG780" s="95">
        <v>225</v>
      </c>
    </row>
    <row r="781" spans="85:85" x14ac:dyDescent="0.2">
      <c r="CG781" s="95">
        <v>225</v>
      </c>
    </row>
    <row r="782" spans="85:85" x14ac:dyDescent="0.2">
      <c r="CG782" s="95">
        <v>225</v>
      </c>
    </row>
    <row r="783" spans="85:85" x14ac:dyDescent="0.2">
      <c r="CG783" s="95">
        <v>227</v>
      </c>
    </row>
    <row r="784" spans="85:85" x14ac:dyDescent="0.2">
      <c r="CG784" s="95">
        <v>231</v>
      </c>
    </row>
    <row r="785" spans="85:98" x14ac:dyDescent="0.2">
      <c r="CG785" s="95">
        <v>232</v>
      </c>
    </row>
    <row r="786" spans="85:98" x14ac:dyDescent="0.2">
      <c r="CG786" s="95">
        <v>234</v>
      </c>
    </row>
    <row r="787" spans="85:98" x14ac:dyDescent="0.2">
      <c r="CG787" s="95">
        <v>234</v>
      </c>
    </row>
    <row r="788" spans="85:98" x14ac:dyDescent="0.2">
      <c r="CG788" s="95">
        <v>238</v>
      </c>
    </row>
    <row r="789" spans="85:98" x14ac:dyDescent="0.2">
      <c r="CG789" s="95">
        <v>238</v>
      </c>
      <c r="CQ789" s="289" t="s">
        <v>1784</v>
      </c>
      <c r="CR789" s="95">
        <v>18</v>
      </c>
      <c r="CS789" s="289" t="s">
        <v>1784</v>
      </c>
      <c r="CT789" s="95">
        <v>18</v>
      </c>
    </row>
    <row r="790" spans="85:98" x14ac:dyDescent="0.2">
      <c r="CG790" s="95">
        <v>238</v>
      </c>
    </row>
    <row r="791" spans="85:98" x14ac:dyDescent="0.2">
      <c r="CG791" s="95">
        <v>240</v>
      </c>
    </row>
    <row r="792" spans="85:98" x14ac:dyDescent="0.2">
      <c r="CG792" s="95">
        <v>241</v>
      </c>
    </row>
    <row r="793" spans="85:98" x14ac:dyDescent="0.2">
      <c r="CG793" s="95">
        <v>241</v>
      </c>
    </row>
    <row r="794" spans="85:98" x14ac:dyDescent="0.2">
      <c r="CG794" s="95">
        <v>245</v>
      </c>
    </row>
    <row r="795" spans="85:98" x14ac:dyDescent="0.2">
      <c r="CG795" s="95">
        <v>248</v>
      </c>
    </row>
    <row r="796" spans="85:98" x14ac:dyDescent="0.2">
      <c r="CG796" s="95">
        <v>248</v>
      </c>
    </row>
    <row r="797" spans="85:98" x14ac:dyDescent="0.2">
      <c r="CG797" s="95">
        <v>249</v>
      </c>
    </row>
    <row r="798" spans="85:98" x14ac:dyDescent="0.2">
      <c r="CG798" s="95">
        <v>252</v>
      </c>
    </row>
    <row r="799" spans="85:98" x14ac:dyDescent="0.2">
      <c r="CG799" s="95">
        <v>253</v>
      </c>
    </row>
    <row r="800" spans="85:98" x14ac:dyDescent="0.2">
      <c r="CG800" s="95">
        <v>253</v>
      </c>
    </row>
    <row r="801" spans="85:98" x14ac:dyDescent="0.2">
      <c r="CG801" s="95">
        <v>255</v>
      </c>
    </row>
    <row r="802" spans="85:98" x14ac:dyDescent="0.2">
      <c r="CG802" s="95">
        <v>256</v>
      </c>
    </row>
    <row r="803" spans="85:98" x14ac:dyDescent="0.2">
      <c r="CG803" s="95">
        <v>256</v>
      </c>
    </row>
    <row r="804" spans="85:98" x14ac:dyDescent="0.2">
      <c r="CG804" s="95">
        <v>260</v>
      </c>
    </row>
    <row r="805" spans="85:98" x14ac:dyDescent="0.2">
      <c r="CG805" s="95">
        <v>261</v>
      </c>
    </row>
    <row r="806" spans="85:98" x14ac:dyDescent="0.2">
      <c r="CG806" s="95">
        <v>262</v>
      </c>
    </row>
    <row r="807" spans="85:98" x14ac:dyDescent="0.2">
      <c r="CG807" s="95">
        <v>262</v>
      </c>
    </row>
    <row r="808" spans="85:98" x14ac:dyDescent="0.2">
      <c r="CG808" s="95">
        <v>263</v>
      </c>
    </row>
    <row r="809" spans="85:98" x14ac:dyDescent="0.2">
      <c r="CG809" s="95">
        <v>263</v>
      </c>
    </row>
    <row r="810" spans="85:98" x14ac:dyDescent="0.2">
      <c r="CG810" s="95">
        <v>263</v>
      </c>
      <c r="CQ810" s="289" t="s">
        <v>1784</v>
      </c>
      <c r="CR810" s="95">
        <v>18</v>
      </c>
      <c r="CS810" s="289" t="s">
        <v>1784</v>
      </c>
      <c r="CT810" s="95">
        <v>18</v>
      </c>
    </row>
    <row r="811" spans="85:98" x14ac:dyDescent="0.2">
      <c r="CG811" s="95">
        <v>267</v>
      </c>
    </row>
    <row r="812" spans="85:98" x14ac:dyDescent="0.2">
      <c r="CG812" s="95">
        <v>270</v>
      </c>
    </row>
    <row r="813" spans="85:98" x14ac:dyDescent="0.2">
      <c r="CG813" s="95">
        <v>278</v>
      </c>
    </row>
    <row r="814" spans="85:98" x14ac:dyDescent="0.2">
      <c r="CG814" s="95">
        <v>279</v>
      </c>
    </row>
    <row r="815" spans="85:98" x14ac:dyDescent="0.2">
      <c r="CG815" s="95">
        <v>279</v>
      </c>
    </row>
    <row r="816" spans="85:98" x14ac:dyDescent="0.2">
      <c r="CG816" s="95">
        <v>281</v>
      </c>
    </row>
    <row r="817" spans="85:85" x14ac:dyDescent="0.2">
      <c r="CG817" s="95">
        <v>281</v>
      </c>
    </row>
    <row r="818" spans="85:85" x14ac:dyDescent="0.2">
      <c r="CG818" s="95">
        <v>284</v>
      </c>
    </row>
    <row r="819" spans="85:85" x14ac:dyDescent="0.2">
      <c r="CG819" s="95">
        <v>285</v>
      </c>
    </row>
    <row r="820" spans="85:85" x14ac:dyDescent="0.2">
      <c r="CG820" s="95">
        <v>289</v>
      </c>
    </row>
    <row r="821" spans="85:85" x14ac:dyDescent="0.2">
      <c r="CG821" s="95">
        <v>291</v>
      </c>
    </row>
    <row r="822" spans="85:85" x14ac:dyDescent="0.2">
      <c r="CG822" s="95">
        <v>295</v>
      </c>
    </row>
    <row r="823" spans="85:85" x14ac:dyDescent="0.2">
      <c r="CG823" s="95">
        <v>299</v>
      </c>
    </row>
    <row r="824" spans="85:85" x14ac:dyDescent="0.2">
      <c r="CG824" s="95">
        <v>300</v>
      </c>
    </row>
    <row r="825" spans="85:85" x14ac:dyDescent="0.2">
      <c r="CG825" s="95">
        <v>301</v>
      </c>
    </row>
    <row r="826" spans="85:85" x14ac:dyDescent="0.2">
      <c r="CG826" s="95">
        <v>301</v>
      </c>
    </row>
    <row r="827" spans="85:85" x14ac:dyDescent="0.2">
      <c r="CG827" s="95">
        <v>303</v>
      </c>
    </row>
    <row r="828" spans="85:85" x14ac:dyDescent="0.2">
      <c r="CG828" s="95">
        <v>306</v>
      </c>
    </row>
    <row r="829" spans="85:85" x14ac:dyDescent="0.2">
      <c r="CG829" s="95">
        <v>309</v>
      </c>
    </row>
    <row r="830" spans="85:85" x14ac:dyDescent="0.2">
      <c r="CG830" s="95">
        <v>310</v>
      </c>
    </row>
    <row r="831" spans="85:85" x14ac:dyDescent="0.2">
      <c r="CG831" s="95">
        <v>316</v>
      </c>
    </row>
    <row r="832" spans="85:85" x14ac:dyDescent="0.2">
      <c r="CG832" s="95">
        <v>317</v>
      </c>
    </row>
    <row r="833" spans="85:85" x14ac:dyDescent="0.2">
      <c r="CG833" s="95">
        <v>317</v>
      </c>
    </row>
    <row r="834" spans="85:85" x14ac:dyDescent="0.2">
      <c r="CG834" s="95">
        <v>318</v>
      </c>
    </row>
    <row r="835" spans="85:85" x14ac:dyDescent="0.2">
      <c r="CG835" s="95">
        <v>320</v>
      </c>
    </row>
    <row r="836" spans="85:85" x14ac:dyDescent="0.2">
      <c r="CG836" s="95">
        <v>321</v>
      </c>
    </row>
    <row r="837" spans="85:85" x14ac:dyDescent="0.2">
      <c r="CG837" s="95">
        <v>322</v>
      </c>
    </row>
    <row r="838" spans="85:85" x14ac:dyDescent="0.2">
      <c r="CG838" s="95">
        <v>327</v>
      </c>
    </row>
    <row r="839" spans="85:85" x14ac:dyDescent="0.2">
      <c r="CG839" s="95">
        <v>329</v>
      </c>
    </row>
    <row r="840" spans="85:85" x14ac:dyDescent="0.2">
      <c r="CG840" s="95">
        <v>329</v>
      </c>
    </row>
    <row r="841" spans="85:85" x14ac:dyDescent="0.2">
      <c r="CG841" s="95">
        <v>331</v>
      </c>
    </row>
    <row r="842" spans="85:85" x14ac:dyDescent="0.2">
      <c r="CG842" s="95">
        <v>333</v>
      </c>
    </row>
    <row r="843" spans="85:85" x14ac:dyDescent="0.2">
      <c r="CG843" s="95">
        <v>333</v>
      </c>
    </row>
    <row r="844" spans="85:85" x14ac:dyDescent="0.2">
      <c r="CG844" s="95">
        <v>334</v>
      </c>
    </row>
    <row r="845" spans="85:85" x14ac:dyDescent="0.2">
      <c r="CG845" s="95">
        <v>343</v>
      </c>
    </row>
    <row r="846" spans="85:85" x14ac:dyDescent="0.2">
      <c r="CG846" s="95">
        <v>343</v>
      </c>
    </row>
    <row r="847" spans="85:85" x14ac:dyDescent="0.2">
      <c r="CG847" s="95">
        <v>344</v>
      </c>
    </row>
    <row r="848" spans="85:85" x14ac:dyDescent="0.2">
      <c r="CG848" s="95">
        <v>347</v>
      </c>
    </row>
    <row r="849" spans="85:98" x14ac:dyDescent="0.2">
      <c r="CG849" s="95">
        <v>350</v>
      </c>
    </row>
    <row r="850" spans="85:98" x14ac:dyDescent="0.2">
      <c r="CG850" s="95">
        <v>350</v>
      </c>
    </row>
    <row r="851" spans="85:98" x14ac:dyDescent="0.2">
      <c r="CG851" s="95">
        <v>350</v>
      </c>
    </row>
    <row r="852" spans="85:98" x14ac:dyDescent="0.2">
      <c r="CG852" s="95">
        <v>351</v>
      </c>
    </row>
    <row r="853" spans="85:98" x14ac:dyDescent="0.2">
      <c r="CG853" s="95">
        <v>354</v>
      </c>
    </row>
    <row r="854" spans="85:98" x14ac:dyDescent="0.2">
      <c r="CG854" s="95">
        <v>354</v>
      </c>
    </row>
    <row r="855" spans="85:98" x14ac:dyDescent="0.2">
      <c r="CG855" s="95">
        <v>354</v>
      </c>
    </row>
    <row r="856" spans="85:98" x14ac:dyDescent="0.2">
      <c r="CG856" s="95">
        <v>354</v>
      </c>
    </row>
    <row r="857" spans="85:98" x14ac:dyDescent="0.2">
      <c r="CG857" s="95">
        <v>358</v>
      </c>
    </row>
    <row r="858" spans="85:98" x14ac:dyDescent="0.2">
      <c r="CG858" s="95">
        <v>358</v>
      </c>
    </row>
    <row r="859" spans="85:98" x14ac:dyDescent="0.2">
      <c r="CG859" s="95">
        <v>363</v>
      </c>
    </row>
    <row r="860" spans="85:98" x14ac:dyDescent="0.2">
      <c r="CG860" s="95">
        <v>365</v>
      </c>
      <c r="CQ860" s="289" t="s">
        <v>1784</v>
      </c>
      <c r="CR860" s="95">
        <v>20</v>
      </c>
      <c r="CS860" s="289" t="s">
        <v>1784</v>
      </c>
      <c r="CT860" s="95">
        <v>20</v>
      </c>
    </row>
    <row r="861" spans="85:98" x14ac:dyDescent="0.2">
      <c r="CG861" s="95">
        <v>366</v>
      </c>
    </row>
    <row r="862" spans="85:98" x14ac:dyDescent="0.2">
      <c r="CG862" s="95">
        <v>368</v>
      </c>
    </row>
    <row r="863" spans="85:98" x14ac:dyDescent="0.2">
      <c r="CG863" s="95">
        <v>374</v>
      </c>
    </row>
    <row r="864" spans="85:98" x14ac:dyDescent="0.2">
      <c r="CG864" s="95">
        <v>378</v>
      </c>
    </row>
    <row r="865" spans="85:85" x14ac:dyDescent="0.2">
      <c r="CG865" s="95">
        <v>380</v>
      </c>
    </row>
    <row r="866" spans="85:85" x14ac:dyDescent="0.2">
      <c r="CG866" s="95">
        <v>381</v>
      </c>
    </row>
    <row r="867" spans="85:85" x14ac:dyDescent="0.2">
      <c r="CG867" s="95">
        <v>387</v>
      </c>
    </row>
    <row r="868" spans="85:85" x14ac:dyDescent="0.2">
      <c r="CG868" s="95">
        <v>388</v>
      </c>
    </row>
    <row r="869" spans="85:85" x14ac:dyDescent="0.2">
      <c r="CG869" s="95">
        <v>389</v>
      </c>
    </row>
    <row r="870" spans="85:85" x14ac:dyDescent="0.2">
      <c r="CG870" s="95">
        <v>391</v>
      </c>
    </row>
    <row r="871" spans="85:85" x14ac:dyDescent="0.2">
      <c r="CG871" s="95">
        <v>393</v>
      </c>
    </row>
    <row r="872" spans="85:85" x14ac:dyDescent="0.2">
      <c r="CG872" s="95">
        <v>393</v>
      </c>
    </row>
    <row r="873" spans="85:85" x14ac:dyDescent="0.2">
      <c r="CG873" s="95">
        <v>398</v>
      </c>
    </row>
    <row r="874" spans="85:85" x14ac:dyDescent="0.2">
      <c r="CG874" s="95">
        <v>402</v>
      </c>
    </row>
    <row r="875" spans="85:85" x14ac:dyDescent="0.2">
      <c r="CG875" s="95">
        <v>402</v>
      </c>
    </row>
    <row r="876" spans="85:85" x14ac:dyDescent="0.2">
      <c r="CG876" s="95">
        <v>402</v>
      </c>
    </row>
    <row r="877" spans="85:85" x14ac:dyDescent="0.2">
      <c r="CG877" s="95">
        <v>403</v>
      </c>
    </row>
    <row r="878" spans="85:85" x14ac:dyDescent="0.2">
      <c r="CG878" s="95">
        <v>404</v>
      </c>
    </row>
    <row r="879" spans="85:85" x14ac:dyDescent="0.2">
      <c r="CG879" s="95">
        <v>406</v>
      </c>
    </row>
    <row r="880" spans="85:85" x14ac:dyDescent="0.2">
      <c r="CG880" s="95">
        <v>408</v>
      </c>
    </row>
    <row r="881" spans="85:85" x14ac:dyDescent="0.2">
      <c r="CG881" s="95">
        <v>411</v>
      </c>
    </row>
    <row r="882" spans="85:85" x14ac:dyDescent="0.2">
      <c r="CG882" s="95">
        <v>417</v>
      </c>
    </row>
    <row r="883" spans="85:85" x14ac:dyDescent="0.2">
      <c r="CG883" s="95">
        <v>420</v>
      </c>
    </row>
    <row r="884" spans="85:85" x14ac:dyDescent="0.2">
      <c r="CG884" s="95">
        <v>420</v>
      </c>
    </row>
    <row r="885" spans="85:85" x14ac:dyDescent="0.2">
      <c r="CG885" s="95">
        <v>421</v>
      </c>
    </row>
    <row r="886" spans="85:85" x14ac:dyDescent="0.2">
      <c r="CG886" s="95">
        <v>422</v>
      </c>
    </row>
    <row r="887" spans="85:85" x14ac:dyDescent="0.2">
      <c r="CG887" s="95">
        <v>423</v>
      </c>
    </row>
    <row r="888" spans="85:85" x14ac:dyDescent="0.2">
      <c r="CG888" s="95">
        <v>424</v>
      </c>
    </row>
    <row r="889" spans="85:85" x14ac:dyDescent="0.2">
      <c r="CG889" s="95">
        <v>426</v>
      </c>
    </row>
    <row r="890" spans="85:85" x14ac:dyDescent="0.2">
      <c r="CG890" s="95">
        <v>431</v>
      </c>
    </row>
    <row r="891" spans="85:85" x14ac:dyDescent="0.2">
      <c r="CG891" s="95">
        <v>433</v>
      </c>
    </row>
    <row r="892" spans="85:85" x14ac:dyDescent="0.2">
      <c r="CG892" s="95">
        <v>434</v>
      </c>
    </row>
    <row r="893" spans="85:85" x14ac:dyDescent="0.2">
      <c r="CG893" s="95">
        <v>434</v>
      </c>
    </row>
    <row r="894" spans="85:85" x14ac:dyDescent="0.2">
      <c r="CG894" s="95">
        <v>436</v>
      </c>
    </row>
    <row r="895" spans="85:85" x14ac:dyDescent="0.2">
      <c r="CG895" s="95">
        <v>440</v>
      </c>
    </row>
    <row r="896" spans="85:85" x14ac:dyDescent="0.2">
      <c r="CG896" s="95">
        <v>442</v>
      </c>
    </row>
    <row r="897" spans="85:85" x14ac:dyDescent="0.2">
      <c r="CG897" s="95">
        <v>451</v>
      </c>
    </row>
    <row r="898" spans="85:85" x14ac:dyDescent="0.2">
      <c r="CG898" s="95">
        <v>453</v>
      </c>
    </row>
    <row r="899" spans="85:85" x14ac:dyDescent="0.2">
      <c r="CG899" s="95">
        <v>455</v>
      </c>
    </row>
    <row r="900" spans="85:85" x14ac:dyDescent="0.2">
      <c r="CG900" s="95">
        <v>456</v>
      </c>
    </row>
    <row r="901" spans="85:85" x14ac:dyDescent="0.2">
      <c r="CG901" s="95">
        <v>460</v>
      </c>
    </row>
    <row r="902" spans="85:85" x14ac:dyDescent="0.2">
      <c r="CG902" s="95">
        <v>460</v>
      </c>
    </row>
    <row r="903" spans="85:85" x14ac:dyDescent="0.2">
      <c r="CG903" s="95">
        <v>461</v>
      </c>
    </row>
    <row r="904" spans="85:85" x14ac:dyDescent="0.2">
      <c r="CG904" s="95">
        <v>462</v>
      </c>
    </row>
    <row r="905" spans="85:85" x14ac:dyDescent="0.2">
      <c r="CG905" s="95">
        <v>465</v>
      </c>
    </row>
    <row r="906" spans="85:85" x14ac:dyDescent="0.2">
      <c r="CG906" s="95">
        <v>467</v>
      </c>
    </row>
    <row r="907" spans="85:85" x14ac:dyDescent="0.2">
      <c r="CG907" s="95">
        <v>469</v>
      </c>
    </row>
    <row r="908" spans="85:85" x14ac:dyDescent="0.2">
      <c r="CG908" s="95">
        <v>471</v>
      </c>
    </row>
    <row r="909" spans="85:85" x14ac:dyDescent="0.2">
      <c r="CG909" s="95">
        <v>473</v>
      </c>
    </row>
    <row r="910" spans="85:85" x14ac:dyDescent="0.2">
      <c r="CG910" s="95">
        <v>473</v>
      </c>
    </row>
    <row r="911" spans="85:85" x14ac:dyDescent="0.2">
      <c r="CG911" s="95">
        <v>474</v>
      </c>
    </row>
    <row r="912" spans="85:85" x14ac:dyDescent="0.2">
      <c r="CG912" s="95">
        <v>474</v>
      </c>
    </row>
    <row r="913" spans="85:85" x14ac:dyDescent="0.2">
      <c r="CG913" s="95">
        <v>475</v>
      </c>
    </row>
    <row r="914" spans="85:85" x14ac:dyDescent="0.2">
      <c r="CG914" s="95">
        <v>478</v>
      </c>
    </row>
    <row r="915" spans="85:85" x14ac:dyDescent="0.2">
      <c r="CG915" s="95">
        <v>480</v>
      </c>
    </row>
    <row r="916" spans="85:85" x14ac:dyDescent="0.2">
      <c r="CG916" s="95">
        <v>482</v>
      </c>
    </row>
    <row r="917" spans="85:85" x14ac:dyDescent="0.2">
      <c r="CG917" s="95">
        <v>484</v>
      </c>
    </row>
    <row r="918" spans="85:85" x14ac:dyDescent="0.2">
      <c r="CG918" s="95">
        <v>486</v>
      </c>
    </row>
    <row r="919" spans="85:85" x14ac:dyDescent="0.2">
      <c r="CG919" s="95">
        <v>486</v>
      </c>
    </row>
    <row r="920" spans="85:85" x14ac:dyDescent="0.2">
      <c r="CG920" s="95">
        <v>490</v>
      </c>
    </row>
    <row r="921" spans="85:85" x14ac:dyDescent="0.2">
      <c r="CG921" s="95">
        <v>491</v>
      </c>
    </row>
    <row r="922" spans="85:85" x14ac:dyDescent="0.2">
      <c r="CG922" s="95">
        <v>492</v>
      </c>
    </row>
    <row r="923" spans="85:85" x14ac:dyDescent="0.2">
      <c r="CG923" s="95">
        <v>495</v>
      </c>
    </row>
    <row r="924" spans="85:85" x14ac:dyDescent="0.2">
      <c r="CG924" s="95">
        <v>496</v>
      </c>
    </row>
    <row r="925" spans="85:85" x14ac:dyDescent="0.2">
      <c r="CG925" s="95">
        <v>497</v>
      </c>
    </row>
    <row r="926" spans="85:85" x14ac:dyDescent="0.2">
      <c r="CG926" s="95">
        <v>501</v>
      </c>
    </row>
    <row r="927" spans="85:85" x14ac:dyDescent="0.2">
      <c r="CG927" s="95">
        <v>505</v>
      </c>
    </row>
    <row r="928" spans="85:85" x14ac:dyDescent="0.2">
      <c r="CG928" s="95">
        <v>509</v>
      </c>
    </row>
    <row r="929" spans="85:98" x14ac:dyDescent="0.2">
      <c r="CG929" s="95">
        <v>521</v>
      </c>
    </row>
    <row r="930" spans="85:98" x14ac:dyDescent="0.2">
      <c r="CG930" s="95">
        <v>522</v>
      </c>
    </row>
    <row r="931" spans="85:98" x14ac:dyDescent="0.2">
      <c r="CG931" s="95">
        <v>523</v>
      </c>
    </row>
    <row r="932" spans="85:98" x14ac:dyDescent="0.2">
      <c r="CG932" s="95">
        <v>524</v>
      </c>
    </row>
    <row r="933" spans="85:98" x14ac:dyDescent="0.2">
      <c r="CG933" s="95">
        <v>524</v>
      </c>
    </row>
    <row r="934" spans="85:98" x14ac:dyDescent="0.2">
      <c r="CG934" s="95">
        <v>524</v>
      </c>
    </row>
    <row r="935" spans="85:98" x14ac:dyDescent="0.2">
      <c r="CG935" s="95">
        <v>524</v>
      </c>
    </row>
    <row r="936" spans="85:98" x14ac:dyDescent="0.2">
      <c r="CG936" s="95">
        <v>525</v>
      </c>
      <c r="CQ936" s="289" t="s">
        <v>1784</v>
      </c>
      <c r="CR936" s="95">
        <v>20</v>
      </c>
      <c r="CT936" s="95">
        <v>32</v>
      </c>
    </row>
    <row r="937" spans="85:98" x14ac:dyDescent="0.2">
      <c r="CG937" s="95">
        <v>528</v>
      </c>
    </row>
    <row r="938" spans="85:98" x14ac:dyDescent="0.2">
      <c r="CG938" s="95">
        <v>536</v>
      </c>
    </row>
    <row r="939" spans="85:98" x14ac:dyDescent="0.2">
      <c r="CG939" s="95">
        <v>537</v>
      </c>
    </row>
    <row r="940" spans="85:98" x14ac:dyDescent="0.2">
      <c r="CG940" s="95">
        <v>538</v>
      </c>
    </row>
    <row r="941" spans="85:98" x14ac:dyDescent="0.2">
      <c r="CG941" s="95">
        <v>543</v>
      </c>
      <c r="CQ941" s="289" t="s">
        <v>1784</v>
      </c>
      <c r="CR941" s="95">
        <v>20</v>
      </c>
      <c r="CT941" s="95">
        <v>98</v>
      </c>
    </row>
    <row r="942" spans="85:98" x14ac:dyDescent="0.2">
      <c r="CG942" s="95">
        <v>547</v>
      </c>
    </row>
    <row r="943" spans="85:98" x14ac:dyDescent="0.2">
      <c r="CG943" s="95">
        <v>547</v>
      </c>
    </row>
    <row r="944" spans="85:98" x14ac:dyDescent="0.2">
      <c r="CG944" s="95">
        <v>548</v>
      </c>
      <c r="CQ944" s="289" t="s">
        <v>1784</v>
      </c>
      <c r="CR944" s="95">
        <v>20</v>
      </c>
      <c r="CT944" s="95">
        <v>120</v>
      </c>
    </row>
    <row r="945" spans="85:98" x14ac:dyDescent="0.2">
      <c r="CG945" s="95">
        <v>548</v>
      </c>
    </row>
    <row r="946" spans="85:98" x14ac:dyDescent="0.2">
      <c r="CG946" s="95">
        <v>549</v>
      </c>
    </row>
    <row r="947" spans="85:98" x14ac:dyDescent="0.2">
      <c r="CG947" s="95">
        <v>552</v>
      </c>
    </row>
    <row r="948" spans="85:98" x14ac:dyDescent="0.2">
      <c r="CG948" s="95">
        <v>553</v>
      </c>
    </row>
    <row r="949" spans="85:98" x14ac:dyDescent="0.2">
      <c r="CG949" s="95">
        <v>554</v>
      </c>
      <c r="CQ949" s="289" t="s">
        <v>1784</v>
      </c>
      <c r="CR949" s="95">
        <v>18</v>
      </c>
      <c r="CT949" s="95">
        <v>140</v>
      </c>
    </row>
    <row r="950" spans="85:98" x14ac:dyDescent="0.2">
      <c r="CG950" s="95">
        <v>554</v>
      </c>
    </row>
    <row r="951" spans="85:98" x14ac:dyDescent="0.2">
      <c r="CG951" s="95">
        <v>556</v>
      </c>
    </row>
    <row r="952" spans="85:98" x14ac:dyDescent="0.2">
      <c r="CG952" s="95">
        <v>557</v>
      </c>
    </row>
    <row r="953" spans="85:98" x14ac:dyDescent="0.2">
      <c r="CG953" s="95">
        <v>558</v>
      </c>
    </row>
    <row r="954" spans="85:98" x14ac:dyDescent="0.2">
      <c r="CG954" s="95">
        <v>560</v>
      </c>
    </row>
    <row r="955" spans="85:98" x14ac:dyDescent="0.2">
      <c r="CG955" s="95">
        <v>567</v>
      </c>
    </row>
    <row r="956" spans="85:98" x14ac:dyDescent="0.2">
      <c r="CG956" s="95">
        <v>568</v>
      </c>
    </row>
    <row r="957" spans="85:98" x14ac:dyDescent="0.2">
      <c r="CG957" s="95">
        <v>573</v>
      </c>
    </row>
    <row r="958" spans="85:98" x14ac:dyDescent="0.2">
      <c r="CG958" s="95">
        <v>573</v>
      </c>
    </row>
    <row r="959" spans="85:98" x14ac:dyDescent="0.2">
      <c r="CG959" s="95">
        <v>576</v>
      </c>
    </row>
    <row r="960" spans="85:98" x14ac:dyDescent="0.2">
      <c r="CG960" s="95">
        <v>576</v>
      </c>
      <c r="CQ960" s="289" t="s">
        <v>1784</v>
      </c>
      <c r="CR960" s="95">
        <v>20</v>
      </c>
      <c r="CT960" s="95">
        <v>90</v>
      </c>
    </row>
    <row r="961" spans="85:85" x14ac:dyDescent="0.2">
      <c r="CG961" s="95">
        <v>580</v>
      </c>
    </row>
    <row r="962" spans="85:85" x14ac:dyDescent="0.2">
      <c r="CG962" s="95">
        <v>581</v>
      </c>
    </row>
    <row r="963" spans="85:85" x14ac:dyDescent="0.2">
      <c r="CG963" s="95">
        <v>581</v>
      </c>
    </row>
    <row r="964" spans="85:85" x14ac:dyDescent="0.2">
      <c r="CG964" s="95">
        <v>584</v>
      </c>
    </row>
    <row r="965" spans="85:85" x14ac:dyDescent="0.2">
      <c r="CG965" s="95">
        <v>585</v>
      </c>
    </row>
    <row r="966" spans="85:85" x14ac:dyDescent="0.2">
      <c r="CG966" s="95">
        <v>588</v>
      </c>
    </row>
    <row r="967" spans="85:85" x14ac:dyDescent="0.2">
      <c r="CG967" s="95">
        <v>588</v>
      </c>
    </row>
    <row r="968" spans="85:85" x14ac:dyDescent="0.2">
      <c r="CG968" s="95">
        <v>589</v>
      </c>
    </row>
    <row r="969" spans="85:85" x14ac:dyDescent="0.2">
      <c r="CG969" s="95">
        <v>595</v>
      </c>
    </row>
    <row r="970" spans="85:85" x14ac:dyDescent="0.2">
      <c r="CG970" s="95">
        <v>607</v>
      </c>
    </row>
    <row r="971" spans="85:85" x14ac:dyDescent="0.2">
      <c r="CG971" s="95">
        <v>608</v>
      </c>
    </row>
    <row r="972" spans="85:85" x14ac:dyDescent="0.2">
      <c r="CG972" s="95">
        <v>612</v>
      </c>
    </row>
    <row r="973" spans="85:85" x14ac:dyDescent="0.2">
      <c r="CG973" s="95">
        <v>612</v>
      </c>
    </row>
    <row r="974" spans="85:85" x14ac:dyDescent="0.2">
      <c r="CG974" s="95">
        <v>612</v>
      </c>
    </row>
    <row r="975" spans="85:85" x14ac:dyDescent="0.2">
      <c r="CG975" s="95">
        <v>616</v>
      </c>
    </row>
    <row r="976" spans="85:85" x14ac:dyDescent="0.2">
      <c r="CG976" s="95">
        <v>617</v>
      </c>
    </row>
    <row r="977" spans="85:98" x14ac:dyDescent="0.2">
      <c r="CG977" s="95">
        <v>618</v>
      </c>
    </row>
    <row r="978" spans="85:98" x14ac:dyDescent="0.2">
      <c r="CG978" s="95">
        <v>621</v>
      </c>
    </row>
    <row r="979" spans="85:98" x14ac:dyDescent="0.2">
      <c r="CG979" s="95">
        <v>623</v>
      </c>
    </row>
    <row r="980" spans="85:98" x14ac:dyDescent="0.2">
      <c r="CG980" s="95">
        <v>623</v>
      </c>
    </row>
    <row r="981" spans="85:98" x14ac:dyDescent="0.2">
      <c r="CG981" s="95">
        <v>626</v>
      </c>
    </row>
    <row r="982" spans="85:98" x14ac:dyDescent="0.2">
      <c r="CG982" s="95">
        <v>627</v>
      </c>
    </row>
    <row r="983" spans="85:98" x14ac:dyDescent="0.2">
      <c r="CG983" s="95">
        <v>628</v>
      </c>
    </row>
    <row r="984" spans="85:98" x14ac:dyDescent="0.2">
      <c r="CG984" s="95">
        <v>630</v>
      </c>
    </row>
    <row r="985" spans="85:98" x14ac:dyDescent="0.2">
      <c r="CG985" s="95">
        <v>630</v>
      </c>
    </row>
    <row r="986" spans="85:98" x14ac:dyDescent="0.2">
      <c r="CG986" s="95">
        <v>636</v>
      </c>
    </row>
    <row r="987" spans="85:98" x14ac:dyDescent="0.2">
      <c r="CG987" s="95">
        <v>640</v>
      </c>
    </row>
    <row r="988" spans="85:98" x14ac:dyDescent="0.2">
      <c r="CG988" s="95">
        <v>643</v>
      </c>
    </row>
    <row r="989" spans="85:98" x14ac:dyDescent="0.2">
      <c r="CG989" s="95">
        <v>646</v>
      </c>
    </row>
    <row r="990" spans="85:98" x14ac:dyDescent="0.2">
      <c r="CG990" s="95">
        <v>652</v>
      </c>
    </row>
    <row r="991" spans="85:98" x14ac:dyDescent="0.2">
      <c r="CG991" s="95">
        <v>657</v>
      </c>
      <c r="CQ991" s="289" t="s">
        <v>1784</v>
      </c>
      <c r="CR991" s="95">
        <v>20</v>
      </c>
      <c r="CT991" s="95">
        <v>220</v>
      </c>
    </row>
    <row r="992" spans="85:98" x14ac:dyDescent="0.2">
      <c r="CG992" s="95">
        <v>658</v>
      </c>
    </row>
    <row r="993" spans="85:98" x14ac:dyDescent="0.2">
      <c r="CG993" s="95">
        <v>660</v>
      </c>
    </row>
    <row r="994" spans="85:98" x14ac:dyDescent="0.2">
      <c r="CG994" s="95">
        <v>661</v>
      </c>
    </row>
    <row r="995" spans="85:98" x14ac:dyDescent="0.2">
      <c r="CG995" s="95">
        <v>669</v>
      </c>
    </row>
    <row r="996" spans="85:98" x14ac:dyDescent="0.2">
      <c r="CG996" s="95">
        <v>677</v>
      </c>
    </row>
    <row r="997" spans="85:98" x14ac:dyDescent="0.2">
      <c r="CG997" s="95">
        <v>678</v>
      </c>
    </row>
    <row r="998" spans="85:98" x14ac:dyDescent="0.2">
      <c r="CG998" s="95">
        <v>682</v>
      </c>
    </row>
    <row r="999" spans="85:98" x14ac:dyDescent="0.2">
      <c r="CG999" s="95">
        <v>685</v>
      </c>
    </row>
    <row r="1000" spans="85:98" x14ac:dyDescent="0.2">
      <c r="CG1000" s="95">
        <v>689</v>
      </c>
    </row>
    <row r="1001" spans="85:98" x14ac:dyDescent="0.2">
      <c r="CG1001" s="95">
        <v>692</v>
      </c>
    </row>
    <row r="1002" spans="85:98" x14ac:dyDescent="0.2">
      <c r="CG1002" s="95">
        <v>693</v>
      </c>
    </row>
    <row r="1003" spans="85:98" x14ac:dyDescent="0.2">
      <c r="CG1003" s="95">
        <v>698</v>
      </c>
    </row>
    <row r="1004" spans="85:98" x14ac:dyDescent="0.2">
      <c r="CG1004" s="95">
        <v>698</v>
      </c>
      <c r="CQ1004" s="289" t="s">
        <v>1784</v>
      </c>
      <c r="CR1004" s="95">
        <v>20</v>
      </c>
      <c r="CT1004" s="95">
        <v>140</v>
      </c>
    </row>
    <row r="1005" spans="85:98" x14ac:dyDescent="0.2">
      <c r="CG1005" s="95">
        <v>700</v>
      </c>
    </row>
    <row r="1006" spans="85:98" x14ac:dyDescent="0.2">
      <c r="CG1006" s="95">
        <v>702</v>
      </c>
    </row>
    <row r="1007" spans="85:98" x14ac:dyDescent="0.2">
      <c r="CG1007" s="95">
        <v>704</v>
      </c>
    </row>
    <row r="1008" spans="85:98" x14ac:dyDescent="0.2">
      <c r="CG1008" s="95">
        <v>706</v>
      </c>
    </row>
    <row r="1009" spans="85:85" x14ac:dyDescent="0.2">
      <c r="CG1009" s="95">
        <v>713</v>
      </c>
    </row>
    <row r="1010" spans="85:85" x14ac:dyDescent="0.2">
      <c r="CG1010" s="95">
        <v>714</v>
      </c>
    </row>
    <row r="1011" spans="85:85" x14ac:dyDescent="0.2">
      <c r="CG1011" s="95">
        <v>715</v>
      </c>
    </row>
    <row r="1012" spans="85:85" x14ac:dyDescent="0.2">
      <c r="CG1012" s="95">
        <v>718</v>
      </c>
    </row>
    <row r="1013" spans="85:85" x14ac:dyDescent="0.2">
      <c r="CG1013" s="95">
        <v>718</v>
      </c>
    </row>
    <row r="1014" spans="85:85" x14ac:dyDescent="0.2">
      <c r="CG1014" s="95">
        <v>721</v>
      </c>
    </row>
    <row r="1015" spans="85:85" x14ac:dyDescent="0.2">
      <c r="CG1015" s="95">
        <v>722</v>
      </c>
    </row>
    <row r="1016" spans="85:85" x14ac:dyDescent="0.2">
      <c r="CG1016" s="95">
        <v>722</v>
      </c>
    </row>
    <row r="1017" spans="85:85" x14ac:dyDescent="0.2">
      <c r="CG1017" s="95">
        <v>743</v>
      </c>
    </row>
    <row r="1018" spans="85:85" x14ac:dyDescent="0.2">
      <c r="CG1018" s="95">
        <v>749</v>
      </c>
    </row>
    <row r="1019" spans="85:85" x14ac:dyDescent="0.2">
      <c r="CG1019" s="95">
        <v>757</v>
      </c>
    </row>
    <row r="1020" spans="85:85" x14ac:dyDescent="0.2">
      <c r="CG1020" s="95">
        <v>758</v>
      </c>
    </row>
    <row r="1021" spans="85:85" x14ac:dyDescent="0.2">
      <c r="CG1021" s="95">
        <v>761</v>
      </c>
    </row>
    <row r="1022" spans="85:85" x14ac:dyDescent="0.2">
      <c r="CG1022" s="95">
        <v>766</v>
      </c>
    </row>
    <row r="1023" spans="85:85" x14ac:dyDescent="0.2">
      <c r="CG1023" s="95">
        <v>767</v>
      </c>
    </row>
    <row r="1024" spans="85:85" x14ac:dyDescent="0.2">
      <c r="CG1024" s="95">
        <v>772</v>
      </c>
    </row>
    <row r="1025" spans="85:98" x14ac:dyDescent="0.2">
      <c r="CG1025" s="95">
        <v>775</v>
      </c>
    </row>
    <row r="1026" spans="85:98" x14ac:dyDescent="0.2">
      <c r="CG1026" s="95">
        <v>776</v>
      </c>
    </row>
    <row r="1027" spans="85:98" x14ac:dyDescent="0.2">
      <c r="CG1027" s="95">
        <v>778</v>
      </c>
    </row>
    <row r="1028" spans="85:98" x14ac:dyDescent="0.2">
      <c r="CG1028" s="95">
        <v>785</v>
      </c>
    </row>
    <row r="1029" spans="85:98" x14ac:dyDescent="0.2">
      <c r="CG1029" s="95">
        <v>807</v>
      </c>
    </row>
    <row r="1030" spans="85:98" x14ac:dyDescent="0.2">
      <c r="CG1030" s="95">
        <v>811</v>
      </c>
    </row>
    <row r="1031" spans="85:98" x14ac:dyDescent="0.2">
      <c r="CG1031" s="95">
        <v>816</v>
      </c>
    </row>
    <row r="1032" spans="85:98" x14ac:dyDescent="0.2">
      <c r="CG1032" s="95">
        <v>817</v>
      </c>
    </row>
    <row r="1033" spans="85:98" x14ac:dyDescent="0.2">
      <c r="CG1033" s="95">
        <v>841</v>
      </c>
    </row>
    <row r="1034" spans="85:98" x14ac:dyDescent="0.2">
      <c r="CG1034" s="95">
        <v>844</v>
      </c>
      <c r="CQ1034" s="289" t="s">
        <v>1784</v>
      </c>
      <c r="CR1034" s="95">
        <v>20</v>
      </c>
      <c r="CT1034" s="95">
        <v>200</v>
      </c>
    </row>
    <row r="1035" spans="85:98" x14ac:dyDescent="0.2">
      <c r="CG1035" s="95">
        <v>852</v>
      </c>
    </row>
    <row r="1036" spans="85:98" x14ac:dyDescent="0.2">
      <c r="CG1036" s="95">
        <v>854</v>
      </c>
    </row>
    <row r="1037" spans="85:98" x14ac:dyDescent="0.2">
      <c r="CG1037" s="95">
        <v>854</v>
      </c>
    </row>
    <row r="1038" spans="85:98" x14ac:dyDescent="0.2">
      <c r="CG1038" s="95">
        <v>857</v>
      </c>
    </row>
    <row r="1039" spans="85:98" x14ac:dyDescent="0.2">
      <c r="CG1039" s="95">
        <v>864</v>
      </c>
    </row>
    <row r="1040" spans="85:98" x14ac:dyDescent="0.2">
      <c r="CG1040" s="95">
        <v>864</v>
      </c>
    </row>
    <row r="1041" spans="85:85" x14ac:dyDescent="0.2">
      <c r="CG1041" s="95">
        <v>865</v>
      </c>
    </row>
    <row r="1042" spans="85:85" x14ac:dyDescent="0.2">
      <c r="CG1042" s="95">
        <v>867</v>
      </c>
    </row>
    <row r="1043" spans="85:85" x14ac:dyDescent="0.2">
      <c r="CG1043" s="95">
        <v>869</v>
      </c>
    </row>
    <row r="1044" spans="85:85" x14ac:dyDescent="0.2">
      <c r="CG1044" s="95">
        <v>871</v>
      </c>
    </row>
    <row r="1045" spans="85:85" x14ac:dyDescent="0.2">
      <c r="CG1045" s="95">
        <v>878</v>
      </c>
    </row>
    <row r="1046" spans="85:85" x14ac:dyDescent="0.2">
      <c r="CG1046" s="95">
        <v>879</v>
      </c>
    </row>
    <row r="1047" spans="85:85" x14ac:dyDescent="0.2">
      <c r="CG1047" s="95">
        <v>884</v>
      </c>
    </row>
    <row r="1048" spans="85:85" x14ac:dyDescent="0.2">
      <c r="CG1048" s="95">
        <v>899</v>
      </c>
    </row>
    <row r="1049" spans="85:85" x14ac:dyDescent="0.2">
      <c r="CG1049" s="95">
        <v>900</v>
      </c>
    </row>
    <row r="1050" spans="85:85" x14ac:dyDescent="0.2">
      <c r="CG1050" s="95">
        <v>902</v>
      </c>
    </row>
    <row r="1051" spans="85:85" x14ac:dyDescent="0.2">
      <c r="CG1051" s="95">
        <v>913</v>
      </c>
    </row>
    <row r="1052" spans="85:85" x14ac:dyDescent="0.2">
      <c r="CG1052" s="95">
        <v>914</v>
      </c>
    </row>
    <row r="1053" spans="85:85" x14ac:dyDescent="0.2">
      <c r="CG1053" s="95">
        <v>920</v>
      </c>
    </row>
    <row r="1054" spans="85:85" x14ac:dyDescent="0.2">
      <c r="CG1054" s="95">
        <v>928</v>
      </c>
    </row>
    <row r="1055" spans="85:85" x14ac:dyDescent="0.2">
      <c r="CG1055" s="95">
        <v>932</v>
      </c>
    </row>
    <row r="1056" spans="85:85" x14ac:dyDescent="0.2">
      <c r="CG1056" s="95">
        <v>934</v>
      </c>
    </row>
    <row r="1057" spans="85:85" x14ac:dyDescent="0.2">
      <c r="CG1057" s="95">
        <v>935</v>
      </c>
    </row>
    <row r="1058" spans="85:85" x14ac:dyDescent="0.2">
      <c r="CG1058" s="95">
        <v>935</v>
      </c>
    </row>
    <row r="1059" spans="85:85" x14ac:dyDescent="0.2">
      <c r="CG1059" s="95">
        <v>936</v>
      </c>
    </row>
    <row r="1060" spans="85:85" x14ac:dyDescent="0.2">
      <c r="CG1060" s="95">
        <v>943</v>
      </c>
    </row>
    <row r="1061" spans="85:85" x14ac:dyDescent="0.2">
      <c r="CG1061" s="95">
        <v>944</v>
      </c>
    </row>
    <row r="1062" spans="85:85" x14ac:dyDescent="0.2">
      <c r="CG1062" s="95">
        <v>948</v>
      </c>
    </row>
    <row r="1063" spans="85:85" x14ac:dyDescent="0.2">
      <c r="CG1063" s="95">
        <v>950</v>
      </c>
    </row>
    <row r="1064" spans="85:85" x14ac:dyDescent="0.2">
      <c r="CG1064" s="95">
        <v>951</v>
      </c>
    </row>
    <row r="1065" spans="85:85" x14ac:dyDescent="0.2">
      <c r="CG1065" s="95">
        <v>961</v>
      </c>
    </row>
    <row r="1066" spans="85:85" x14ac:dyDescent="0.2">
      <c r="CG1066" s="95">
        <v>980</v>
      </c>
    </row>
    <row r="1067" spans="85:85" x14ac:dyDescent="0.2">
      <c r="CG1067" s="95">
        <v>1000</v>
      </c>
    </row>
    <row r="1068" spans="85:85" x14ac:dyDescent="0.2">
      <c r="CG1068" s="95">
        <v>1010</v>
      </c>
    </row>
    <row r="1069" spans="85:85" x14ac:dyDescent="0.2">
      <c r="CG1069" s="95">
        <v>1020</v>
      </c>
    </row>
    <row r="1070" spans="85:85" x14ac:dyDescent="0.2">
      <c r="CG1070" s="95">
        <v>1030</v>
      </c>
    </row>
    <row r="1071" spans="85:85" x14ac:dyDescent="0.2">
      <c r="CG1071" s="95">
        <v>1030</v>
      </c>
    </row>
    <row r="1072" spans="85:85" x14ac:dyDescent="0.2">
      <c r="CG1072" s="95">
        <v>1050</v>
      </c>
    </row>
    <row r="1073" spans="85:98" x14ac:dyDescent="0.2">
      <c r="CG1073" s="95">
        <v>1050</v>
      </c>
    </row>
    <row r="1074" spans="85:98" x14ac:dyDescent="0.2">
      <c r="CG1074" s="95">
        <v>1060</v>
      </c>
    </row>
    <row r="1075" spans="85:98" x14ac:dyDescent="0.2">
      <c r="CG1075" s="95">
        <v>1060</v>
      </c>
    </row>
    <row r="1076" spans="85:98" x14ac:dyDescent="0.2">
      <c r="CG1076" s="95">
        <v>1060</v>
      </c>
    </row>
    <row r="1077" spans="85:98" x14ac:dyDescent="0.2">
      <c r="CG1077" s="95">
        <v>1070</v>
      </c>
    </row>
    <row r="1078" spans="85:98" x14ac:dyDescent="0.2">
      <c r="CG1078" s="95">
        <v>1080</v>
      </c>
    </row>
    <row r="1079" spans="85:98" x14ac:dyDescent="0.2">
      <c r="CG1079" s="95">
        <v>1090</v>
      </c>
    </row>
    <row r="1080" spans="85:98" x14ac:dyDescent="0.2">
      <c r="CG1080" s="95">
        <v>1100</v>
      </c>
    </row>
    <row r="1081" spans="85:98" x14ac:dyDescent="0.2">
      <c r="CG1081" s="95">
        <v>1110</v>
      </c>
    </row>
    <row r="1082" spans="85:98" x14ac:dyDescent="0.2">
      <c r="CG1082" s="95">
        <v>1110</v>
      </c>
    </row>
    <row r="1083" spans="85:98" x14ac:dyDescent="0.2">
      <c r="CG1083" s="95">
        <v>1110</v>
      </c>
    </row>
    <row r="1084" spans="85:98" x14ac:dyDescent="0.2">
      <c r="CG1084" s="95">
        <v>1110</v>
      </c>
      <c r="CQ1084" s="289" t="s">
        <v>1784</v>
      </c>
      <c r="CR1084" s="95">
        <v>20</v>
      </c>
      <c r="CT1084" s="95">
        <v>210</v>
      </c>
    </row>
    <row r="1085" spans="85:98" x14ac:dyDescent="0.2">
      <c r="CG1085" s="95">
        <v>1120</v>
      </c>
    </row>
    <row r="1086" spans="85:98" x14ac:dyDescent="0.2">
      <c r="CG1086" s="95">
        <v>1120</v>
      </c>
    </row>
    <row r="1087" spans="85:98" x14ac:dyDescent="0.2">
      <c r="CG1087" s="95">
        <v>1130</v>
      </c>
    </row>
    <row r="1088" spans="85:98" x14ac:dyDescent="0.2">
      <c r="CG1088" s="95">
        <v>1130</v>
      </c>
    </row>
    <row r="1089" spans="85:85" x14ac:dyDescent="0.2">
      <c r="CG1089" s="95">
        <v>1140</v>
      </c>
    </row>
    <row r="1090" spans="85:85" x14ac:dyDescent="0.2">
      <c r="CG1090" s="95">
        <v>1150</v>
      </c>
    </row>
    <row r="1091" spans="85:85" x14ac:dyDescent="0.2">
      <c r="CG1091" s="95">
        <v>1160</v>
      </c>
    </row>
    <row r="1092" spans="85:85" x14ac:dyDescent="0.2">
      <c r="CG1092" s="95">
        <v>1160</v>
      </c>
    </row>
    <row r="1093" spans="85:85" x14ac:dyDescent="0.2">
      <c r="CG1093" s="95">
        <v>1160</v>
      </c>
    </row>
    <row r="1094" spans="85:85" x14ac:dyDescent="0.2">
      <c r="CG1094" s="95">
        <v>1160</v>
      </c>
    </row>
    <row r="1095" spans="85:85" x14ac:dyDescent="0.2">
      <c r="CG1095" s="95">
        <v>1200</v>
      </c>
    </row>
    <row r="1096" spans="85:85" x14ac:dyDescent="0.2">
      <c r="CG1096" s="95">
        <v>1200</v>
      </c>
    </row>
    <row r="1097" spans="85:85" x14ac:dyDescent="0.2">
      <c r="CG1097" s="95">
        <v>1210</v>
      </c>
    </row>
    <row r="1098" spans="85:85" x14ac:dyDescent="0.2">
      <c r="CG1098" s="95">
        <v>1210</v>
      </c>
    </row>
    <row r="1099" spans="85:85" x14ac:dyDescent="0.2">
      <c r="CG1099" s="95">
        <v>1220</v>
      </c>
    </row>
    <row r="1100" spans="85:85" x14ac:dyDescent="0.2">
      <c r="CG1100" s="95">
        <v>1220</v>
      </c>
    </row>
    <row r="1101" spans="85:85" x14ac:dyDescent="0.2">
      <c r="CG1101" s="95">
        <v>1220</v>
      </c>
    </row>
    <row r="1102" spans="85:85" x14ac:dyDescent="0.2">
      <c r="CG1102" s="95">
        <v>1240</v>
      </c>
    </row>
    <row r="1103" spans="85:85" x14ac:dyDescent="0.2">
      <c r="CG1103" s="95">
        <v>1240</v>
      </c>
    </row>
    <row r="1104" spans="85:85" x14ac:dyDescent="0.2">
      <c r="CG1104" s="95">
        <v>1240</v>
      </c>
    </row>
    <row r="1105" spans="85:85" x14ac:dyDescent="0.2">
      <c r="CG1105" s="95">
        <v>1250</v>
      </c>
    </row>
    <row r="1106" spans="85:85" x14ac:dyDescent="0.2">
      <c r="CG1106" s="95">
        <v>1250</v>
      </c>
    </row>
    <row r="1107" spans="85:85" x14ac:dyDescent="0.2">
      <c r="CG1107" s="95">
        <v>1260</v>
      </c>
    </row>
    <row r="1108" spans="85:85" x14ac:dyDescent="0.2">
      <c r="CG1108" s="95">
        <v>1270</v>
      </c>
    </row>
    <row r="1109" spans="85:85" x14ac:dyDescent="0.2">
      <c r="CG1109" s="95">
        <v>1280</v>
      </c>
    </row>
    <row r="1110" spans="85:85" x14ac:dyDescent="0.2">
      <c r="CG1110" s="95">
        <v>1280</v>
      </c>
    </row>
    <row r="1111" spans="85:85" x14ac:dyDescent="0.2">
      <c r="CG1111" s="95">
        <v>1290</v>
      </c>
    </row>
    <row r="1112" spans="85:85" x14ac:dyDescent="0.2">
      <c r="CG1112" s="95">
        <v>1300</v>
      </c>
    </row>
    <row r="1113" spans="85:85" x14ac:dyDescent="0.2">
      <c r="CG1113" s="95">
        <v>1310</v>
      </c>
    </row>
    <row r="1114" spans="85:85" x14ac:dyDescent="0.2">
      <c r="CG1114" s="95">
        <v>1330</v>
      </c>
    </row>
    <row r="1115" spans="85:85" x14ac:dyDescent="0.2">
      <c r="CG1115" s="95">
        <v>1330</v>
      </c>
    </row>
    <row r="1116" spans="85:85" x14ac:dyDescent="0.2">
      <c r="CG1116" s="95">
        <v>1340</v>
      </c>
    </row>
    <row r="1117" spans="85:85" x14ac:dyDescent="0.2">
      <c r="CG1117" s="95">
        <v>1350</v>
      </c>
    </row>
    <row r="1118" spans="85:85" x14ac:dyDescent="0.2">
      <c r="CG1118" s="95">
        <v>1360</v>
      </c>
    </row>
    <row r="1119" spans="85:85" x14ac:dyDescent="0.2">
      <c r="CG1119" s="95">
        <v>1360</v>
      </c>
    </row>
    <row r="1120" spans="85:85" x14ac:dyDescent="0.2">
      <c r="CG1120" s="95">
        <v>1360</v>
      </c>
    </row>
    <row r="1121" spans="85:85" x14ac:dyDescent="0.2">
      <c r="CG1121" s="95">
        <v>1370</v>
      </c>
    </row>
    <row r="1122" spans="85:85" x14ac:dyDescent="0.2">
      <c r="CG1122" s="95">
        <v>1370</v>
      </c>
    </row>
    <row r="1123" spans="85:85" x14ac:dyDescent="0.2">
      <c r="CG1123" s="95">
        <v>1370</v>
      </c>
    </row>
    <row r="1124" spans="85:85" x14ac:dyDescent="0.2">
      <c r="CG1124" s="95">
        <v>1370</v>
      </c>
    </row>
    <row r="1125" spans="85:85" x14ac:dyDescent="0.2">
      <c r="CG1125" s="95">
        <v>1390</v>
      </c>
    </row>
    <row r="1126" spans="85:85" x14ac:dyDescent="0.2">
      <c r="CG1126" s="95">
        <v>1400</v>
      </c>
    </row>
    <row r="1127" spans="85:85" x14ac:dyDescent="0.2">
      <c r="CG1127" s="95">
        <v>1400</v>
      </c>
    </row>
    <row r="1128" spans="85:85" x14ac:dyDescent="0.2">
      <c r="CG1128" s="95">
        <v>1420</v>
      </c>
    </row>
    <row r="1129" spans="85:85" x14ac:dyDescent="0.2">
      <c r="CG1129" s="95">
        <v>1420</v>
      </c>
    </row>
    <row r="1130" spans="85:85" x14ac:dyDescent="0.2">
      <c r="CG1130" s="95">
        <v>1430</v>
      </c>
    </row>
    <row r="1131" spans="85:85" x14ac:dyDescent="0.2">
      <c r="CG1131" s="95">
        <v>1430</v>
      </c>
    </row>
    <row r="1132" spans="85:85" x14ac:dyDescent="0.2">
      <c r="CG1132" s="95">
        <v>1430</v>
      </c>
    </row>
    <row r="1133" spans="85:85" x14ac:dyDescent="0.2">
      <c r="CG1133" s="95">
        <v>1440</v>
      </c>
    </row>
    <row r="1134" spans="85:85" x14ac:dyDescent="0.2">
      <c r="CG1134" s="95">
        <v>1440</v>
      </c>
    </row>
    <row r="1135" spans="85:85" x14ac:dyDescent="0.2">
      <c r="CG1135" s="95">
        <v>1460</v>
      </c>
    </row>
    <row r="1136" spans="85:85" x14ac:dyDescent="0.2">
      <c r="CG1136" s="95">
        <v>1460</v>
      </c>
    </row>
    <row r="1137" spans="85:85" x14ac:dyDescent="0.2">
      <c r="CG1137" s="95">
        <v>1470</v>
      </c>
    </row>
    <row r="1138" spans="85:85" x14ac:dyDescent="0.2">
      <c r="CG1138" s="95">
        <v>1470</v>
      </c>
    </row>
    <row r="1139" spans="85:85" x14ac:dyDescent="0.2">
      <c r="CG1139" s="95">
        <v>1500</v>
      </c>
    </row>
    <row r="1140" spans="85:85" x14ac:dyDescent="0.2">
      <c r="CG1140" s="95">
        <v>1510</v>
      </c>
    </row>
    <row r="1141" spans="85:85" x14ac:dyDescent="0.2">
      <c r="CG1141" s="95">
        <v>1510</v>
      </c>
    </row>
    <row r="1142" spans="85:85" x14ac:dyDescent="0.2">
      <c r="CG1142" s="95">
        <v>1513</v>
      </c>
    </row>
    <row r="1143" spans="85:85" x14ac:dyDescent="0.2">
      <c r="CG1143" s="95">
        <v>1520</v>
      </c>
    </row>
    <row r="1144" spans="85:85" x14ac:dyDescent="0.2">
      <c r="CG1144" s="95">
        <v>1520</v>
      </c>
    </row>
    <row r="1145" spans="85:85" x14ac:dyDescent="0.2">
      <c r="CG1145" s="95">
        <v>1530</v>
      </c>
    </row>
    <row r="1146" spans="85:85" x14ac:dyDescent="0.2">
      <c r="CG1146" s="95">
        <v>1530</v>
      </c>
    </row>
    <row r="1147" spans="85:85" x14ac:dyDescent="0.2">
      <c r="CG1147" s="95">
        <v>1540</v>
      </c>
    </row>
    <row r="1148" spans="85:85" x14ac:dyDescent="0.2">
      <c r="CG1148" s="95">
        <v>1540</v>
      </c>
    </row>
    <row r="1149" spans="85:85" x14ac:dyDescent="0.2">
      <c r="CG1149" s="95">
        <v>1570</v>
      </c>
    </row>
    <row r="1150" spans="85:85" x14ac:dyDescent="0.2">
      <c r="CG1150" s="95">
        <v>1570</v>
      </c>
    </row>
    <row r="1151" spans="85:85" x14ac:dyDescent="0.2">
      <c r="CG1151" s="95">
        <v>1580</v>
      </c>
    </row>
    <row r="1152" spans="85:85" x14ac:dyDescent="0.2">
      <c r="CG1152" s="95">
        <v>1590</v>
      </c>
    </row>
    <row r="1153" spans="85:85" x14ac:dyDescent="0.2">
      <c r="CG1153" s="95">
        <v>1620</v>
      </c>
    </row>
    <row r="1154" spans="85:85" x14ac:dyDescent="0.2">
      <c r="CG1154" s="95">
        <v>1630</v>
      </c>
    </row>
    <row r="1155" spans="85:85" x14ac:dyDescent="0.2">
      <c r="CG1155" s="95">
        <v>1630</v>
      </c>
    </row>
    <row r="1156" spans="85:85" x14ac:dyDescent="0.2">
      <c r="CG1156" s="95">
        <v>1670</v>
      </c>
    </row>
    <row r="1157" spans="85:85" x14ac:dyDescent="0.2">
      <c r="CG1157" s="95">
        <v>1670</v>
      </c>
    </row>
    <row r="1158" spans="85:85" x14ac:dyDescent="0.2">
      <c r="CG1158" s="95">
        <v>1680</v>
      </c>
    </row>
    <row r="1159" spans="85:85" x14ac:dyDescent="0.2">
      <c r="CG1159" s="95">
        <v>1690</v>
      </c>
    </row>
    <row r="1160" spans="85:85" x14ac:dyDescent="0.2">
      <c r="CG1160" s="95">
        <v>1690</v>
      </c>
    </row>
    <row r="1161" spans="85:85" x14ac:dyDescent="0.2">
      <c r="CG1161" s="95">
        <v>1690</v>
      </c>
    </row>
    <row r="1162" spans="85:85" x14ac:dyDescent="0.2">
      <c r="CG1162" s="95">
        <v>1700</v>
      </c>
    </row>
    <row r="1163" spans="85:85" x14ac:dyDescent="0.2">
      <c r="CG1163" s="95">
        <v>1710</v>
      </c>
    </row>
    <row r="1164" spans="85:85" x14ac:dyDescent="0.2">
      <c r="CG1164" s="95">
        <v>1710</v>
      </c>
    </row>
    <row r="1165" spans="85:85" x14ac:dyDescent="0.2">
      <c r="CG1165" s="95">
        <v>1720</v>
      </c>
    </row>
    <row r="1166" spans="85:85" x14ac:dyDescent="0.2">
      <c r="CG1166" s="95">
        <v>1740</v>
      </c>
    </row>
    <row r="1167" spans="85:85" x14ac:dyDescent="0.2">
      <c r="CG1167" s="95">
        <v>1740</v>
      </c>
    </row>
    <row r="1168" spans="85:85" x14ac:dyDescent="0.2">
      <c r="CG1168" s="95">
        <v>1750</v>
      </c>
    </row>
    <row r="1169" spans="85:85" x14ac:dyDescent="0.2">
      <c r="CG1169" s="95">
        <v>1760</v>
      </c>
    </row>
    <row r="1170" spans="85:85" x14ac:dyDescent="0.2">
      <c r="CG1170" s="95">
        <v>1780</v>
      </c>
    </row>
    <row r="1171" spans="85:85" x14ac:dyDescent="0.2">
      <c r="CG1171" s="95">
        <v>1800</v>
      </c>
    </row>
    <row r="1172" spans="85:85" x14ac:dyDescent="0.2">
      <c r="CG1172" s="95">
        <v>1840</v>
      </c>
    </row>
    <row r="1173" spans="85:85" x14ac:dyDescent="0.2">
      <c r="CG1173" s="95">
        <v>1840</v>
      </c>
    </row>
    <row r="1174" spans="85:85" x14ac:dyDescent="0.2">
      <c r="CG1174" s="95">
        <v>1850</v>
      </c>
    </row>
    <row r="1175" spans="85:85" x14ac:dyDescent="0.2">
      <c r="CG1175" s="95">
        <v>1860</v>
      </c>
    </row>
    <row r="1176" spans="85:85" x14ac:dyDescent="0.2">
      <c r="CG1176" s="95">
        <v>1860</v>
      </c>
    </row>
    <row r="1177" spans="85:85" x14ac:dyDescent="0.2">
      <c r="CG1177" s="95">
        <v>1870</v>
      </c>
    </row>
    <row r="1178" spans="85:85" x14ac:dyDescent="0.2">
      <c r="CG1178" s="95">
        <v>1870</v>
      </c>
    </row>
    <row r="1179" spans="85:85" x14ac:dyDescent="0.2">
      <c r="CG1179" s="95">
        <v>1890</v>
      </c>
    </row>
    <row r="1180" spans="85:85" x14ac:dyDescent="0.2">
      <c r="CG1180" s="95">
        <v>1900</v>
      </c>
    </row>
    <row r="1181" spans="85:85" x14ac:dyDescent="0.2">
      <c r="CG1181" s="95">
        <v>1900</v>
      </c>
    </row>
    <row r="1182" spans="85:85" x14ac:dyDescent="0.2">
      <c r="CG1182" s="95">
        <v>1900</v>
      </c>
    </row>
    <row r="1183" spans="85:85" x14ac:dyDescent="0.2">
      <c r="CG1183" s="95">
        <v>1910</v>
      </c>
    </row>
    <row r="1184" spans="85:85" x14ac:dyDescent="0.2">
      <c r="CG1184" s="95">
        <v>1920</v>
      </c>
    </row>
    <row r="1185" spans="85:85" x14ac:dyDescent="0.2">
      <c r="CG1185" s="95">
        <v>1930</v>
      </c>
    </row>
    <row r="1186" spans="85:85" x14ac:dyDescent="0.2">
      <c r="CG1186" s="95">
        <v>1930</v>
      </c>
    </row>
    <row r="1187" spans="85:85" x14ac:dyDescent="0.2">
      <c r="CG1187" s="95">
        <v>1931</v>
      </c>
    </row>
    <row r="1188" spans="85:85" x14ac:dyDescent="0.2">
      <c r="CG1188" s="95">
        <v>1940</v>
      </c>
    </row>
    <row r="1189" spans="85:85" x14ac:dyDescent="0.2">
      <c r="CG1189" s="95">
        <v>1970</v>
      </c>
    </row>
    <row r="1190" spans="85:85" x14ac:dyDescent="0.2">
      <c r="CG1190" s="95">
        <v>1980</v>
      </c>
    </row>
    <row r="1191" spans="85:85" x14ac:dyDescent="0.2">
      <c r="CG1191" s="95">
        <v>1990</v>
      </c>
    </row>
    <row r="1192" spans="85:85" x14ac:dyDescent="0.2">
      <c r="CG1192" s="95">
        <v>1990</v>
      </c>
    </row>
    <row r="1193" spans="85:85" x14ac:dyDescent="0.2">
      <c r="CG1193" s="95">
        <v>1990</v>
      </c>
    </row>
    <row r="1194" spans="85:85" x14ac:dyDescent="0.2">
      <c r="CG1194" s="95">
        <v>1990</v>
      </c>
    </row>
    <row r="1195" spans="85:85" x14ac:dyDescent="0.2">
      <c r="CG1195" s="95">
        <v>2020</v>
      </c>
    </row>
    <row r="1196" spans="85:85" x14ac:dyDescent="0.2">
      <c r="CG1196" s="95">
        <v>2020</v>
      </c>
    </row>
    <row r="1197" spans="85:85" x14ac:dyDescent="0.2">
      <c r="CG1197" s="95">
        <v>2020</v>
      </c>
    </row>
    <row r="1198" spans="85:85" x14ac:dyDescent="0.2">
      <c r="CG1198" s="95">
        <v>2030</v>
      </c>
    </row>
    <row r="1199" spans="85:85" x14ac:dyDescent="0.2">
      <c r="CG1199" s="95">
        <v>2050</v>
      </c>
    </row>
    <row r="1200" spans="85:85" x14ac:dyDescent="0.2">
      <c r="CG1200" s="95">
        <v>2080</v>
      </c>
    </row>
    <row r="1201" spans="85:85" x14ac:dyDescent="0.2">
      <c r="CG1201" s="95">
        <v>2080</v>
      </c>
    </row>
    <row r="1202" spans="85:85" x14ac:dyDescent="0.2">
      <c r="CG1202" s="95">
        <v>2100</v>
      </c>
    </row>
    <row r="1203" spans="85:85" x14ac:dyDescent="0.2">
      <c r="CG1203" s="95">
        <v>2120</v>
      </c>
    </row>
    <row r="1204" spans="85:85" x14ac:dyDescent="0.2">
      <c r="CG1204" s="95">
        <v>2130</v>
      </c>
    </row>
    <row r="1205" spans="85:85" x14ac:dyDescent="0.2">
      <c r="CG1205" s="95">
        <v>2130</v>
      </c>
    </row>
    <row r="1206" spans="85:85" x14ac:dyDescent="0.2">
      <c r="CG1206" s="95">
        <v>2130</v>
      </c>
    </row>
    <row r="1207" spans="85:85" x14ac:dyDescent="0.2">
      <c r="CG1207" s="95">
        <v>2150</v>
      </c>
    </row>
    <row r="1208" spans="85:85" x14ac:dyDescent="0.2">
      <c r="CG1208" s="95">
        <v>2170</v>
      </c>
    </row>
    <row r="1209" spans="85:85" x14ac:dyDescent="0.2">
      <c r="CG1209" s="95">
        <v>2181</v>
      </c>
    </row>
    <row r="1210" spans="85:85" x14ac:dyDescent="0.2">
      <c r="CG1210" s="95">
        <v>2256</v>
      </c>
    </row>
    <row r="1211" spans="85:85" x14ac:dyDescent="0.2">
      <c r="CG1211" s="95">
        <v>2260</v>
      </c>
    </row>
    <row r="1212" spans="85:85" x14ac:dyDescent="0.2">
      <c r="CG1212" s="95">
        <v>2280</v>
      </c>
    </row>
    <row r="1213" spans="85:85" x14ac:dyDescent="0.2">
      <c r="CG1213" s="95">
        <v>2290</v>
      </c>
    </row>
    <row r="1214" spans="85:85" x14ac:dyDescent="0.2">
      <c r="CG1214" s="95">
        <v>2290</v>
      </c>
    </row>
    <row r="1215" spans="85:85" x14ac:dyDescent="0.2">
      <c r="CG1215" s="95">
        <v>2290</v>
      </c>
    </row>
    <row r="1216" spans="85:85" x14ac:dyDescent="0.2">
      <c r="CG1216" s="95">
        <v>2290</v>
      </c>
    </row>
    <row r="1217" spans="85:85" x14ac:dyDescent="0.2">
      <c r="CG1217" s="95">
        <v>2310</v>
      </c>
    </row>
    <row r="1218" spans="85:85" x14ac:dyDescent="0.2">
      <c r="CG1218" s="95">
        <v>2320</v>
      </c>
    </row>
    <row r="1219" spans="85:85" x14ac:dyDescent="0.2">
      <c r="CG1219" s="95">
        <v>2320</v>
      </c>
    </row>
    <row r="1220" spans="85:85" x14ac:dyDescent="0.2">
      <c r="CG1220" s="95">
        <v>2340</v>
      </c>
    </row>
    <row r="1221" spans="85:85" x14ac:dyDescent="0.2">
      <c r="CG1221" s="95">
        <v>2370</v>
      </c>
    </row>
    <row r="1222" spans="85:85" x14ac:dyDescent="0.2">
      <c r="CG1222" s="95">
        <v>2380</v>
      </c>
    </row>
    <row r="1223" spans="85:85" x14ac:dyDescent="0.2">
      <c r="CG1223" s="95">
        <v>2400</v>
      </c>
    </row>
    <row r="1224" spans="85:85" x14ac:dyDescent="0.2">
      <c r="CG1224" s="95">
        <v>2400</v>
      </c>
    </row>
    <row r="1225" spans="85:85" x14ac:dyDescent="0.2">
      <c r="CG1225" s="95">
        <v>2420</v>
      </c>
    </row>
    <row r="1226" spans="85:85" x14ac:dyDescent="0.2">
      <c r="CG1226" s="95">
        <v>2420</v>
      </c>
    </row>
    <row r="1227" spans="85:85" x14ac:dyDescent="0.2">
      <c r="CG1227" s="95">
        <v>2440</v>
      </c>
    </row>
    <row r="1228" spans="85:85" x14ac:dyDescent="0.2">
      <c r="CG1228" s="95">
        <v>2490</v>
      </c>
    </row>
    <row r="1229" spans="85:85" x14ac:dyDescent="0.2">
      <c r="CG1229" s="95">
        <v>2500</v>
      </c>
    </row>
    <row r="1230" spans="85:85" x14ac:dyDescent="0.2">
      <c r="CG1230" s="95">
        <v>2530</v>
      </c>
    </row>
    <row r="1231" spans="85:85" x14ac:dyDescent="0.2">
      <c r="CG1231" s="95">
        <v>2530</v>
      </c>
    </row>
    <row r="1232" spans="85:85" x14ac:dyDescent="0.2">
      <c r="CG1232" s="95">
        <v>2540</v>
      </c>
    </row>
    <row r="1233" spans="85:85" x14ac:dyDescent="0.2">
      <c r="CG1233" s="95">
        <v>2580</v>
      </c>
    </row>
    <row r="1234" spans="85:85" x14ac:dyDescent="0.2">
      <c r="CG1234" s="95">
        <v>2610</v>
      </c>
    </row>
    <row r="1235" spans="85:85" x14ac:dyDescent="0.2">
      <c r="CG1235" s="95">
        <v>2610</v>
      </c>
    </row>
    <row r="1236" spans="85:85" x14ac:dyDescent="0.2">
      <c r="CG1236" s="95">
        <v>2630</v>
      </c>
    </row>
    <row r="1237" spans="85:85" x14ac:dyDescent="0.2">
      <c r="CG1237" s="95">
        <v>2660</v>
      </c>
    </row>
    <row r="1238" spans="85:85" x14ac:dyDescent="0.2">
      <c r="CG1238" s="95">
        <v>2690</v>
      </c>
    </row>
    <row r="1239" spans="85:85" x14ac:dyDescent="0.2">
      <c r="CG1239" s="95">
        <v>2740</v>
      </c>
    </row>
    <row r="1240" spans="85:85" x14ac:dyDescent="0.2">
      <c r="CG1240" s="95">
        <v>2750</v>
      </c>
    </row>
    <row r="1241" spans="85:85" x14ac:dyDescent="0.2">
      <c r="CG1241" s="95">
        <v>2780</v>
      </c>
    </row>
    <row r="1242" spans="85:85" x14ac:dyDescent="0.2">
      <c r="CG1242" s="95">
        <v>2830</v>
      </c>
    </row>
    <row r="1243" spans="85:85" x14ac:dyDescent="0.2">
      <c r="CG1243" s="95">
        <v>2850</v>
      </c>
    </row>
    <row r="1244" spans="85:85" x14ac:dyDescent="0.2">
      <c r="CG1244" s="95">
        <v>2870</v>
      </c>
    </row>
    <row r="1245" spans="85:85" x14ac:dyDescent="0.2">
      <c r="CG1245" s="95">
        <v>2880</v>
      </c>
    </row>
    <row r="1246" spans="85:85" x14ac:dyDescent="0.2">
      <c r="CG1246" s="95">
        <v>2890</v>
      </c>
    </row>
    <row r="1247" spans="85:85" x14ac:dyDescent="0.2">
      <c r="CG1247" s="95">
        <v>2920</v>
      </c>
    </row>
    <row r="1248" spans="85:85" x14ac:dyDescent="0.2">
      <c r="CG1248" s="95">
        <v>2920</v>
      </c>
    </row>
    <row r="1249" spans="85:85" x14ac:dyDescent="0.2">
      <c r="CG1249" s="95">
        <v>2930</v>
      </c>
    </row>
    <row r="1250" spans="85:85" x14ac:dyDescent="0.2">
      <c r="CG1250" s="95">
        <v>2940</v>
      </c>
    </row>
    <row r="1251" spans="85:85" x14ac:dyDescent="0.2">
      <c r="CG1251" s="95">
        <v>2970</v>
      </c>
    </row>
    <row r="1252" spans="85:85" x14ac:dyDescent="0.2">
      <c r="CG1252" s="95">
        <v>2970</v>
      </c>
    </row>
    <row r="1253" spans="85:85" x14ac:dyDescent="0.2">
      <c r="CG1253" s="95">
        <v>2974</v>
      </c>
    </row>
    <row r="1254" spans="85:85" x14ac:dyDescent="0.2">
      <c r="CG1254" s="95">
        <v>3000</v>
      </c>
    </row>
    <row r="1255" spans="85:85" x14ac:dyDescent="0.2">
      <c r="CG1255" s="95">
        <v>3020</v>
      </c>
    </row>
    <row r="1256" spans="85:85" x14ac:dyDescent="0.2">
      <c r="CG1256" s="95">
        <v>3050</v>
      </c>
    </row>
    <row r="1257" spans="85:85" x14ac:dyDescent="0.2">
      <c r="CG1257" s="95">
        <v>3070</v>
      </c>
    </row>
    <row r="1258" spans="85:85" x14ac:dyDescent="0.2">
      <c r="CG1258" s="95">
        <v>3076</v>
      </c>
    </row>
    <row r="1259" spans="85:85" x14ac:dyDescent="0.2">
      <c r="CG1259" s="95">
        <v>3080</v>
      </c>
    </row>
    <row r="1260" spans="85:85" x14ac:dyDescent="0.2">
      <c r="CG1260" s="95">
        <v>3130</v>
      </c>
    </row>
    <row r="1261" spans="85:85" x14ac:dyDescent="0.2">
      <c r="CG1261" s="95">
        <v>3130</v>
      </c>
    </row>
    <row r="1262" spans="85:85" x14ac:dyDescent="0.2">
      <c r="CG1262" s="95">
        <v>3160</v>
      </c>
    </row>
    <row r="1263" spans="85:85" x14ac:dyDescent="0.2">
      <c r="CG1263" s="95">
        <v>3170</v>
      </c>
    </row>
    <row r="1264" spans="85:85" x14ac:dyDescent="0.2">
      <c r="CG1264" s="95">
        <v>3210</v>
      </c>
    </row>
    <row r="1265" spans="85:85" x14ac:dyDescent="0.2">
      <c r="CG1265" s="95">
        <v>3230</v>
      </c>
    </row>
    <row r="1266" spans="85:85" x14ac:dyDescent="0.2">
      <c r="CG1266" s="95">
        <v>3280</v>
      </c>
    </row>
    <row r="1267" spans="85:85" x14ac:dyDescent="0.2">
      <c r="CG1267" s="95">
        <v>3280</v>
      </c>
    </row>
    <row r="1268" spans="85:85" x14ac:dyDescent="0.2">
      <c r="CG1268" s="95">
        <v>3290</v>
      </c>
    </row>
    <row r="1269" spans="85:85" x14ac:dyDescent="0.2">
      <c r="CG1269" s="95">
        <v>3290</v>
      </c>
    </row>
    <row r="1270" spans="85:85" x14ac:dyDescent="0.2">
      <c r="CG1270" s="95">
        <v>3300</v>
      </c>
    </row>
    <row r="1271" spans="85:85" x14ac:dyDescent="0.2">
      <c r="CG1271" s="95">
        <v>3340</v>
      </c>
    </row>
    <row r="1272" spans="85:85" x14ac:dyDescent="0.2">
      <c r="CG1272" s="95">
        <v>3350</v>
      </c>
    </row>
    <row r="1273" spans="85:85" x14ac:dyDescent="0.2">
      <c r="CG1273" s="95">
        <v>3360</v>
      </c>
    </row>
    <row r="1274" spans="85:85" x14ac:dyDescent="0.2">
      <c r="CG1274" s="95">
        <v>3360</v>
      </c>
    </row>
    <row r="1275" spans="85:85" x14ac:dyDescent="0.2">
      <c r="CG1275" s="95">
        <v>3370</v>
      </c>
    </row>
    <row r="1276" spans="85:85" x14ac:dyDescent="0.2">
      <c r="CG1276" s="95">
        <v>3470</v>
      </c>
    </row>
    <row r="1277" spans="85:85" x14ac:dyDescent="0.2">
      <c r="CG1277" s="95">
        <v>3470</v>
      </c>
    </row>
    <row r="1278" spans="85:85" x14ac:dyDescent="0.2">
      <c r="CG1278" s="95">
        <v>3480</v>
      </c>
    </row>
    <row r="1279" spans="85:85" x14ac:dyDescent="0.2">
      <c r="CG1279" s="95">
        <v>3510</v>
      </c>
    </row>
    <row r="1280" spans="85:85" x14ac:dyDescent="0.2">
      <c r="CG1280" s="95">
        <v>3520</v>
      </c>
    </row>
    <row r="1281" spans="85:98" x14ac:dyDescent="0.2">
      <c r="CG1281" s="95">
        <v>3576</v>
      </c>
    </row>
    <row r="1282" spans="85:98" x14ac:dyDescent="0.2">
      <c r="CG1282" s="95">
        <v>3600</v>
      </c>
    </row>
    <row r="1283" spans="85:98" x14ac:dyDescent="0.2">
      <c r="CG1283" s="95">
        <v>3610</v>
      </c>
      <c r="CQ1283" s="289" t="s">
        <v>1784</v>
      </c>
      <c r="CR1283" s="95">
        <v>20</v>
      </c>
      <c r="CT1283" s="95">
        <v>640</v>
      </c>
    </row>
    <row r="1284" spans="85:98" x14ac:dyDescent="0.2">
      <c r="CG1284" s="95">
        <v>3640</v>
      </c>
    </row>
    <row r="1285" spans="85:98" x14ac:dyDescent="0.2">
      <c r="CG1285" s="95">
        <v>3650</v>
      </c>
    </row>
    <row r="1286" spans="85:98" x14ac:dyDescent="0.2">
      <c r="CG1286" s="95">
        <v>3670</v>
      </c>
    </row>
    <row r="1287" spans="85:98" x14ac:dyDescent="0.2">
      <c r="CG1287" s="95">
        <v>3680</v>
      </c>
    </row>
    <row r="1288" spans="85:98" x14ac:dyDescent="0.2">
      <c r="CG1288" s="95">
        <v>3720</v>
      </c>
    </row>
    <row r="1289" spans="85:98" x14ac:dyDescent="0.2">
      <c r="CG1289" s="95">
        <v>3720</v>
      </c>
    </row>
    <row r="1290" spans="85:98" x14ac:dyDescent="0.2">
      <c r="CG1290" s="95">
        <v>3741</v>
      </c>
    </row>
    <row r="1291" spans="85:98" x14ac:dyDescent="0.2">
      <c r="CG1291" s="95">
        <v>3750</v>
      </c>
    </row>
    <row r="1292" spans="85:98" x14ac:dyDescent="0.2">
      <c r="CG1292" s="95">
        <v>3790</v>
      </c>
    </row>
    <row r="1293" spans="85:98" x14ac:dyDescent="0.2">
      <c r="CG1293" s="95">
        <v>3790</v>
      </c>
    </row>
    <row r="1294" spans="85:98" x14ac:dyDescent="0.2">
      <c r="CG1294" s="95">
        <v>3850</v>
      </c>
    </row>
    <row r="1295" spans="85:98" x14ac:dyDescent="0.2">
      <c r="CG1295" s="95">
        <v>3860</v>
      </c>
    </row>
    <row r="1296" spans="85:98" x14ac:dyDescent="0.2">
      <c r="CG1296" s="95">
        <v>3920</v>
      </c>
    </row>
    <row r="1297" spans="85:85" x14ac:dyDescent="0.2">
      <c r="CG1297" s="95">
        <v>3950</v>
      </c>
    </row>
    <row r="1298" spans="85:85" x14ac:dyDescent="0.2">
      <c r="CG1298" s="95">
        <v>3950</v>
      </c>
    </row>
    <row r="1299" spans="85:85" x14ac:dyDescent="0.2">
      <c r="CG1299" s="95">
        <v>4010</v>
      </c>
    </row>
    <row r="1300" spans="85:85" x14ac:dyDescent="0.2">
      <c r="CG1300" s="95">
        <v>4100</v>
      </c>
    </row>
    <row r="1301" spans="85:85" x14ac:dyDescent="0.2">
      <c r="CG1301" s="95">
        <v>4100</v>
      </c>
    </row>
    <row r="1302" spans="85:85" x14ac:dyDescent="0.2">
      <c r="CG1302" s="95">
        <v>4140</v>
      </c>
    </row>
    <row r="1303" spans="85:85" x14ac:dyDescent="0.2">
      <c r="CG1303" s="95">
        <v>4260</v>
      </c>
    </row>
    <row r="1304" spans="85:85" x14ac:dyDescent="0.2">
      <c r="CG1304" s="95">
        <v>4300</v>
      </c>
    </row>
    <row r="1305" spans="85:85" x14ac:dyDescent="0.2">
      <c r="CG1305" s="95">
        <v>4440</v>
      </c>
    </row>
    <row r="1306" spans="85:85" x14ac:dyDescent="0.2">
      <c r="CG1306" s="95">
        <v>4530</v>
      </c>
    </row>
    <row r="1307" spans="85:85" x14ac:dyDescent="0.2">
      <c r="CG1307" s="95">
        <v>4590</v>
      </c>
    </row>
    <row r="1308" spans="85:85" x14ac:dyDescent="0.2">
      <c r="CG1308" s="95">
        <v>4640</v>
      </c>
    </row>
    <row r="1309" spans="85:85" x14ac:dyDescent="0.2">
      <c r="CG1309" s="95">
        <v>4650</v>
      </c>
    </row>
    <row r="1310" spans="85:85" x14ac:dyDescent="0.2">
      <c r="CG1310" s="95">
        <v>4660</v>
      </c>
    </row>
    <row r="1311" spans="85:85" x14ac:dyDescent="0.2">
      <c r="CG1311" s="95">
        <v>4690</v>
      </c>
    </row>
    <row r="1312" spans="85:85" x14ac:dyDescent="0.2">
      <c r="CG1312" s="95">
        <v>4700</v>
      </c>
    </row>
    <row r="1313" spans="85:85" x14ac:dyDescent="0.2">
      <c r="CG1313" s="95">
        <v>4800</v>
      </c>
    </row>
    <row r="1314" spans="85:85" x14ac:dyDescent="0.2">
      <c r="CG1314" s="95">
        <v>4810</v>
      </c>
    </row>
    <row r="1315" spans="85:85" x14ac:dyDescent="0.2">
      <c r="CG1315" s="95">
        <v>4830</v>
      </c>
    </row>
    <row r="1316" spans="85:85" x14ac:dyDescent="0.2">
      <c r="CG1316" s="95">
        <v>4840</v>
      </c>
    </row>
    <row r="1317" spans="85:85" x14ac:dyDescent="0.2">
      <c r="CG1317" s="95">
        <v>4910</v>
      </c>
    </row>
    <row r="1318" spans="85:85" x14ac:dyDescent="0.2">
      <c r="CG1318" s="95">
        <v>5000</v>
      </c>
    </row>
    <row r="1319" spans="85:85" x14ac:dyDescent="0.2">
      <c r="CG1319" s="95">
        <v>5040</v>
      </c>
    </row>
    <row r="1320" spans="85:85" x14ac:dyDescent="0.2">
      <c r="CG1320" s="95">
        <v>5040</v>
      </c>
    </row>
    <row r="1321" spans="85:85" x14ac:dyDescent="0.2">
      <c r="CG1321" s="95">
        <v>5190</v>
      </c>
    </row>
    <row r="1322" spans="85:85" x14ac:dyDescent="0.2">
      <c r="CG1322" s="95">
        <v>5200</v>
      </c>
    </row>
    <row r="1323" spans="85:85" x14ac:dyDescent="0.2">
      <c r="CG1323" s="95">
        <v>5280</v>
      </c>
    </row>
    <row r="1324" spans="85:85" x14ac:dyDescent="0.2">
      <c r="CG1324" s="95">
        <v>5360</v>
      </c>
    </row>
    <row r="1325" spans="85:85" x14ac:dyDescent="0.2">
      <c r="CG1325" s="95">
        <v>5440</v>
      </c>
    </row>
    <row r="1326" spans="85:85" x14ac:dyDescent="0.2">
      <c r="CG1326" s="95">
        <v>5580</v>
      </c>
    </row>
    <row r="1327" spans="85:85" x14ac:dyDescent="0.2">
      <c r="CG1327" s="95">
        <v>5650</v>
      </c>
    </row>
    <row r="1328" spans="85:85" x14ac:dyDescent="0.2">
      <c r="CG1328" s="95">
        <v>5670</v>
      </c>
    </row>
    <row r="1329" spans="85:85" x14ac:dyDescent="0.2">
      <c r="CG1329" s="95">
        <v>5760</v>
      </c>
    </row>
    <row r="1330" spans="85:85" x14ac:dyDescent="0.2">
      <c r="CG1330" s="95">
        <v>5770</v>
      </c>
    </row>
    <row r="1331" spans="85:85" x14ac:dyDescent="0.2">
      <c r="CG1331" s="95">
        <v>5780</v>
      </c>
    </row>
    <row r="1332" spans="85:85" x14ac:dyDescent="0.2">
      <c r="CG1332" s="95">
        <v>5790</v>
      </c>
    </row>
    <row r="1333" spans="85:85" x14ac:dyDescent="0.2">
      <c r="CG1333" s="95">
        <v>5800</v>
      </c>
    </row>
    <row r="1334" spans="85:85" x14ac:dyDescent="0.2">
      <c r="CG1334" s="95">
        <v>5860</v>
      </c>
    </row>
    <row r="1335" spans="85:85" x14ac:dyDescent="0.2">
      <c r="CG1335" s="95">
        <v>5970</v>
      </c>
    </row>
    <row r="1336" spans="85:85" x14ac:dyDescent="0.2">
      <c r="CG1336" s="95">
        <v>6040</v>
      </c>
    </row>
    <row r="1337" spans="85:85" x14ac:dyDescent="0.2">
      <c r="CG1337" s="95">
        <v>6077</v>
      </c>
    </row>
    <row r="1338" spans="85:85" x14ac:dyDescent="0.2">
      <c r="CG1338" s="95">
        <v>6260</v>
      </c>
    </row>
    <row r="1339" spans="85:85" x14ac:dyDescent="0.2">
      <c r="CG1339" s="95">
        <v>6390</v>
      </c>
    </row>
    <row r="1340" spans="85:85" x14ac:dyDescent="0.2">
      <c r="CG1340" s="95">
        <v>6430</v>
      </c>
    </row>
    <row r="1341" spans="85:85" x14ac:dyDescent="0.2">
      <c r="CG1341" s="95">
        <v>6570</v>
      </c>
    </row>
    <row r="1342" spans="85:85" x14ac:dyDescent="0.2">
      <c r="CG1342" s="95">
        <v>6760</v>
      </c>
    </row>
    <row r="1343" spans="85:85" x14ac:dyDescent="0.2">
      <c r="CG1343" s="95">
        <v>6890</v>
      </c>
    </row>
    <row r="1344" spans="85:85" x14ac:dyDescent="0.2">
      <c r="CG1344" s="95">
        <v>7140</v>
      </c>
    </row>
    <row r="1345" spans="85:85" x14ac:dyDescent="0.2">
      <c r="CG1345" s="95">
        <v>7460</v>
      </c>
    </row>
    <row r="1346" spans="85:85" x14ac:dyDescent="0.2">
      <c r="CG1346" s="95">
        <v>7470</v>
      </c>
    </row>
    <row r="1347" spans="85:85" x14ac:dyDescent="0.2">
      <c r="CG1347" s="95">
        <v>7520</v>
      </c>
    </row>
    <row r="1348" spans="85:85" x14ac:dyDescent="0.2">
      <c r="CG1348" s="95">
        <v>7640</v>
      </c>
    </row>
    <row r="1349" spans="85:85" x14ac:dyDescent="0.2">
      <c r="CG1349" s="95">
        <v>7920</v>
      </c>
    </row>
    <row r="1350" spans="85:85" x14ac:dyDescent="0.2">
      <c r="CG1350" s="95">
        <v>8370</v>
      </c>
    </row>
    <row r="1351" spans="85:85" x14ac:dyDescent="0.2">
      <c r="CG1351" s="95">
        <v>8620</v>
      </c>
    </row>
    <row r="1352" spans="85:85" x14ac:dyDescent="0.2">
      <c r="CG1352" s="95">
        <v>8920</v>
      </c>
    </row>
    <row r="1353" spans="85:85" x14ac:dyDescent="0.2">
      <c r="CG1353" s="95">
        <v>9300</v>
      </c>
    </row>
    <row r="1354" spans="85:85" x14ac:dyDescent="0.2">
      <c r="CG1354" s="95">
        <v>9450</v>
      </c>
    </row>
    <row r="1355" spans="85:85" x14ac:dyDescent="0.2">
      <c r="CG1355" s="95">
        <v>9640</v>
      </c>
    </row>
    <row r="1356" spans="85:85" x14ac:dyDescent="0.2">
      <c r="CG1356" s="95">
        <v>9790</v>
      </c>
    </row>
    <row r="1357" spans="85:85" x14ac:dyDescent="0.2">
      <c r="CG1357" s="95">
        <v>10000</v>
      </c>
    </row>
    <row r="1358" spans="85:85" x14ac:dyDescent="0.2">
      <c r="CG1358" s="95">
        <v>10700</v>
      </c>
    </row>
    <row r="1359" spans="85:85" x14ac:dyDescent="0.2">
      <c r="CG1359" s="95">
        <v>11100</v>
      </c>
    </row>
    <row r="1360" spans="85:85" x14ac:dyDescent="0.2">
      <c r="CG1360" s="95">
        <v>11170</v>
      </c>
    </row>
    <row r="1361" spans="85:89" x14ac:dyDescent="0.2">
      <c r="CG1361" s="95">
        <v>11230</v>
      </c>
    </row>
    <row r="1362" spans="85:89" x14ac:dyDescent="0.2">
      <c r="CG1362" s="95">
        <v>11500</v>
      </c>
    </row>
    <row r="1363" spans="85:89" x14ac:dyDescent="0.2">
      <c r="CG1363" s="95">
        <v>11900</v>
      </c>
    </row>
    <row r="1364" spans="85:89" x14ac:dyDescent="0.2">
      <c r="CG1364" s="95">
        <v>12900</v>
      </c>
    </row>
    <row r="1365" spans="85:89" x14ac:dyDescent="0.2">
      <c r="CG1365" s="95">
        <v>13300</v>
      </c>
    </row>
    <row r="1366" spans="85:89" x14ac:dyDescent="0.2">
      <c r="CG1366" s="95">
        <v>15300</v>
      </c>
    </row>
    <row r="1367" spans="85:89" x14ac:dyDescent="0.2">
      <c r="CG1367" s="95">
        <v>17100</v>
      </c>
    </row>
    <row r="1368" spans="85:89" x14ac:dyDescent="0.2">
      <c r="CG1368" s="95">
        <v>17400</v>
      </c>
    </row>
    <row r="1369" spans="85:89" x14ac:dyDescent="0.2">
      <c r="CG1369" s="95">
        <v>18800</v>
      </c>
    </row>
    <row r="1370" spans="85:89" x14ac:dyDescent="0.2">
      <c r="CG1370" s="95">
        <v>19500</v>
      </c>
    </row>
    <row r="1371" spans="85:89" x14ac:dyDescent="0.2">
      <c r="CG1371" s="95">
        <v>37500</v>
      </c>
    </row>
    <row r="1372" spans="85:89" x14ac:dyDescent="0.2">
      <c r="CG1372" s="95">
        <v>62400</v>
      </c>
    </row>
    <row r="1373" spans="85:89" x14ac:dyDescent="0.2">
      <c r="CG1373" s="95">
        <v>77600</v>
      </c>
    </row>
    <row r="1374" spans="85:89" x14ac:dyDescent="0.2">
      <c r="CH1374" s="289" t="s">
        <v>1784</v>
      </c>
      <c r="CI1374" s="95">
        <v>6.4</v>
      </c>
      <c r="CJ1374" s="289" t="s">
        <v>1784</v>
      </c>
      <c r="CK1374" s="95">
        <v>4</v>
      </c>
    </row>
    <row r="1375" spans="85:89" x14ac:dyDescent="0.2">
      <c r="CH1375" s="289" t="s">
        <v>1784</v>
      </c>
      <c r="CI1375" s="95">
        <v>6.4</v>
      </c>
      <c r="CJ1375" s="289" t="s">
        <v>1784</v>
      </c>
      <c r="CK1375" s="95">
        <v>4</v>
      </c>
    </row>
    <row r="1402" spans="86:98" x14ac:dyDescent="0.2">
      <c r="CH1402" s="289" t="s">
        <v>1784</v>
      </c>
      <c r="CI1402" s="95">
        <v>18</v>
      </c>
      <c r="CJ1402" s="289" t="s">
        <v>1784</v>
      </c>
      <c r="CK1402" s="95">
        <v>18</v>
      </c>
    </row>
    <row r="1406" spans="86:98" x14ac:dyDescent="0.2">
      <c r="CQ1406" s="289" t="s">
        <v>1784</v>
      </c>
      <c r="CR1406" s="95">
        <v>20</v>
      </c>
      <c r="CT1406" s="95">
        <v>390</v>
      </c>
    </row>
    <row r="1413" spans="95:98" x14ac:dyDescent="0.2">
      <c r="CQ1413" s="289" t="s">
        <v>1784</v>
      </c>
      <c r="CR1413" s="95">
        <v>20</v>
      </c>
      <c r="CT1413" s="95">
        <v>2700</v>
      </c>
    </row>
    <row r="1429" spans="86:98" x14ac:dyDescent="0.2">
      <c r="CH1429" s="289" t="s">
        <v>1784</v>
      </c>
      <c r="CI1429" s="95">
        <v>6.4</v>
      </c>
      <c r="CJ1429" s="289" t="s">
        <v>1784</v>
      </c>
      <c r="CK1429" s="95">
        <v>4</v>
      </c>
    </row>
    <row r="1430" spans="86:98" x14ac:dyDescent="0.2">
      <c r="CI1430" s="95">
        <v>100</v>
      </c>
      <c r="CK1430" s="95">
        <v>2700</v>
      </c>
    </row>
    <row r="1431" spans="86:98" x14ac:dyDescent="0.2">
      <c r="CH1431" s="289" t="s">
        <v>1784</v>
      </c>
      <c r="CI1431" s="95">
        <v>6.4</v>
      </c>
      <c r="CJ1431" s="289" t="s">
        <v>1784</v>
      </c>
      <c r="CK1431" s="95">
        <v>4</v>
      </c>
    </row>
    <row r="1432" spans="86:98" x14ac:dyDescent="0.2">
      <c r="CI1432" s="95">
        <v>41</v>
      </c>
      <c r="CK1432" s="95">
        <v>290</v>
      </c>
    </row>
    <row r="1433" spans="86:98" x14ac:dyDescent="0.2">
      <c r="CI1433" s="95">
        <v>62</v>
      </c>
      <c r="CK1433" s="95">
        <v>680</v>
      </c>
    </row>
    <row r="1434" spans="86:98" x14ac:dyDescent="0.2">
      <c r="CI1434" s="95">
        <v>58</v>
      </c>
      <c r="CK1434" s="95">
        <v>690</v>
      </c>
    </row>
    <row r="1435" spans="86:98" x14ac:dyDescent="0.2">
      <c r="CI1435" s="95">
        <v>57</v>
      </c>
      <c r="CK1435" s="95">
        <v>610</v>
      </c>
    </row>
    <row r="1436" spans="86:98" x14ac:dyDescent="0.2">
      <c r="CI1436" s="95">
        <v>300</v>
      </c>
      <c r="CK1436" s="95">
        <v>4700</v>
      </c>
    </row>
    <row r="1437" spans="86:98" x14ac:dyDescent="0.2">
      <c r="CI1437" s="95">
        <v>170</v>
      </c>
      <c r="CK1437" s="95">
        <v>1300</v>
      </c>
    </row>
    <row r="1438" spans="86:98" x14ac:dyDescent="0.2">
      <c r="CI1438" s="95">
        <v>110</v>
      </c>
      <c r="CK1438" s="95">
        <v>770</v>
      </c>
    </row>
    <row r="1439" spans="86:98" x14ac:dyDescent="0.2">
      <c r="CI1439" s="95">
        <v>30</v>
      </c>
      <c r="CK1439" s="95">
        <v>430</v>
      </c>
      <c r="CR1439" s="95">
        <v>27</v>
      </c>
      <c r="CT1439" s="95">
        <v>630</v>
      </c>
    </row>
    <row r="1440" spans="86:98" x14ac:dyDescent="0.2">
      <c r="CI1440" s="95">
        <v>50</v>
      </c>
      <c r="CK1440" s="95">
        <v>410</v>
      </c>
    </row>
    <row r="1441" spans="86:98" x14ac:dyDescent="0.2">
      <c r="CI1441" s="95">
        <v>20</v>
      </c>
      <c r="CK1441" s="95">
        <v>380</v>
      </c>
    </row>
    <row r="1442" spans="86:98" x14ac:dyDescent="0.2">
      <c r="CH1442" s="289" t="s">
        <v>1784</v>
      </c>
      <c r="CI1442" s="95">
        <v>40</v>
      </c>
      <c r="CK1442" s="95">
        <v>400</v>
      </c>
      <c r="CR1442" s="95">
        <v>48</v>
      </c>
      <c r="CT1442" s="95">
        <v>1900</v>
      </c>
    </row>
    <row r="1443" spans="86:98" x14ac:dyDescent="0.2">
      <c r="CI1443" s="95">
        <v>54</v>
      </c>
      <c r="CK1443" s="95">
        <v>420</v>
      </c>
    </row>
    <row r="1444" spans="86:98" x14ac:dyDescent="0.2">
      <c r="CI1444" s="95">
        <v>380</v>
      </c>
      <c r="CK1444" s="95">
        <v>4500</v>
      </c>
    </row>
    <row r="1445" spans="86:98" x14ac:dyDescent="0.2">
      <c r="CH1445" s="289" t="s">
        <v>1784</v>
      </c>
      <c r="CI1445" s="95">
        <v>50</v>
      </c>
      <c r="CK1445" s="95">
        <v>5600</v>
      </c>
    </row>
    <row r="1446" spans="86:98" x14ac:dyDescent="0.2">
      <c r="CI1446" s="95">
        <v>410</v>
      </c>
      <c r="CK1446" s="95">
        <v>3200</v>
      </c>
    </row>
    <row r="1447" spans="86:98" x14ac:dyDescent="0.2">
      <c r="CI1447" s="95">
        <v>59</v>
      </c>
      <c r="CK1447" s="95">
        <v>3000</v>
      </c>
    </row>
    <row r="1448" spans="86:98" x14ac:dyDescent="0.2">
      <c r="CI1448" s="95">
        <v>65</v>
      </c>
      <c r="CK1448" s="95">
        <v>2500</v>
      </c>
    </row>
    <row r="1449" spans="86:98" x14ac:dyDescent="0.2">
      <c r="CI1449" s="95">
        <v>10</v>
      </c>
      <c r="CK1449" s="95">
        <v>1700</v>
      </c>
    </row>
    <row r="1450" spans="86:98" x14ac:dyDescent="0.2">
      <c r="CI1450" s="95">
        <v>83</v>
      </c>
      <c r="CK1450" s="95">
        <v>890</v>
      </c>
    </row>
    <row r="1451" spans="86:98" x14ac:dyDescent="0.2">
      <c r="CH1451" s="289" t="s">
        <v>1784</v>
      </c>
      <c r="CI1451" s="95">
        <v>20</v>
      </c>
      <c r="CK1451" s="95">
        <v>3700</v>
      </c>
    </row>
    <row r="1452" spans="86:98" x14ac:dyDescent="0.2">
      <c r="CI1452" s="95">
        <v>81</v>
      </c>
      <c r="CK1452" s="95">
        <v>960</v>
      </c>
    </row>
    <row r="1453" spans="86:98" x14ac:dyDescent="0.2">
      <c r="CH1453" s="289" t="s">
        <v>1784</v>
      </c>
      <c r="CI1453" s="95">
        <v>10</v>
      </c>
      <c r="CK1453" s="95">
        <v>73</v>
      </c>
    </row>
    <row r="1454" spans="86:98" x14ac:dyDescent="0.2">
      <c r="CI1454" s="95">
        <v>49</v>
      </c>
      <c r="CK1454" s="95">
        <v>120</v>
      </c>
    </row>
    <row r="1455" spans="86:98" x14ac:dyDescent="0.2">
      <c r="CI1455" s="95">
        <v>710</v>
      </c>
      <c r="CK1455" s="95">
        <v>5100</v>
      </c>
    </row>
    <row r="1456" spans="86:98" x14ac:dyDescent="0.2">
      <c r="CI1456" s="95">
        <v>2900</v>
      </c>
      <c r="CK1456" s="95">
        <v>5000</v>
      </c>
    </row>
    <row r="1457" spans="86:98" x14ac:dyDescent="0.2">
      <c r="CI1457" s="95">
        <v>600</v>
      </c>
      <c r="CK1457" s="95">
        <v>1700</v>
      </c>
    </row>
    <row r="1458" spans="86:98" x14ac:dyDescent="0.2">
      <c r="CI1458" s="95">
        <v>1400</v>
      </c>
      <c r="CK1458" s="95">
        <v>5800</v>
      </c>
    </row>
    <row r="1459" spans="86:98" x14ac:dyDescent="0.2">
      <c r="CI1459" s="95">
        <v>540</v>
      </c>
      <c r="CK1459" s="95">
        <v>2000</v>
      </c>
    </row>
    <row r="1460" spans="86:98" x14ac:dyDescent="0.2">
      <c r="CI1460" s="95">
        <v>230</v>
      </c>
      <c r="CK1460" s="95">
        <v>560</v>
      </c>
    </row>
    <row r="1461" spans="86:98" x14ac:dyDescent="0.2">
      <c r="CI1461" s="95">
        <v>200</v>
      </c>
      <c r="CK1461" s="95">
        <v>700</v>
      </c>
    </row>
    <row r="1462" spans="86:98" x14ac:dyDescent="0.2">
      <c r="CI1462" s="95">
        <v>250</v>
      </c>
      <c r="CK1462" s="95">
        <v>450</v>
      </c>
    </row>
    <row r="1463" spans="86:98" x14ac:dyDescent="0.2">
      <c r="CH1463" s="289" t="s">
        <v>1784</v>
      </c>
      <c r="CI1463" s="95">
        <v>10</v>
      </c>
      <c r="CK1463" s="95">
        <v>35</v>
      </c>
    </row>
    <row r="1464" spans="86:98" x14ac:dyDescent="0.2">
      <c r="CH1464" s="289" t="s">
        <v>1784</v>
      </c>
      <c r="CI1464" s="95">
        <v>10</v>
      </c>
      <c r="CK1464" s="95">
        <v>110</v>
      </c>
    </row>
    <row r="1467" spans="86:98" x14ac:dyDescent="0.2">
      <c r="CR1467" s="95">
        <v>52</v>
      </c>
      <c r="CT1467" s="95">
        <v>1300</v>
      </c>
    </row>
    <row r="1474" spans="86:98" x14ac:dyDescent="0.2">
      <c r="CQ1474" s="289" t="s">
        <v>1784</v>
      </c>
      <c r="CR1474" s="95">
        <v>20</v>
      </c>
      <c r="CT1474" s="95">
        <v>4200</v>
      </c>
    </row>
    <row r="1475" spans="86:98" x14ac:dyDescent="0.2">
      <c r="CR1475" s="95">
        <v>300</v>
      </c>
      <c r="CT1475" s="95">
        <v>6600</v>
      </c>
    </row>
    <row r="1477" spans="86:98" x14ac:dyDescent="0.2">
      <c r="CR1477" s="95">
        <v>140</v>
      </c>
      <c r="CT1477" s="95">
        <v>6400</v>
      </c>
    </row>
    <row r="1480" spans="86:98" x14ac:dyDescent="0.2">
      <c r="CH1480" s="289" t="s">
        <v>1784</v>
      </c>
      <c r="CI1480" s="95">
        <v>18</v>
      </c>
      <c r="CJ1480" s="289" t="s">
        <v>1784</v>
      </c>
      <c r="CK1480" s="95">
        <v>18</v>
      </c>
    </row>
    <row r="1490" spans="86:98" x14ac:dyDescent="0.2">
      <c r="CH1490" s="289" t="s">
        <v>1784</v>
      </c>
      <c r="CI1490" s="95">
        <v>18</v>
      </c>
      <c r="CK1490" s="95">
        <v>540</v>
      </c>
    </row>
    <row r="1491" spans="86:98" x14ac:dyDescent="0.2">
      <c r="CQ1491" s="289" t="s">
        <v>1784</v>
      </c>
      <c r="CR1491" s="95">
        <v>18</v>
      </c>
      <c r="CT1491" s="95">
        <v>7300</v>
      </c>
    </row>
    <row r="1492" spans="86:98" x14ac:dyDescent="0.2">
      <c r="CQ1492" s="289" t="s">
        <v>1784</v>
      </c>
      <c r="CR1492" s="95">
        <v>18</v>
      </c>
      <c r="CT1492" s="95">
        <v>19000</v>
      </c>
    </row>
    <row r="1524" spans="87:89" x14ac:dyDescent="0.2">
      <c r="CI1524" s="95">
        <v>7.1</v>
      </c>
      <c r="CK1524" s="95">
        <v>14</v>
      </c>
    </row>
    <row r="1525" spans="87:89" x14ac:dyDescent="0.2">
      <c r="CI1525" s="95">
        <v>31</v>
      </c>
      <c r="CK1525" s="95">
        <v>1300</v>
      </c>
    </row>
    <row r="1526" spans="87:89" x14ac:dyDescent="0.2">
      <c r="CI1526" s="95">
        <v>410</v>
      </c>
      <c r="CK1526" s="95">
        <v>8300</v>
      </c>
    </row>
    <row r="1528" spans="87:89" x14ac:dyDescent="0.2">
      <c r="CI1528" s="95">
        <v>360</v>
      </c>
      <c r="CK1528" s="95">
        <v>7400</v>
      </c>
    </row>
    <row r="1529" spans="87:89" x14ac:dyDescent="0.2">
      <c r="CI1529" s="95">
        <v>560</v>
      </c>
      <c r="CK1529" s="95">
        <v>15000</v>
      </c>
    </row>
    <row r="1530" spans="87:89" x14ac:dyDescent="0.2">
      <c r="CI1530" s="95">
        <v>210</v>
      </c>
      <c r="CK1530" s="95">
        <v>7900</v>
      </c>
    </row>
    <row r="1531" spans="87:89" x14ac:dyDescent="0.2">
      <c r="CI1531" s="95">
        <v>360</v>
      </c>
      <c r="CK1531" s="95">
        <v>6900</v>
      </c>
    </row>
    <row r="1532" spans="87:89" x14ac:dyDescent="0.2">
      <c r="CI1532" s="95">
        <v>380</v>
      </c>
      <c r="CK1532" s="95">
        <v>7100</v>
      </c>
    </row>
    <row r="1533" spans="87:89" x14ac:dyDescent="0.2">
      <c r="CI1533" s="95">
        <v>250</v>
      </c>
      <c r="CK1533" s="95">
        <v>2800</v>
      </c>
    </row>
    <row r="1534" spans="87:89" x14ac:dyDescent="0.2">
      <c r="CI1534" s="95">
        <v>240</v>
      </c>
      <c r="CK1534" s="95">
        <v>2600</v>
      </c>
    </row>
    <row r="1535" spans="87:89" x14ac:dyDescent="0.2">
      <c r="CI1535" s="95">
        <v>230</v>
      </c>
      <c r="CK1535" s="95">
        <v>2900</v>
      </c>
    </row>
    <row r="1536" spans="87:89" x14ac:dyDescent="0.2">
      <c r="CI1536" s="95">
        <v>230</v>
      </c>
      <c r="CK1536" s="95">
        <v>2600</v>
      </c>
    </row>
    <row r="1537" spans="87:98" x14ac:dyDescent="0.2">
      <c r="CI1537" s="95">
        <v>220</v>
      </c>
      <c r="CK1537" s="95">
        <v>2800</v>
      </c>
    </row>
    <row r="1538" spans="87:98" x14ac:dyDescent="0.2">
      <c r="CI1538" s="95">
        <v>220</v>
      </c>
      <c r="CK1538" s="95">
        <v>3500</v>
      </c>
    </row>
    <row r="1539" spans="87:98" x14ac:dyDescent="0.2">
      <c r="CI1539" s="95">
        <v>220</v>
      </c>
      <c r="CK1539" s="95">
        <v>3200</v>
      </c>
    </row>
    <row r="1540" spans="87:98" x14ac:dyDescent="0.2">
      <c r="CI1540" s="95">
        <v>180</v>
      </c>
      <c r="CK1540" s="95">
        <v>3400</v>
      </c>
    </row>
    <row r="1541" spans="87:98" x14ac:dyDescent="0.2">
      <c r="CI1541" s="95">
        <v>220</v>
      </c>
      <c r="CK1541" s="95">
        <v>3700</v>
      </c>
    </row>
    <row r="1542" spans="87:98" x14ac:dyDescent="0.2">
      <c r="CI1542" s="95">
        <v>160</v>
      </c>
      <c r="CK1542" s="95">
        <v>3900</v>
      </c>
      <c r="CQ1542" s="289" t="s">
        <v>1784</v>
      </c>
      <c r="CR1542" s="95">
        <v>6.4</v>
      </c>
      <c r="CS1542" s="289" t="s">
        <v>1784</v>
      </c>
      <c r="CT1542" s="95">
        <v>4</v>
      </c>
    </row>
    <row r="1543" spans="87:98" x14ac:dyDescent="0.2">
      <c r="CI1543" s="95">
        <v>330</v>
      </c>
      <c r="CK1543" s="95">
        <v>11000</v>
      </c>
      <c r="CR1543" s="95">
        <v>54</v>
      </c>
      <c r="CT1543" s="95">
        <v>420</v>
      </c>
    </row>
    <row r="1544" spans="87:98" x14ac:dyDescent="0.2">
      <c r="CI1544" s="95">
        <v>740</v>
      </c>
      <c r="CK1544" s="95">
        <v>6200</v>
      </c>
      <c r="CR1544" s="95">
        <v>81</v>
      </c>
      <c r="CT1544" s="95">
        <v>960</v>
      </c>
    </row>
    <row r="1545" spans="87:98" x14ac:dyDescent="0.2">
      <c r="CI1545" s="95">
        <v>37</v>
      </c>
      <c r="CK1545" s="95">
        <v>540</v>
      </c>
    </row>
    <row r="1546" spans="87:98" x14ac:dyDescent="0.2">
      <c r="CI1546" s="95">
        <v>42</v>
      </c>
      <c r="CK1546" s="95">
        <v>1000</v>
      </c>
    </row>
    <row r="1547" spans="87:98" x14ac:dyDescent="0.2">
      <c r="CI1547" s="95">
        <v>34</v>
      </c>
      <c r="CK1547" s="95">
        <v>250</v>
      </c>
    </row>
    <row r="1548" spans="87:98" x14ac:dyDescent="0.2">
      <c r="CI1548" s="95">
        <v>47</v>
      </c>
      <c r="CK1548" s="95">
        <v>400</v>
      </c>
    </row>
    <row r="1549" spans="87:98" x14ac:dyDescent="0.2">
      <c r="CI1549" s="95">
        <v>24</v>
      </c>
      <c r="CK1549" s="95">
        <v>12000</v>
      </c>
    </row>
    <row r="1550" spans="87:98" x14ac:dyDescent="0.2">
      <c r="CI1550" s="95">
        <v>34</v>
      </c>
      <c r="CK1550" s="95">
        <v>9500</v>
      </c>
    </row>
    <row r="1551" spans="87:98" x14ac:dyDescent="0.2">
      <c r="CI1551" s="95">
        <v>32</v>
      </c>
      <c r="CK1551" s="95">
        <v>8400</v>
      </c>
    </row>
    <row r="1552" spans="87:98" x14ac:dyDescent="0.2">
      <c r="CI1552" s="95">
        <v>30</v>
      </c>
      <c r="CK1552" s="95">
        <v>9200</v>
      </c>
    </row>
    <row r="1553" spans="86:98" x14ac:dyDescent="0.2">
      <c r="CH1553" s="289" t="s">
        <v>1784</v>
      </c>
      <c r="CI1553" s="95">
        <v>10</v>
      </c>
      <c r="CK1553" s="95">
        <v>9100</v>
      </c>
    </row>
    <row r="1554" spans="86:98" x14ac:dyDescent="0.2">
      <c r="CH1554" s="289" t="s">
        <v>1784</v>
      </c>
      <c r="CI1554" s="95">
        <v>10</v>
      </c>
      <c r="CK1554" s="95">
        <v>8100</v>
      </c>
    </row>
    <row r="1555" spans="86:98" x14ac:dyDescent="0.2">
      <c r="CH1555" s="289" t="s">
        <v>1784</v>
      </c>
      <c r="CI1555" s="95">
        <v>10</v>
      </c>
      <c r="CK1555" s="95">
        <v>6800</v>
      </c>
    </row>
    <row r="1560" spans="86:98" x14ac:dyDescent="0.2">
      <c r="CQ1560" s="289" t="s">
        <v>1784</v>
      </c>
      <c r="CR1560" s="95">
        <v>18</v>
      </c>
      <c r="CS1560" s="289" t="s">
        <v>1784</v>
      </c>
      <c r="CT1560" s="95">
        <v>18</v>
      </c>
    </row>
    <row r="1579" spans="86:89" x14ac:dyDescent="0.2">
      <c r="CH1579" s="289" t="s">
        <v>1784</v>
      </c>
      <c r="CI1579" s="95">
        <v>18</v>
      </c>
      <c r="CK1579" s="95">
        <v>20</v>
      </c>
    </row>
    <row r="1602" spans="86:98" x14ac:dyDescent="0.2">
      <c r="CR1602" s="95">
        <v>360</v>
      </c>
      <c r="CT1602" s="95">
        <v>7400</v>
      </c>
    </row>
    <row r="1603" spans="86:98" x14ac:dyDescent="0.2">
      <c r="CR1603" s="95">
        <v>360</v>
      </c>
      <c r="CT1603" s="95">
        <v>6900</v>
      </c>
    </row>
    <row r="1604" spans="86:98" x14ac:dyDescent="0.2">
      <c r="CR1604" s="95">
        <v>32</v>
      </c>
      <c r="CT1604" s="95">
        <v>8400</v>
      </c>
    </row>
    <row r="1606" spans="86:98" x14ac:dyDescent="0.2">
      <c r="CH1606" s="289" t="s">
        <v>1784</v>
      </c>
      <c r="CI1606" s="95">
        <v>6.4</v>
      </c>
      <c r="CJ1606" s="289" t="s">
        <v>1784</v>
      </c>
      <c r="CK1606" s="95">
        <v>4</v>
      </c>
    </row>
    <row r="1642" spans="86:89" x14ac:dyDescent="0.2">
      <c r="CH1642" s="289" t="s">
        <v>1784</v>
      </c>
      <c r="CI1642" s="95">
        <v>10</v>
      </c>
      <c r="CK1642" s="95">
        <v>16</v>
      </c>
    </row>
    <row r="1643" spans="86:89" x14ac:dyDescent="0.2">
      <c r="CH1643" s="289" t="s">
        <v>1784</v>
      </c>
      <c r="CI1643" s="95">
        <v>10</v>
      </c>
      <c r="CK1643" s="95">
        <v>59</v>
      </c>
    </row>
    <row r="1644" spans="86:89" x14ac:dyDescent="0.2">
      <c r="CH1644" s="289" t="s">
        <v>1784</v>
      </c>
      <c r="CI1644" s="95">
        <v>11</v>
      </c>
      <c r="CK1644" s="95">
        <v>130</v>
      </c>
    </row>
    <row r="1645" spans="86:89" x14ac:dyDescent="0.2">
      <c r="CH1645" s="289" t="s">
        <v>1784</v>
      </c>
      <c r="CI1645" s="95">
        <v>10</v>
      </c>
      <c r="CK1645" s="95">
        <v>140</v>
      </c>
    </row>
    <row r="1646" spans="86:89" x14ac:dyDescent="0.2">
      <c r="CH1646" s="289" t="s">
        <v>1784</v>
      </c>
      <c r="CI1646" s="95">
        <v>10</v>
      </c>
      <c r="CK1646" s="95">
        <v>150</v>
      </c>
    </row>
    <row r="1647" spans="86:89" x14ac:dyDescent="0.2">
      <c r="CH1647" s="289" t="s">
        <v>1784</v>
      </c>
      <c r="CI1647" s="95">
        <v>10</v>
      </c>
      <c r="CK1647" s="95">
        <v>240</v>
      </c>
    </row>
    <row r="1648" spans="86:89" x14ac:dyDescent="0.2">
      <c r="CH1648" s="289" t="s">
        <v>1784</v>
      </c>
      <c r="CI1648" s="95">
        <v>10</v>
      </c>
      <c r="CK1648" s="95">
        <v>150</v>
      </c>
    </row>
    <row r="1649" spans="86:89" x14ac:dyDescent="0.2">
      <c r="CH1649" s="289" t="s">
        <v>1784</v>
      </c>
      <c r="CI1649" s="95">
        <v>10</v>
      </c>
      <c r="CK1649" s="95">
        <v>20</v>
      </c>
    </row>
    <row r="1650" spans="86:89" x14ac:dyDescent="0.2">
      <c r="CH1650" s="289" t="s">
        <v>1784</v>
      </c>
      <c r="CI1650" s="95">
        <v>10</v>
      </c>
      <c r="CJ1650" s="289" t="s">
        <v>1784</v>
      </c>
      <c r="CK1650" s="95">
        <v>10</v>
      </c>
    </row>
    <row r="1673" spans="86:89" x14ac:dyDescent="0.2">
      <c r="CH1673" s="289" t="s">
        <v>1784</v>
      </c>
      <c r="CI1673" s="95">
        <v>18</v>
      </c>
      <c r="CJ1673" s="289" t="s">
        <v>1784</v>
      </c>
      <c r="CK1673" s="95">
        <v>18</v>
      </c>
    </row>
    <row r="1702" spans="84:98" x14ac:dyDescent="0.2">
      <c r="CF1702" s="291"/>
      <c r="CG1702" s="292"/>
      <c r="CH1702" s="291"/>
      <c r="CI1702" s="292"/>
      <c r="CJ1702" s="291"/>
      <c r="CK1702" s="292"/>
      <c r="CO1702" s="291"/>
      <c r="CP1702" s="292"/>
      <c r="CQ1702" s="291"/>
      <c r="CR1702" s="292"/>
      <c r="CS1702" s="291"/>
      <c r="CT1702" s="292"/>
    </row>
    <row r="1703" spans="84:98" x14ac:dyDescent="0.2">
      <c r="CF1703" s="293"/>
      <c r="CG1703" s="294"/>
      <c r="CH1703" s="293"/>
      <c r="CI1703" s="294"/>
      <c r="CJ1703" s="293"/>
      <c r="CK1703" s="294"/>
      <c r="CO1703" s="293"/>
      <c r="CP1703" s="294"/>
      <c r="CQ1703" s="293"/>
      <c r="CR1703" s="294"/>
      <c r="CS1703" s="293"/>
      <c r="CT1703" s="294"/>
    </row>
    <row r="1704" spans="84:98" x14ac:dyDescent="0.2">
      <c r="CF1704" s="291"/>
      <c r="CG1704" s="120"/>
      <c r="CH1704" s="291"/>
      <c r="CI1704" s="120"/>
      <c r="CJ1704" s="291"/>
      <c r="CK1704" s="120"/>
      <c r="CO1704" s="291"/>
      <c r="CP1704" s="120"/>
      <c r="CQ1704" s="291"/>
      <c r="CR1704" s="120"/>
      <c r="CS1704" s="291"/>
      <c r="CT1704" s="120"/>
    </row>
    <row r="1705" spans="84:98" x14ac:dyDescent="0.2">
      <c r="CF1705" s="293"/>
      <c r="CG1705" s="294"/>
      <c r="CH1705" s="293"/>
      <c r="CI1705" s="294"/>
      <c r="CJ1705" s="293"/>
      <c r="CK1705" s="294"/>
      <c r="CO1705" s="293"/>
      <c r="CP1705" s="294"/>
      <c r="CQ1705" s="293"/>
      <c r="CR1705" s="294"/>
      <c r="CS1705" s="293"/>
      <c r="CT1705" s="294"/>
    </row>
  </sheetData>
  <sortState ref="CO2:CT380">
    <sortCondition ref="CP2:CP380"/>
  </sortState>
  <printOptions gridLines="1" gridLinesSet="0"/>
  <pageMargins left="0.75" right="0.75" top="1" bottom="1" header="0.5" footer="0.5"/>
  <pageSetup fitToWidth="0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CW830"/>
  <sheetViews>
    <sheetView zoomScale="90" zoomScaleNormal="90" workbookViewId="0">
      <pane xSplit="10305" ySplit="2265" topLeftCell="P1" activePane="topRight"/>
      <selection activeCell="N1" sqref="N1:N1048576"/>
      <selection pane="topRight" activeCell="Y1" sqref="Y1:Y1048576"/>
      <selection pane="bottomLeft" activeCell="J4" sqref="J4"/>
      <selection pane="bottomRight" activeCell="T6" sqref="T6"/>
    </sheetView>
  </sheetViews>
  <sheetFormatPr defaultRowHeight="12.75" x14ac:dyDescent="0.2"/>
  <cols>
    <col min="1" max="1" width="10.42578125" style="9" customWidth="1"/>
    <col min="2" max="3" width="18.7109375" style="9" customWidth="1"/>
    <col min="4" max="4" width="3.5703125" style="20" customWidth="1"/>
    <col min="5" max="5" width="9.85546875" style="18" bestFit="1" customWidth="1"/>
    <col min="6" max="6" width="6.7109375" style="9" bestFit="1" customWidth="1"/>
    <col min="7" max="7" width="1.140625" style="9" customWidth="1"/>
    <col min="8" max="8" width="6.7109375" style="9" bestFit="1" customWidth="1"/>
    <col min="9" max="9" width="1.140625" style="9" customWidth="1"/>
    <col min="10" max="10" width="6.7109375" style="9" bestFit="1" customWidth="1"/>
    <col min="11" max="11" width="1.140625" style="9" customWidth="1"/>
    <col min="12" max="12" width="10" style="8" bestFit="1" customWidth="1"/>
    <col min="13" max="13" width="1.140625" style="9" customWidth="1"/>
    <col min="14" max="14" width="9" style="9" customWidth="1"/>
    <col min="15" max="15" width="18.42578125" style="95" customWidth="1"/>
    <col min="16" max="16" width="17.140625" style="9" customWidth="1"/>
    <col min="17" max="17" width="16.42578125" style="9" bestFit="1" customWidth="1"/>
    <col min="18" max="18" width="13.85546875" style="9" bestFit="1" customWidth="1"/>
    <col min="19" max="19" width="10" style="9" bestFit="1" customWidth="1"/>
    <col min="20" max="20" width="22" style="8" bestFit="1" customWidth="1"/>
    <col min="21" max="21" width="6" style="8" customWidth="1"/>
    <col min="22" max="23" width="16.28515625" style="8" customWidth="1"/>
    <col min="24" max="24" width="16.85546875" style="8" customWidth="1"/>
    <col min="25" max="25" width="7.28515625" style="8" customWidth="1"/>
    <col min="26" max="26" width="13.85546875" style="8" customWidth="1"/>
    <col min="27" max="27" width="7.28515625" style="9" customWidth="1"/>
    <col min="28" max="28" width="12.7109375" style="9" customWidth="1"/>
    <col min="29" max="29" width="19.5703125" style="9" customWidth="1"/>
    <col min="30" max="30" width="6.140625" style="9" customWidth="1"/>
    <col min="31" max="31" width="2.28515625" style="9" customWidth="1"/>
    <col min="32" max="32" width="6.140625" style="9" customWidth="1"/>
    <col min="33" max="33" width="2.28515625" style="9" customWidth="1"/>
    <col min="34" max="34" width="6.140625" style="9" customWidth="1"/>
    <col min="35" max="35" width="2.28515625" style="9" customWidth="1"/>
    <col min="36" max="36" width="6.140625" style="9" customWidth="1"/>
    <col min="37" max="37" width="10" style="9" bestFit="1" customWidth="1"/>
    <col min="38" max="44" width="15.140625" style="9" customWidth="1"/>
    <col min="45" max="49" width="12.140625" style="9" customWidth="1"/>
    <col min="50" max="50" width="6.140625" style="9" customWidth="1"/>
    <col min="51" max="51" width="2.28515625" style="9" customWidth="1"/>
    <col min="52" max="52" width="6.140625" style="9" customWidth="1"/>
    <col min="53" max="53" width="2.28515625" style="9" customWidth="1"/>
    <col min="54" max="54" width="6.140625" style="9" customWidth="1"/>
    <col min="55" max="55" width="2.28515625" style="9" customWidth="1"/>
    <col min="56" max="56" width="6.140625" style="9" customWidth="1"/>
    <col min="57" max="57" width="2.28515625" style="9" customWidth="1"/>
    <col min="58" max="58" width="6.140625" style="9" customWidth="1"/>
    <col min="59" max="59" width="2.28515625" style="9" customWidth="1"/>
    <col min="60" max="60" width="6.140625" style="9" customWidth="1"/>
    <col min="61" max="61" width="2.28515625" style="9" customWidth="1"/>
    <col min="62" max="62" width="6.140625" style="9" customWidth="1"/>
    <col min="63" max="63" width="2.28515625" style="9" customWidth="1"/>
    <col min="64" max="64" width="6.140625" style="9" customWidth="1"/>
    <col min="65" max="65" width="2.28515625" style="9" customWidth="1"/>
    <col min="66" max="66" width="6.140625" style="9" customWidth="1"/>
    <col min="67" max="67" width="2.28515625" style="9" customWidth="1"/>
    <col min="68" max="68" width="6.140625" style="9" customWidth="1"/>
    <col min="69" max="69" width="2.28515625" style="9" customWidth="1"/>
    <col min="70" max="70" width="6.140625" style="9" customWidth="1"/>
    <col min="71" max="71" width="2.28515625" style="9" customWidth="1"/>
    <col min="72" max="72" width="6.140625" style="9" customWidth="1"/>
    <col min="73" max="73" width="2.28515625" style="9" customWidth="1"/>
    <col min="74" max="74" width="6.140625" style="9" customWidth="1"/>
    <col min="75" max="75" width="2.28515625" style="9" customWidth="1"/>
    <col min="76" max="76" width="6.140625" style="9" customWidth="1"/>
    <col min="77" max="77" width="2.28515625" style="9" customWidth="1"/>
    <col min="78" max="78" width="6.140625" style="9" customWidth="1"/>
    <col min="79" max="79" width="2.28515625" style="9" customWidth="1"/>
    <col min="80" max="80" width="6.140625" style="9" customWidth="1"/>
    <col min="81" max="81" width="2.28515625" style="9" customWidth="1"/>
    <col min="82" max="82" width="6.140625" style="9" customWidth="1"/>
    <col min="83" max="83" width="2.28515625" style="9" customWidth="1"/>
    <col min="84" max="84" width="6.140625" style="9" customWidth="1"/>
    <col min="85" max="85" width="2.28515625" style="9" customWidth="1"/>
    <col min="86" max="86" width="6.140625" style="9" customWidth="1"/>
    <col min="87" max="87" width="2.28515625" style="9" customWidth="1"/>
    <col min="88" max="88" width="6.140625" style="9" customWidth="1"/>
    <col min="89" max="89" width="2.28515625" style="9" customWidth="1"/>
    <col min="90" max="90" width="6.140625" style="9" customWidth="1"/>
    <col min="91" max="91" width="2.28515625" style="9" customWidth="1"/>
    <col min="92" max="92" width="6.140625" style="9" customWidth="1"/>
    <col min="93" max="93" width="2.28515625" style="9" customWidth="1"/>
    <col min="94" max="94" width="6.140625" style="9" customWidth="1"/>
    <col min="95" max="95" width="2.28515625" style="9" customWidth="1"/>
    <col min="96" max="96" width="6.140625" style="9" customWidth="1"/>
    <col min="97" max="16384" width="9.140625" style="9"/>
  </cols>
  <sheetData>
    <row r="1" spans="1:96" x14ac:dyDescent="0.2">
      <c r="A1" s="10" t="s">
        <v>1778</v>
      </c>
      <c r="B1" s="11" t="s">
        <v>417</v>
      </c>
      <c r="C1" s="11" t="s">
        <v>418</v>
      </c>
      <c r="D1" s="19" t="s">
        <v>1779</v>
      </c>
      <c r="E1" s="21" t="s">
        <v>1780</v>
      </c>
      <c r="F1" s="12" t="s">
        <v>1730</v>
      </c>
      <c r="G1" s="12"/>
      <c r="H1" s="12" t="s">
        <v>1731</v>
      </c>
      <c r="I1" s="13"/>
      <c r="J1" s="12" t="s">
        <v>1732</v>
      </c>
      <c r="K1" s="13"/>
      <c r="L1" s="14" t="s">
        <v>1733</v>
      </c>
      <c r="M1" s="13"/>
      <c r="N1" s="12" t="s">
        <v>1735</v>
      </c>
      <c r="O1" s="120"/>
      <c r="P1" t="s">
        <v>419</v>
      </c>
      <c r="Q1" t="s">
        <v>420</v>
      </c>
      <c r="R1" t="s">
        <v>421</v>
      </c>
      <c r="S1" t="s">
        <v>422</v>
      </c>
      <c r="T1" s="15" t="s">
        <v>3549</v>
      </c>
      <c r="U1" s="131"/>
      <c r="V1" t="s">
        <v>419</v>
      </c>
      <c r="W1" t="s">
        <v>420</v>
      </c>
      <c r="X1" s="22" t="s">
        <v>421</v>
      </c>
      <c r="Y1" s="22" t="s">
        <v>422</v>
      </c>
      <c r="Z1" s="22" t="s">
        <v>423</v>
      </c>
      <c r="AA1" s="22"/>
      <c r="AB1" s="22" t="s">
        <v>3591</v>
      </c>
      <c r="AC1" s="22"/>
      <c r="AD1" s="12"/>
      <c r="AE1" s="13"/>
      <c r="AF1" s="12"/>
      <c r="AG1" s="13"/>
      <c r="AH1" s="12"/>
      <c r="AI1" s="13"/>
      <c r="AJ1" s="12"/>
      <c r="AK1" s="263" t="s">
        <v>1733</v>
      </c>
      <c r="AL1" s="263" t="s">
        <v>3659</v>
      </c>
      <c r="AM1" s="264" t="s">
        <v>3552</v>
      </c>
      <c r="AN1" s="263"/>
      <c r="AO1" s="264" t="s">
        <v>3589</v>
      </c>
      <c r="AP1" s="263" t="s">
        <v>3590</v>
      </c>
      <c r="AQ1" s="264" t="s">
        <v>3588</v>
      </c>
      <c r="AR1" s="263" t="s">
        <v>3663</v>
      </c>
      <c r="AS1" s="13"/>
      <c r="AT1" s="12"/>
      <c r="AU1" s="13"/>
      <c r="AV1" s="12"/>
      <c r="AW1" s="13"/>
      <c r="AX1" s="12"/>
      <c r="AY1" s="13"/>
      <c r="AZ1" s="12"/>
      <c r="BA1" s="13"/>
      <c r="BB1" s="12"/>
      <c r="BC1" s="13"/>
      <c r="BD1" s="12"/>
      <c r="BE1" s="13"/>
      <c r="BF1" s="12"/>
      <c r="BG1" s="13"/>
      <c r="BH1" s="12"/>
      <c r="BI1" s="13"/>
      <c r="BJ1" s="12"/>
      <c r="BK1" s="13"/>
      <c r="BL1" s="12"/>
      <c r="BM1" s="13"/>
      <c r="BN1" s="12"/>
      <c r="BO1" s="13"/>
      <c r="BP1" s="12"/>
      <c r="BQ1" s="13"/>
      <c r="BR1" s="12"/>
      <c r="BS1" s="13"/>
      <c r="BT1" s="12"/>
      <c r="BU1" s="13"/>
      <c r="BV1" s="12"/>
      <c r="BW1" s="13"/>
      <c r="BX1" s="12"/>
      <c r="BY1" s="13"/>
      <c r="BZ1" s="12"/>
      <c r="CA1" s="13"/>
      <c r="CB1" s="12"/>
      <c r="CC1" s="13"/>
      <c r="CD1" s="12"/>
      <c r="CE1" s="13"/>
      <c r="CF1" s="12"/>
      <c r="CG1" s="13"/>
      <c r="CH1" s="12"/>
      <c r="CI1" s="13"/>
      <c r="CJ1" s="12"/>
      <c r="CK1" s="13"/>
      <c r="CL1" s="12"/>
      <c r="CM1" s="13"/>
      <c r="CN1" s="12"/>
      <c r="CO1" s="13"/>
      <c r="CP1" s="12"/>
      <c r="CQ1" s="13"/>
      <c r="CR1" s="12"/>
    </row>
    <row r="2" spans="1:96" x14ac:dyDescent="0.2">
      <c r="A2" s="10"/>
      <c r="B2" s="11"/>
      <c r="C2" s="11"/>
      <c r="D2" s="19"/>
      <c r="E2" s="21"/>
      <c r="F2" s="12"/>
      <c r="G2" s="12"/>
      <c r="H2" s="12"/>
      <c r="I2" s="13"/>
      <c r="J2" s="12"/>
      <c r="K2" s="13"/>
      <c r="L2" s="14"/>
      <c r="M2" s="13"/>
      <c r="N2" s="12"/>
      <c r="O2" s="120"/>
      <c r="P2" t="s">
        <v>3550</v>
      </c>
      <c r="Q2" t="s">
        <v>3550</v>
      </c>
      <c r="R2" t="s">
        <v>425</v>
      </c>
      <c r="S2" t="s">
        <v>426</v>
      </c>
      <c r="T2" s="15"/>
      <c r="U2" s="131"/>
      <c r="V2" t="s">
        <v>3551</v>
      </c>
      <c r="W2" t="s">
        <v>3551</v>
      </c>
      <c r="X2" s="22" t="s">
        <v>425</v>
      </c>
      <c r="Y2" s="22" t="s">
        <v>426</v>
      </c>
      <c r="Z2" s="22" t="s">
        <v>427</v>
      </c>
      <c r="AA2" s="22"/>
      <c r="AB2" s="22" t="s">
        <v>427</v>
      </c>
      <c r="AC2" s="22"/>
      <c r="AD2" s="12"/>
      <c r="AE2" s="13"/>
      <c r="AF2" s="12"/>
      <c r="AG2" s="13"/>
      <c r="AH2" s="12"/>
      <c r="AI2" s="13"/>
      <c r="AJ2" s="12"/>
      <c r="AK2" s="263" t="s">
        <v>3656</v>
      </c>
      <c r="AL2" s="263" t="s">
        <v>3657</v>
      </c>
      <c r="AM2" s="264" t="s">
        <v>3658</v>
      </c>
      <c r="AN2" s="263"/>
      <c r="AO2" s="264" t="s">
        <v>3660</v>
      </c>
      <c r="AP2" s="263" t="s">
        <v>3661</v>
      </c>
      <c r="AQ2" s="264" t="s">
        <v>3662</v>
      </c>
      <c r="AR2" s="264" t="s">
        <v>3662</v>
      </c>
      <c r="AS2" s="13"/>
      <c r="AT2" s="12"/>
      <c r="AU2" s="13"/>
      <c r="AV2" s="12"/>
      <c r="AW2" s="13"/>
      <c r="AX2" s="12"/>
      <c r="AY2" s="13"/>
      <c r="AZ2" s="12"/>
      <c r="BA2" s="13"/>
      <c r="BB2" s="12"/>
      <c r="BC2" s="13"/>
      <c r="BD2" s="12"/>
      <c r="BE2" s="13"/>
      <c r="BF2" s="12"/>
      <c r="BG2" s="13"/>
      <c r="BH2" s="12"/>
      <c r="BI2" s="13"/>
      <c r="BJ2" s="12"/>
      <c r="BK2" s="13"/>
      <c r="BL2" s="12"/>
      <c r="BM2" s="13"/>
      <c r="BN2" s="12"/>
      <c r="BO2" s="13"/>
      <c r="BP2" s="12"/>
      <c r="BQ2" s="13"/>
      <c r="BR2" s="12"/>
      <c r="BS2" s="13"/>
      <c r="BT2" s="12"/>
      <c r="BU2" s="13"/>
      <c r="BV2" s="12"/>
      <c r="BW2" s="13"/>
      <c r="BX2" s="12"/>
      <c r="BY2" s="13"/>
      <c r="BZ2" s="12"/>
      <c r="CA2" s="13"/>
      <c r="CB2" s="12"/>
      <c r="CC2" s="13"/>
      <c r="CD2" s="12"/>
      <c r="CE2" s="13"/>
      <c r="CF2" s="12"/>
      <c r="CG2" s="13"/>
      <c r="CH2" s="12"/>
      <c r="CI2" s="13"/>
      <c r="CJ2" s="12"/>
      <c r="CK2" s="13"/>
      <c r="CL2" s="12"/>
      <c r="CM2" s="13"/>
      <c r="CN2" s="12"/>
      <c r="CO2" s="13"/>
      <c r="CP2" s="12"/>
      <c r="CQ2" s="13"/>
      <c r="CR2" s="12"/>
    </row>
    <row r="3" spans="1:96" x14ac:dyDescent="0.2">
      <c r="A3" s="10"/>
      <c r="B3" s="11"/>
      <c r="C3" s="11"/>
      <c r="D3" s="19"/>
      <c r="E3" s="21"/>
      <c r="F3" s="12"/>
      <c r="G3" s="12"/>
      <c r="H3" s="12"/>
      <c r="I3" s="13"/>
      <c r="J3" s="12"/>
      <c r="K3" s="13"/>
      <c r="L3" s="14"/>
      <c r="M3" s="13"/>
      <c r="N3" s="12"/>
      <c r="O3" s="120"/>
      <c r="P3" t="s">
        <v>3550</v>
      </c>
      <c r="Q3" t="s">
        <v>3550</v>
      </c>
      <c r="R3" t="s">
        <v>3550</v>
      </c>
      <c r="S3" t="s">
        <v>3550</v>
      </c>
      <c r="T3" s="127" t="s">
        <v>3583</v>
      </c>
      <c r="U3" s="127"/>
      <c r="V3" t="s">
        <v>3551</v>
      </c>
      <c r="W3" t="s">
        <v>3551</v>
      </c>
      <c r="X3" t="s">
        <v>3551</v>
      </c>
      <c r="Y3" t="s">
        <v>3551</v>
      </c>
      <c r="Z3" s="127" t="s">
        <v>3582</v>
      </c>
      <c r="AA3" s="13"/>
      <c r="AB3" s="12"/>
      <c r="AC3" s="13"/>
      <c r="AD3" s="12"/>
      <c r="AE3" s="13"/>
      <c r="AF3" s="12"/>
      <c r="AG3" s="13"/>
      <c r="AH3" s="12"/>
      <c r="AI3" s="13"/>
      <c r="AJ3" s="12"/>
      <c r="AK3" s="12"/>
      <c r="AL3" s="12"/>
      <c r="AM3" s="13"/>
      <c r="AN3" s="12"/>
      <c r="AO3" s="13"/>
      <c r="AP3" s="12"/>
      <c r="AQ3" s="264" t="s">
        <v>3664</v>
      </c>
      <c r="AR3" s="264" t="s">
        <v>3665</v>
      </c>
      <c r="AS3" s="13"/>
      <c r="AT3" s="12"/>
      <c r="AU3" s="13"/>
      <c r="AV3" s="12"/>
      <c r="AW3" s="13"/>
      <c r="AX3" s="12"/>
      <c r="AY3" s="13"/>
      <c r="AZ3" s="12"/>
      <c r="BA3" s="13"/>
      <c r="BB3" s="12"/>
      <c r="BC3" s="13"/>
      <c r="BD3" s="12"/>
      <c r="BE3" s="13"/>
      <c r="BF3" s="12"/>
      <c r="BG3" s="13"/>
      <c r="BH3" s="12"/>
      <c r="BI3" s="13"/>
      <c r="BJ3" s="12"/>
      <c r="BK3" s="13"/>
      <c r="BL3" s="12"/>
      <c r="BM3" s="13"/>
      <c r="BN3" s="12"/>
      <c r="BO3" s="13"/>
      <c r="BP3" s="12"/>
      <c r="BQ3" s="13"/>
      <c r="BR3" s="12"/>
      <c r="BS3" s="13"/>
      <c r="BT3" s="12"/>
      <c r="BU3" s="13"/>
      <c r="BV3" s="12"/>
      <c r="BW3" s="13"/>
      <c r="BX3" s="12"/>
      <c r="BY3" s="13"/>
      <c r="BZ3" s="12"/>
      <c r="CA3" s="13"/>
      <c r="CB3" s="12"/>
      <c r="CC3" s="13"/>
      <c r="CD3" s="12"/>
      <c r="CE3" s="13"/>
      <c r="CF3" s="12"/>
      <c r="CG3" s="13"/>
      <c r="CH3" s="12"/>
      <c r="CI3" s="13"/>
      <c r="CJ3" s="12"/>
      <c r="CK3" s="13"/>
      <c r="CL3" s="12"/>
      <c r="CM3" s="13"/>
      <c r="CN3" s="12"/>
      <c r="CO3" s="13"/>
      <c r="CP3" s="12"/>
      <c r="CQ3" s="13"/>
      <c r="CR3" s="12"/>
    </row>
    <row r="4" spans="1:96" x14ac:dyDescent="0.2">
      <c r="A4" s="10"/>
      <c r="B4" s="11"/>
      <c r="C4" s="11"/>
      <c r="D4" s="19"/>
      <c r="E4" s="21"/>
      <c r="F4" s="12"/>
      <c r="G4" s="12"/>
      <c r="H4" s="12"/>
      <c r="I4" s="13"/>
      <c r="J4" s="12"/>
      <c r="K4" s="13"/>
      <c r="L4" s="14"/>
      <c r="M4" s="13"/>
      <c r="N4" s="12"/>
      <c r="O4" s="120"/>
      <c r="P4" t="s">
        <v>419</v>
      </c>
      <c r="Q4" t="s">
        <v>420</v>
      </c>
      <c r="R4" t="s">
        <v>421</v>
      </c>
      <c r="S4" t="s">
        <v>422</v>
      </c>
      <c r="T4" s="15"/>
      <c r="U4" s="15"/>
      <c r="Z4" s="14"/>
      <c r="AA4" s="13"/>
      <c r="AB4" s="12"/>
      <c r="AC4" s="13"/>
      <c r="AD4" s="12"/>
      <c r="AE4" s="13"/>
      <c r="AF4" s="12"/>
      <c r="AG4" s="13"/>
      <c r="AH4" s="12"/>
      <c r="AI4" s="13"/>
      <c r="AJ4" s="12"/>
      <c r="AK4" s="12"/>
      <c r="AL4" s="12"/>
      <c r="AM4" s="13"/>
      <c r="AN4" s="12"/>
      <c r="AO4" s="13"/>
      <c r="AP4" s="12"/>
      <c r="AQ4" s="13"/>
      <c r="AR4" s="12"/>
      <c r="AS4" s="13"/>
      <c r="AT4" s="12"/>
      <c r="AU4" s="13"/>
      <c r="AV4" s="12"/>
      <c r="AW4" s="13"/>
      <c r="AX4" s="12"/>
      <c r="AY4" s="13"/>
      <c r="AZ4" s="12"/>
      <c r="BA4" s="13"/>
      <c r="BB4" s="12"/>
      <c r="BC4" s="13"/>
      <c r="BD4" s="12"/>
      <c r="BE4" s="13"/>
      <c r="BF4" s="12"/>
      <c r="BG4" s="13"/>
      <c r="BH4" s="12"/>
      <c r="BI4" s="13"/>
      <c r="BJ4" s="12"/>
      <c r="BK4" s="13"/>
      <c r="BL4" s="12"/>
      <c r="BM4" s="13"/>
      <c r="BN4" s="12"/>
      <c r="BO4" s="13"/>
      <c r="BP4" s="12"/>
      <c r="BQ4" s="13"/>
      <c r="BR4" s="12"/>
      <c r="BS4" s="13"/>
      <c r="BT4" s="12"/>
      <c r="BU4" s="13"/>
      <c r="BV4" s="12"/>
      <c r="BW4" s="13"/>
      <c r="BX4" s="12"/>
      <c r="BY4" s="13"/>
      <c r="BZ4" s="12"/>
      <c r="CA4" s="13"/>
      <c r="CB4" s="12"/>
      <c r="CC4" s="13"/>
      <c r="CD4" s="12"/>
      <c r="CE4" s="13"/>
      <c r="CF4" s="12"/>
      <c r="CG4" s="13"/>
      <c r="CH4" s="12"/>
      <c r="CI4" s="13"/>
      <c r="CJ4" s="12"/>
      <c r="CK4" s="13"/>
      <c r="CL4" s="12"/>
      <c r="CM4" s="13"/>
      <c r="CN4" s="12"/>
      <c r="CO4" s="13"/>
      <c r="CP4" s="12"/>
      <c r="CQ4" s="13"/>
      <c r="CR4" s="12"/>
    </row>
    <row r="5" spans="1:96" x14ac:dyDescent="0.2">
      <c r="A5" s="10"/>
      <c r="B5" s="11"/>
      <c r="C5" s="11"/>
      <c r="D5" s="19"/>
      <c r="E5" s="21"/>
      <c r="F5" s="12"/>
      <c r="G5" s="12"/>
      <c r="H5" s="12"/>
      <c r="I5" s="13"/>
      <c r="J5" s="12"/>
      <c r="K5" s="13"/>
      <c r="L5" s="14"/>
      <c r="M5" s="13"/>
      <c r="N5" s="12"/>
      <c r="O5" s="120"/>
      <c r="P5" t="s">
        <v>424</v>
      </c>
      <c r="Q5" t="s">
        <v>424</v>
      </c>
      <c r="R5" t="s">
        <v>425</v>
      </c>
      <c r="S5" t="s">
        <v>426</v>
      </c>
      <c r="T5" s="15"/>
      <c r="U5" s="15"/>
      <c r="Z5" s="14"/>
      <c r="AA5" s="13"/>
      <c r="AB5" s="12"/>
      <c r="AC5" s="13"/>
      <c r="AD5" s="12"/>
      <c r="AE5" s="13"/>
      <c r="AF5" s="12"/>
      <c r="AG5" s="13"/>
      <c r="AH5" s="12"/>
      <c r="AI5" s="13"/>
      <c r="AJ5" s="12"/>
      <c r="AK5" s="12"/>
      <c r="AL5" s="12"/>
      <c r="AM5" s="13"/>
      <c r="AN5" s="12"/>
      <c r="AS5" s="13"/>
      <c r="AT5" s="12"/>
      <c r="AU5" s="13"/>
      <c r="AV5" s="12"/>
      <c r="AW5" s="13"/>
      <c r="AX5" s="12"/>
      <c r="AY5" s="13"/>
      <c r="AZ5" s="12"/>
      <c r="BA5" s="13"/>
      <c r="BB5" s="12"/>
      <c r="BC5" s="13"/>
      <c r="BD5" s="12"/>
      <c r="BE5" s="13"/>
      <c r="BF5" s="12"/>
      <c r="BG5" s="13"/>
      <c r="BH5" s="12"/>
      <c r="BI5" s="13"/>
      <c r="BJ5" s="12"/>
      <c r="BK5" s="13"/>
      <c r="BL5" s="12"/>
      <c r="BM5" s="13"/>
      <c r="BN5" s="12"/>
      <c r="BO5" s="13"/>
      <c r="BP5" s="12"/>
      <c r="BQ5" s="13"/>
      <c r="BR5" s="12"/>
      <c r="BS5" s="13"/>
      <c r="BT5" s="12"/>
      <c r="BU5" s="13"/>
      <c r="BV5" s="12"/>
      <c r="BW5" s="13"/>
      <c r="BX5" s="12"/>
      <c r="BY5" s="13"/>
      <c r="BZ5" s="12"/>
      <c r="CA5" s="13"/>
      <c r="CB5" s="12"/>
      <c r="CC5" s="13"/>
      <c r="CD5" s="12"/>
      <c r="CE5" s="13"/>
      <c r="CF5" s="12"/>
      <c r="CG5" s="13"/>
      <c r="CH5" s="12"/>
      <c r="CI5" s="13"/>
      <c r="CJ5" s="12"/>
      <c r="CK5" s="13"/>
      <c r="CL5" s="12"/>
      <c r="CM5" s="13"/>
      <c r="CN5" s="12"/>
      <c r="CO5" s="13"/>
      <c r="CP5" s="12"/>
      <c r="CQ5" s="13"/>
      <c r="CR5" s="12"/>
    </row>
    <row r="6" spans="1:96" x14ac:dyDescent="0.2">
      <c r="A6" s="9" t="s">
        <v>2075</v>
      </c>
      <c r="B6" s="16">
        <v>37238.518750000003</v>
      </c>
      <c r="C6" s="16">
        <v>37245.106249999997</v>
      </c>
      <c r="D6" s="20" t="s">
        <v>2242</v>
      </c>
      <c r="E6" s="18" t="s">
        <v>2243</v>
      </c>
      <c r="F6" s="9">
        <v>50</v>
      </c>
      <c r="L6" s="8">
        <v>749</v>
      </c>
      <c r="N6" s="9">
        <v>184</v>
      </c>
      <c r="P6" s="23">
        <v>37238.518750000003</v>
      </c>
      <c r="Q6" s="23">
        <v>37245.106249999997</v>
      </c>
      <c r="R6" s="45" t="s">
        <v>424</v>
      </c>
      <c r="S6">
        <v>5.6657000000000002</v>
      </c>
      <c r="T6" s="122" t="e">
        <f>R6*60*60*24/1000</f>
        <v>#VALUE!</v>
      </c>
      <c r="U6" s="132"/>
      <c r="V6" s="23">
        <v>37238.518750000003</v>
      </c>
      <c r="W6" s="23">
        <v>37248.81527777778</v>
      </c>
      <c r="X6">
        <v>13.4887</v>
      </c>
      <c r="Y6">
        <v>5.6657000000000002</v>
      </c>
      <c r="Z6" s="81">
        <f>X6*60*60*24/1000</f>
        <v>1165.4236799999999</v>
      </c>
      <c r="AB6" s="82">
        <f>Z6-L6</f>
        <v>416.42367999999988</v>
      </c>
      <c r="AK6" s="9">
        <v>749</v>
      </c>
      <c r="AL6" s="9" t="e">
        <f t="shared" ref="AL6:AL69" si="0">T6</f>
        <v>#VALUE!</v>
      </c>
      <c r="AM6" s="82">
        <f>Z6</f>
        <v>1165.4236799999999</v>
      </c>
      <c r="AO6" s="82" t="e">
        <f>AL6-AK6</f>
        <v>#VALUE!</v>
      </c>
      <c r="AP6" s="82" t="e">
        <f>AM6-AL6</f>
        <v>#VALUE!</v>
      </c>
      <c r="AQ6" s="117">
        <f t="shared" ref="AQ6:AQ69" si="1">Q6-P6</f>
        <v>6.5874999999941792</v>
      </c>
      <c r="AR6" s="117">
        <f>W6-V6</f>
        <v>10.296527777776646</v>
      </c>
      <c r="AS6" s="117">
        <f>AR6-AQ6</f>
        <v>3.7090277777824667</v>
      </c>
    </row>
    <row r="7" spans="1:96" x14ac:dyDescent="0.2">
      <c r="A7" s="9" t="s">
        <v>2075</v>
      </c>
      <c r="B7" s="16">
        <v>37252.525000000001</v>
      </c>
      <c r="C7" s="16">
        <v>37259.340277777781</v>
      </c>
      <c r="D7" s="20" t="s">
        <v>2244</v>
      </c>
      <c r="E7" s="18" t="s">
        <v>2245</v>
      </c>
      <c r="F7" s="9">
        <v>50</v>
      </c>
      <c r="L7" s="8">
        <v>673.3</v>
      </c>
      <c r="N7" s="9">
        <v>15</v>
      </c>
      <c r="P7" s="23">
        <v>37252.525000000001</v>
      </c>
      <c r="Q7" s="23">
        <v>37259.340277777781</v>
      </c>
      <c r="R7">
        <v>7.7931999999999997</v>
      </c>
      <c r="S7">
        <v>2.04</v>
      </c>
      <c r="T7" s="122">
        <f t="shared" ref="T7:T70" si="2">R7*60*60*24/1000</f>
        <v>673.33248000000003</v>
      </c>
      <c r="U7" s="132"/>
      <c r="V7" s="23">
        <v>37248.81527777778</v>
      </c>
      <c r="W7" s="23">
        <v>37259.486111111109</v>
      </c>
      <c r="X7">
        <v>12.048500000000001</v>
      </c>
      <c r="Y7">
        <v>2.04</v>
      </c>
      <c r="Z7" s="81">
        <f t="shared" ref="Z7:Z56" si="3">X7*60*60*24/1000</f>
        <v>1040.9904000000001</v>
      </c>
      <c r="AB7" s="82">
        <f t="shared" ref="AB7:AB70" si="4">Z7-L7</f>
        <v>367.69040000000018</v>
      </c>
      <c r="AK7" s="9">
        <v>673.3</v>
      </c>
      <c r="AL7" s="9">
        <f t="shared" si="0"/>
        <v>673.33248000000003</v>
      </c>
      <c r="AM7" s="82">
        <f t="shared" ref="AM7:AM70" si="5">Z7</f>
        <v>1040.9904000000001</v>
      </c>
      <c r="AO7" s="82">
        <f t="shared" ref="AO7:AO70" si="6">AL7-AK7</f>
        <v>3.248000000007778E-2</v>
      </c>
      <c r="AP7" s="82">
        <f t="shared" ref="AP7:AP70" si="7">AM7-AL7</f>
        <v>367.6579200000001</v>
      </c>
      <c r="AQ7" s="117">
        <f t="shared" si="1"/>
        <v>6.8152777777795563</v>
      </c>
      <c r="AR7" s="117">
        <f t="shared" ref="AR7:AR70" si="8">W7-V7</f>
        <v>10.670833333329938</v>
      </c>
      <c r="AS7" s="117">
        <f t="shared" ref="AS7:AS70" si="9">AR7-AQ7</f>
        <v>3.8555555555503815</v>
      </c>
    </row>
    <row r="8" spans="1:96" x14ac:dyDescent="0.2">
      <c r="A8" s="9" t="s">
        <v>2075</v>
      </c>
      <c r="B8" s="16">
        <v>37259.631944444445</v>
      </c>
      <c r="C8" s="16">
        <v>37261.017361111109</v>
      </c>
      <c r="D8" s="20" t="s">
        <v>2246</v>
      </c>
      <c r="E8" s="18" t="s">
        <v>2247</v>
      </c>
      <c r="F8" s="9">
        <v>50</v>
      </c>
      <c r="L8" s="8">
        <v>127.6</v>
      </c>
      <c r="N8" s="9">
        <v>14</v>
      </c>
      <c r="P8" s="23">
        <v>37259.631944444445</v>
      </c>
      <c r="Q8" s="23">
        <v>37261.017361111109</v>
      </c>
      <c r="R8">
        <v>1.4772000000000001</v>
      </c>
      <c r="S8">
        <v>1.1393</v>
      </c>
      <c r="T8" s="122">
        <f t="shared" si="2"/>
        <v>127.63008000000001</v>
      </c>
      <c r="U8" s="132"/>
      <c r="V8" s="23">
        <v>37259.486111111109</v>
      </c>
      <c r="W8" s="23">
        <v>37263.46597222222</v>
      </c>
      <c r="X8">
        <v>4.1086999999999998</v>
      </c>
      <c r="Y8">
        <v>1.1393</v>
      </c>
      <c r="Z8" s="81">
        <f t="shared" si="3"/>
        <v>354.99167999999997</v>
      </c>
      <c r="AB8" s="82">
        <f t="shared" si="4"/>
        <v>227.39167999999998</v>
      </c>
      <c r="AK8" s="9">
        <v>127.6</v>
      </c>
      <c r="AL8" s="9">
        <f t="shared" si="0"/>
        <v>127.63008000000001</v>
      </c>
      <c r="AM8" s="82">
        <f t="shared" si="5"/>
        <v>354.99167999999997</v>
      </c>
      <c r="AO8" s="82">
        <f t="shared" si="6"/>
        <v>3.0080000000012319E-2</v>
      </c>
      <c r="AP8" s="82">
        <f t="shared" si="7"/>
        <v>227.36159999999995</v>
      </c>
      <c r="AQ8" s="117">
        <f t="shared" si="1"/>
        <v>1.3854166666642413</v>
      </c>
      <c r="AR8" s="117">
        <f t="shared" si="8"/>
        <v>3.9798611111109494</v>
      </c>
      <c r="AS8" s="117">
        <f t="shared" si="9"/>
        <v>2.5944444444467081</v>
      </c>
    </row>
    <row r="9" spans="1:96" x14ac:dyDescent="0.2">
      <c r="A9" s="9" t="s">
        <v>2075</v>
      </c>
      <c r="B9" s="16">
        <v>37265.914583333331</v>
      </c>
      <c r="C9" s="16">
        <v>37273.083333333336</v>
      </c>
      <c r="D9" s="20" t="s">
        <v>2248</v>
      </c>
      <c r="E9" s="18" t="s">
        <v>2249</v>
      </c>
      <c r="F9" s="9">
        <v>50</v>
      </c>
      <c r="L9" s="8">
        <v>726.5</v>
      </c>
      <c r="N9" s="9">
        <v>589</v>
      </c>
      <c r="P9" s="23">
        <v>37265.914583333331</v>
      </c>
      <c r="Q9" s="23">
        <v>37273.083333333336</v>
      </c>
      <c r="R9">
        <v>8.4085999999999999</v>
      </c>
      <c r="S9">
        <v>2.3782000000000001</v>
      </c>
      <c r="T9" s="122">
        <f t="shared" si="2"/>
        <v>726.50304000000006</v>
      </c>
      <c r="U9" s="132"/>
      <c r="V9" s="23">
        <v>37263.46597222222</v>
      </c>
      <c r="W9" s="23">
        <v>37273.259722222225</v>
      </c>
      <c r="X9">
        <v>11.1441</v>
      </c>
      <c r="Y9">
        <v>2.3782000000000001</v>
      </c>
      <c r="Z9" s="81">
        <f t="shared" si="3"/>
        <v>962.85023999999987</v>
      </c>
      <c r="AB9" s="82">
        <f t="shared" si="4"/>
        <v>236.35023999999987</v>
      </c>
      <c r="AK9" s="9">
        <v>726.5</v>
      </c>
      <c r="AL9" s="9">
        <f t="shared" si="0"/>
        <v>726.50304000000006</v>
      </c>
      <c r="AM9" s="82">
        <f t="shared" si="5"/>
        <v>962.85023999999987</v>
      </c>
      <c r="AO9" s="82">
        <f t="shared" si="6"/>
        <v>3.0400000000554428E-3</v>
      </c>
      <c r="AP9" s="82">
        <f t="shared" si="7"/>
        <v>236.34719999999982</v>
      </c>
      <c r="AQ9" s="117">
        <f t="shared" si="1"/>
        <v>7.1687500000043656</v>
      </c>
      <c r="AR9" s="117">
        <f t="shared" si="8"/>
        <v>9.7937500000043656</v>
      </c>
      <c r="AS9" s="117">
        <f t="shared" si="9"/>
        <v>2.625</v>
      </c>
    </row>
    <row r="10" spans="1:96" x14ac:dyDescent="0.2">
      <c r="A10" s="9" t="s">
        <v>2075</v>
      </c>
      <c r="B10" s="16">
        <v>37273.436805555553</v>
      </c>
      <c r="C10" s="16">
        <v>37276.844444444447</v>
      </c>
      <c r="D10" s="20" t="s">
        <v>2254</v>
      </c>
      <c r="E10" s="18" t="s">
        <v>2255</v>
      </c>
      <c r="F10" s="9">
        <v>50</v>
      </c>
      <c r="L10" s="8">
        <v>289.79000000000002</v>
      </c>
      <c r="N10" s="9">
        <v>537</v>
      </c>
      <c r="P10" s="23">
        <v>37273.436805555553</v>
      </c>
      <c r="Q10" s="23">
        <v>37276.844444444447</v>
      </c>
      <c r="R10">
        <v>3.3540999999999999</v>
      </c>
      <c r="S10">
        <v>1.4391</v>
      </c>
      <c r="T10" s="122">
        <f t="shared" si="2"/>
        <v>289.79424</v>
      </c>
      <c r="U10" s="132"/>
      <c r="V10" s="23">
        <v>37273.259722222225</v>
      </c>
      <c r="W10" s="23">
        <v>37278.663888888892</v>
      </c>
      <c r="X10">
        <v>5.3819999999999997</v>
      </c>
      <c r="Y10">
        <v>1.681</v>
      </c>
      <c r="Z10" s="81">
        <f t="shared" si="3"/>
        <v>465.00479999999993</v>
      </c>
      <c r="AB10" s="82">
        <f t="shared" si="4"/>
        <v>175.21479999999991</v>
      </c>
      <c r="AK10" s="9">
        <v>289.79000000000002</v>
      </c>
      <c r="AL10" s="9">
        <f t="shared" si="0"/>
        <v>289.79424</v>
      </c>
      <c r="AM10" s="82">
        <f t="shared" si="5"/>
        <v>465.00479999999993</v>
      </c>
      <c r="AO10" s="82">
        <f t="shared" si="6"/>
        <v>4.2399999999815918E-3</v>
      </c>
      <c r="AP10" s="82">
        <f t="shared" si="7"/>
        <v>175.21055999999993</v>
      </c>
      <c r="AQ10" s="117">
        <f t="shared" si="1"/>
        <v>3.4076388888934162</v>
      </c>
      <c r="AR10" s="117">
        <f t="shared" si="8"/>
        <v>5.4041666666671517</v>
      </c>
      <c r="AS10" s="117">
        <f t="shared" si="9"/>
        <v>1.9965277777737356</v>
      </c>
    </row>
    <row r="11" spans="1:96" x14ac:dyDescent="0.2">
      <c r="A11" s="9" t="s">
        <v>2075</v>
      </c>
      <c r="B11" s="16">
        <v>37280.484027777777</v>
      </c>
      <c r="C11" s="16">
        <v>37287.510416666664</v>
      </c>
      <c r="D11" s="20" t="s">
        <v>2256</v>
      </c>
      <c r="E11" s="18" t="s">
        <v>2257</v>
      </c>
      <c r="F11" s="9">
        <v>50</v>
      </c>
      <c r="L11" s="8">
        <v>652.4</v>
      </c>
      <c r="N11" s="9">
        <v>114</v>
      </c>
      <c r="P11" s="23">
        <v>37280.484027777777</v>
      </c>
      <c r="Q11" s="23">
        <v>37287.510416666664</v>
      </c>
      <c r="R11">
        <v>7.5507999999999997</v>
      </c>
      <c r="S11">
        <v>1.3605</v>
      </c>
      <c r="T11" s="122">
        <f t="shared" si="2"/>
        <v>652.38912000000005</v>
      </c>
      <c r="U11" s="132"/>
      <c r="V11" s="23">
        <v>37278.663888888892</v>
      </c>
      <c r="W11" s="23">
        <v>37287.602083333331</v>
      </c>
      <c r="X11">
        <v>10.3337</v>
      </c>
      <c r="Y11">
        <v>2.04</v>
      </c>
      <c r="Z11" s="81">
        <f t="shared" si="3"/>
        <v>892.83167999999989</v>
      </c>
      <c r="AB11" s="82">
        <f t="shared" si="4"/>
        <v>240.43167999999991</v>
      </c>
      <c r="AK11" s="9">
        <v>652.4</v>
      </c>
      <c r="AL11" s="9">
        <f t="shared" si="0"/>
        <v>652.38912000000005</v>
      </c>
      <c r="AM11" s="82">
        <f t="shared" si="5"/>
        <v>892.83167999999989</v>
      </c>
      <c r="AO11" s="82">
        <f t="shared" si="6"/>
        <v>-1.0879999999929169E-2</v>
      </c>
      <c r="AP11" s="82">
        <f t="shared" si="7"/>
        <v>240.44255999999984</v>
      </c>
      <c r="AQ11" s="117">
        <f t="shared" si="1"/>
        <v>7.0263888888875954</v>
      </c>
      <c r="AR11" s="117">
        <f t="shared" si="8"/>
        <v>8.9381944444394321</v>
      </c>
      <c r="AS11" s="117">
        <f t="shared" si="9"/>
        <v>1.9118055555518367</v>
      </c>
    </row>
    <row r="12" spans="1:96" x14ac:dyDescent="0.2">
      <c r="A12" s="9" t="s">
        <v>2075</v>
      </c>
      <c r="B12" s="16">
        <v>37287.694444444445</v>
      </c>
      <c r="C12" s="16">
        <v>37292.207638888889</v>
      </c>
      <c r="D12" s="20" t="s">
        <v>2260</v>
      </c>
      <c r="E12" s="18" t="s">
        <v>2261</v>
      </c>
      <c r="F12" s="9">
        <v>50</v>
      </c>
      <c r="L12" s="8">
        <v>732</v>
      </c>
      <c r="N12" s="9">
        <v>3610</v>
      </c>
      <c r="P12" s="23">
        <v>37287.694444444445</v>
      </c>
      <c r="Q12" s="23">
        <v>37292.207638888889</v>
      </c>
      <c r="R12">
        <v>8.4712999999999994</v>
      </c>
      <c r="S12">
        <v>9.5</v>
      </c>
      <c r="T12" s="122">
        <f t="shared" si="2"/>
        <v>731.92031999999995</v>
      </c>
      <c r="U12" s="132"/>
      <c r="V12" s="23">
        <v>37287.602083333331</v>
      </c>
      <c r="W12" s="23">
        <v>37293.38958333333</v>
      </c>
      <c r="X12">
        <v>9.7492000000000001</v>
      </c>
      <c r="Y12">
        <v>9.5</v>
      </c>
      <c r="Z12" s="81">
        <f t="shared" si="3"/>
        <v>842.33088000000009</v>
      </c>
      <c r="AB12" s="82">
        <f t="shared" si="4"/>
        <v>110.33088000000009</v>
      </c>
      <c r="AK12" s="9">
        <v>732</v>
      </c>
      <c r="AL12" s="9">
        <f t="shared" si="0"/>
        <v>731.92031999999995</v>
      </c>
      <c r="AM12" s="82">
        <f t="shared" si="5"/>
        <v>842.33088000000009</v>
      </c>
      <c r="AO12" s="82">
        <f t="shared" si="6"/>
        <v>-7.9680000000053042E-2</v>
      </c>
      <c r="AP12" s="82">
        <f t="shared" si="7"/>
        <v>110.41056000000015</v>
      </c>
      <c r="AQ12" s="117">
        <f t="shared" si="1"/>
        <v>4.5131944444437977</v>
      </c>
      <c r="AR12" s="117">
        <f t="shared" si="8"/>
        <v>5.7874999999985448</v>
      </c>
      <c r="AS12" s="117">
        <f t="shared" si="9"/>
        <v>1.2743055555547471</v>
      </c>
    </row>
    <row r="13" spans="1:96" x14ac:dyDescent="0.2">
      <c r="A13" s="9" t="s">
        <v>2075</v>
      </c>
      <c r="B13" s="16">
        <v>37294.572222222225</v>
      </c>
      <c r="C13" s="16">
        <v>37300.453472222223</v>
      </c>
      <c r="D13" s="20" t="s">
        <v>2264</v>
      </c>
      <c r="E13" s="18" t="s">
        <v>2265</v>
      </c>
      <c r="F13" s="9">
        <v>50</v>
      </c>
      <c r="L13" s="8">
        <v>1766</v>
      </c>
      <c r="N13" s="9">
        <v>331</v>
      </c>
      <c r="P13" s="23">
        <v>37294.572222222225</v>
      </c>
      <c r="Q13" s="23">
        <v>37300.453472222223</v>
      </c>
      <c r="R13">
        <v>20.440100000000001</v>
      </c>
      <c r="S13">
        <v>35.604399999999998</v>
      </c>
      <c r="T13" s="122">
        <f t="shared" si="2"/>
        <v>1766.0246400000001</v>
      </c>
      <c r="U13" s="132"/>
      <c r="V13" s="23">
        <v>37293.38958333333</v>
      </c>
      <c r="W13" s="23">
        <v>37300.570833333331</v>
      </c>
      <c r="X13">
        <v>21.755500000000001</v>
      </c>
      <c r="Y13">
        <v>35.604399999999998</v>
      </c>
      <c r="Z13" s="81">
        <f t="shared" si="3"/>
        <v>1879.6752000000001</v>
      </c>
      <c r="AB13" s="82">
        <f t="shared" si="4"/>
        <v>113.67520000000013</v>
      </c>
      <c r="AK13" s="9">
        <v>1766</v>
      </c>
      <c r="AL13" s="9">
        <f t="shared" si="0"/>
        <v>1766.0246400000001</v>
      </c>
      <c r="AM13" s="82">
        <f t="shared" si="5"/>
        <v>1879.6752000000001</v>
      </c>
      <c r="AO13" s="82">
        <f t="shared" si="6"/>
        <v>2.4640000000090367E-2</v>
      </c>
      <c r="AP13" s="82">
        <f t="shared" si="7"/>
        <v>113.65056000000004</v>
      </c>
      <c r="AQ13" s="117">
        <f t="shared" si="1"/>
        <v>5.8812499999985448</v>
      </c>
      <c r="AR13" s="117">
        <f t="shared" si="8"/>
        <v>7.1812500000014552</v>
      </c>
      <c r="AS13" s="117">
        <f t="shared" si="9"/>
        <v>1.3000000000029104</v>
      </c>
    </row>
    <row r="14" spans="1:96" x14ac:dyDescent="0.2">
      <c r="A14" s="9" t="s">
        <v>2075</v>
      </c>
      <c r="B14" s="16">
        <v>37300.688194444447</v>
      </c>
      <c r="C14" s="16">
        <v>37307.743055555555</v>
      </c>
      <c r="D14" s="20" t="s">
        <v>2266</v>
      </c>
      <c r="E14" s="18" t="s">
        <v>2267</v>
      </c>
      <c r="F14" s="9">
        <v>50</v>
      </c>
      <c r="L14" s="8">
        <v>1742</v>
      </c>
      <c r="N14" s="9">
        <v>278</v>
      </c>
      <c r="P14" s="23">
        <v>37300.688194444447</v>
      </c>
      <c r="Q14" s="23">
        <v>37307.743055555555</v>
      </c>
      <c r="R14">
        <v>20.167300000000001</v>
      </c>
      <c r="S14">
        <v>19.259499999999999</v>
      </c>
      <c r="T14" s="122">
        <f t="shared" si="2"/>
        <v>1742.45472</v>
      </c>
      <c r="U14" s="132"/>
      <c r="V14" s="23">
        <v>37300.570833333331</v>
      </c>
      <c r="W14" s="23">
        <v>37307.802777777775</v>
      </c>
      <c r="X14">
        <v>20.6677</v>
      </c>
      <c r="Y14">
        <v>19.259499999999999</v>
      </c>
      <c r="Z14" s="81">
        <f t="shared" si="3"/>
        <v>1785.6892800000001</v>
      </c>
      <c r="AB14" s="82">
        <f t="shared" si="4"/>
        <v>43.689280000000053</v>
      </c>
      <c r="AK14" s="9">
        <v>1742</v>
      </c>
      <c r="AL14" s="9">
        <f t="shared" si="0"/>
        <v>1742.45472</v>
      </c>
      <c r="AM14" s="82">
        <f t="shared" si="5"/>
        <v>1785.6892800000001</v>
      </c>
      <c r="AO14" s="82">
        <f t="shared" si="6"/>
        <v>0.45471999999995205</v>
      </c>
      <c r="AP14" s="82">
        <f t="shared" si="7"/>
        <v>43.234560000000101</v>
      </c>
      <c r="AQ14" s="117">
        <f t="shared" si="1"/>
        <v>7.054861111108039</v>
      </c>
      <c r="AR14" s="117">
        <f t="shared" si="8"/>
        <v>7.2319444444437977</v>
      </c>
      <c r="AS14" s="117">
        <f t="shared" si="9"/>
        <v>0.17708333333575865</v>
      </c>
    </row>
    <row r="15" spans="1:96" x14ac:dyDescent="0.2">
      <c r="A15" s="9" t="s">
        <v>2075</v>
      </c>
      <c r="B15" s="16">
        <v>37307.863194444442</v>
      </c>
      <c r="C15" s="16">
        <v>37315.170138888891</v>
      </c>
      <c r="D15" s="20" t="s">
        <v>2268</v>
      </c>
      <c r="E15" s="18" t="s">
        <v>2269</v>
      </c>
      <c r="F15" s="9">
        <v>50</v>
      </c>
      <c r="L15" s="8">
        <v>1203</v>
      </c>
      <c r="N15" s="9">
        <v>398</v>
      </c>
      <c r="P15" s="23">
        <v>37307.863194444442</v>
      </c>
      <c r="Q15" s="23">
        <v>37315.170138888891</v>
      </c>
      <c r="R15">
        <v>13.9274</v>
      </c>
      <c r="S15">
        <v>7.7828999999999997</v>
      </c>
      <c r="T15" s="122">
        <f t="shared" si="2"/>
        <v>1203.3273599999998</v>
      </c>
      <c r="U15" s="132"/>
      <c r="V15" s="23">
        <v>37307.802777777775</v>
      </c>
      <c r="W15" s="23">
        <v>37315.361111111109</v>
      </c>
      <c r="X15">
        <v>14.4361</v>
      </c>
      <c r="Y15">
        <v>7.7828999999999997</v>
      </c>
      <c r="Z15" s="81">
        <f t="shared" si="3"/>
        <v>1247.2790400000001</v>
      </c>
      <c r="AB15" s="82">
        <f t="shared" si="4"/>
        <v>44.279040000000123</v>
      </c>
      <c r="AK15" s="9">
        <v>1203</v>
      </c>
      <c r="AL15" s="9">
        <f t="shared" si="0"/>
        <v>1203.3273599999998</v>
      </c>
      <c r="AM15" s="82">
        <f t="shared" si="5"/>
        <v>1247.2790400000001</v>
      </c>
      <c r="AO15" s="82">
        <f t="shared" si="6"/>
        <v>0.32735999999977139</v>
      </c>
      <c r="AP15" s="82">
        <f t="shared" si="7"/>
        <v>43.951680000000351</v>
      </c>
      <c r="AQ15" s="117">
        <f t="shared" si="1"/>
        <v>7.3069444444481633</v>
      </c>
      <c r="AR15" s="117">
        <f t="shared" si="8"/>
        <v>7.5583333333343035</v>
      </c>
      <c r="AS15" s="117">
        <f t="shared" si="9"/>
        <v>0.25138888888614019</v>
      </c>
    </row>
    <row r="16" spans="1:96" x14ac:dyDescent="0.2">
      <c r="A16" s="9" t="s">
        <v>2075</v>
      </c>
      <c r="B16" s="16">
        <v>37315.552083333336</v>
      </c>
      <c r="C16" s="16">
        <v>37318.62222222222</v>
      </c>
      <c r="D16" s="20" t="s">
        <v>2272</v>
      </c>
      <c r="E16" s="18" t="s">
        <v>2273</v>
      </c>
      <c r="F16" s="9">
        <v>50</v>
      </c>
      <c r="L16" s="8">
        <v>371</v>
      </c>
      <c r="N16" s="9">
        <v>2320</v>
      </c>
      <c r="P16" s="23">
        <v>37315.552083333336</v>
      </c>
      <c r="Q16" s="23">
        <v>37318.62222222222</v>
      </c>
      <c r="R16">
        <v>4.2942</v>
      </c>
      <c r="S16">
        <v>4.0697999999999999</v>
      </c>
      <c r="T16" s="122">
        <f t="shared" si="2"/>
        <v>371.01888000000002</v>
      </c>
      <c r="U16" s="132"/>
      <c r="V16" s="23">
        <v>37315.361111111109</v>
      </c>
      <c r="W16" s="23">
        <v>37320.534722222219</v>
      </c>
      <c r="X16">
        <v>6.5537999999999998</v>
      </c>
      <c r="Y16">
        <v>4.0697999999999999</v>
      </c>
      <c r="Z16" s="81">
        <f t="shared" si="3"/>
        <v>566.24832000000004</v>
      </c>
      <c r="AB16" s="82">
        <f t="shared" si="4"/>
        <v>195.24832000000004</v>
      </c>
      <c r="AK16" s="9">
        <v>371</v>
      </c>
      <c r="AL16" s="9">
        <f t="shared" si="0"/>
        <v>371.01888000000002</v>
      </c>
      <c r="AM16" s="82">
        <f t="shared" si="5"/>
        <v>566.24832000000004</v>
      </c>
      <c r="AO16" s="82">
        <f t="shared" si="6"/>
        <v>1.8880000000024211E-2</v>
      </c>
      <c r="AP16" s="82">
        <f t="shared" si="7"/>
        <v>195.22944000000001</v>
      </c>
      <c r="AQ16" s="117">
        <f t="shared" si="1"/>
        <v>3.070138888884685</v>
      </c>
      <c r="AR16" s="117">
        <f t="shared" si="8"/>
        <v>5.1736111111094942</v>
      </c>
      <c r="AS16" s="117">
        <f t="shared" si="9"/>
        <v>2.1034722222248092</v>
      </c>
    </row>
    <row r="17" spans="1:45" x14ac:dyDescent="0.2">
      <c r="A17" s="9" t="s">
        <v>2075</v>
      </c>
      <c r="B17" s="16">
        <v>37322.447916666664</v>
      </c>
      <c r="C17" s="16">
        <v>37322.663194444445</v>
      </c>
      <c r="D17" s="20" t="s">
        <v>2276</v>
      </c>
      <c r="E17" s="18" t="s">
        <v>2277</v>
      </c>
      <c r="F17" s="9">
        <v>50</v>
      </c>
      <c r="L17" s="8">
        <v>19.940000000000001</v>
      </c>
      <c r="N17" s="9">
        <v>2260</v>
      </c>
      <c r="P17" s="23">
        <v>37322.447916666664</v>
      </c>
      <c r="Q17" s="23">
        <v>37322.663194444445</v>
      </c>
      <c r="R17">
        <v>0.23080000000000001</v>
      </c>
      <c r="S17">
        <v>1.1393</v>
      </c>
      <c r="T17" s="122">
        <f t="shared" si="2"/>
        <v>19.941119999999998</v>
      </c>
      <c r="U17" s="132"/>
      <c r="V17" s="23">
        <v>37320.534722222219</v>
      </c>
      <c r="W17" s="23">
        <v>37322.798611111109</v>
      </c>
      <c r="X17">
        <v>2.4464000000000001</v>
      </c>
      <c r="Y17">
        <v>1.52</v>
      </c>
      <c r="Z17" s="81">
        <f t="shared" si="3"/>
        <v>211.36896000000002</v>
      </c>
      <c r="AB17" s="82">
        <f t="shared" si="4"/>
        <v>191.42896000000002</v>
      </c>
      <c r="AK17" s="9">
        <v>19.940000000000001</v>
      </c>
      <c r="AL17" s="9">
        <f t="shared" si="0"/>
        <v>19.941119999999998</v>
      </c>
      <c r="AM17" s="82">
        <f t="shared" si="5"/>
        <v>211.36896000000002</v>
      </c>
      <c r="AO17" s="82">
        <f t="shared" si="6"/>
        <v>1.1199999999966792E-3</v>
      </c>
      <c r="AP17" s="82">
        <f t="shared" si="7"/>
        <v>191.42784</v>
      </c>
      <c r="AQ17" s="117">
        <f t="shared" si="1"/>
        <v>0.21527777778101154</v>
      </c>
      <c r="AR17" s="117">
        <f t="shared" si="8"/>
        <v>2.2638888888905058</v>
      </c>
      <c r="AS17" s="117">
        <f t="shared" si="9"/>
        <v>2.0486111111094942</v>
      </c>
    </row>
    <row r="18" spans="1:45" x14ac:dyDescent="0.2">
      <c r="A18" s="9" t="s">
        <v>2075</v>
      </c>
      <c r="B18" s="16">
        <v>37322.934027777781</v>
      </c>
      <c r="C18" s="16">
        <v>37324.472222222219</v>
      </c>
      <c r="D18" s="20" t="s">
        <v>2278</v>
      </c>
      <c r="E18" s="18" t="s">
        <v>2279</v>
      </c>
      <c r="F18" s="9">
        <v>50</v>
      </c>
      <c r="L18" s="8">
        <v>2113.84</v>
      </c>
      <c r="N18" s="9">
        <v>588</v>
      </c>
      <c r="P18" s="23">
        <v>37322.934027777781</v>
      </c>
      <c r="Q18" s="23">
        <v>37324.472222222219</v>
      </c>
      <c r="R18">
        <v>24.465699999999998</v>
      </c>
      <c r="S18">
        <v>45.556199999999997</v>
      </c>
      <c r="T18" s="122">
        <f t="shared" si="2"/>
        <v>2113.8364799999999</v>
      </c>
      <c r="U18" s="132"/>
      <c r="V18" s="23">
        <v>37322.798611111109</v>
      </c>
      <c r="W18" s="23">
        <v>37324.475694444445</v>
      </c>
      <c r="X18">
        <v>24.787099999999999</v>
      </c>
      <c r="Y18">
        <v>45.556199999999997</v>
      </c>
      <c r="Z18" s="81">
        <f t="shared" si="3"/>
        <v>2141.6054399999998</v>
      </c>
      <c r="AB18" s="82">
        <f t="shared" si="4"/>
        <v>27.765439999999671</v>
      </c>
      <c r="AK18" s="9">
        <v>2113.84</v>
      </c>
      <c r="AL18" s="9">
        <f t="shared" si="0"/>
        <v>2113.8364799999999</v>
      </c>
      <c r="AM18" s="82">
        <f t="shared" si="5"/>
        <v>2141.6054399999998</v>
      </c>
      <c r="AO18" s="82">
        <f t="shared" si="6"/>
        <v>-3.5200000002078013E-3</v>
      </c>
      <c r="AP18" s="82">
        <f t="shared" si="7"/>
        <v>27.768959999999879</v>
      </c>
      <c r="AQ18" s="117">
        <f t="shared" si="1"/>
        <v>1.5381944444379769</v>
      </c>
      <c r="AR18" s="117">
        <f t="shared" si="8"/>
        <v>1.6770833333357587</v>
      </c>
      <c r="AS18" s="117">
        <f t="shared" si="9"/>
        <v>0.13888888889778173</v>
      </c>
    </row>
    <row r="19" spans="1:45" x14ac:dyDescent="0.2">
      <c r="A19" s="9" t="s">
        <v>2075</v>
      </c>
      <c r="B19" s="16">
        <v>37324.479166666664</v>
      </c>
      <c r="C19" s="16">
        <v>37328.444444444445</v>
      </c>
      <c r="D19" s="20" t="s">
        <v>2280</v>
      </c>
      <c r="E19" s="18" t="s">
        <v>2281</v>
      </c>
      <c r="F19" s="9">
        <v>50</v>
      </c>
      <c r="L19" s="8">
        <v>955.5</v>
      </c>
      <c r="N19" s="9">
        <v>206</v>
      </c>
      <c r="P19" s="23">
        <v>37324.479166666664</v>
      </c>
      <c r="Q19" s="23">
        <v>37328.444444444445</v>
      </c>
      <c r="R19">
        <v>11.059100000000001</v>
      </c>
      <c r="S19">
        <v>21.430399999999999</v>
      </c>
      <c r="T19" s="122">
        <f t="shared" si="2"/>
        <v>955.50623999999993</v>
      </c>
      <c r="U19" s="132"/>
      <c r="V19" s="23">
        <v>37324.475694444445</v>
      </c>
      <c r="W19" s="23">
        <v>37328.513194444444</v>
      </c>
      <c r="X19">
        <v>11.2499</v>
      </c>
      <c r="Y19">
        <v>21.920400000000001</v>
      </c>
      <c r="Z19" s="81">
        <f t="shared" si="3"/>
        <v>971.99135999999999</v>
      </c>
      <c r="AB19" s="82">
        <f t="shared" si="4"/>
        <v>16.491359999999986</v>
      </c>
      <c r="AK19" s="9">
        <v>955.5</v>
      </c>
      <c r="AL19" s="9">
        <f t="shared" si="0"/>
        <v>955.50623999999993</v>
      </c>
      <c r="AM19" s="82">
        <f t="shared" si="5"/>
        <v>971.99135999999999</v>
      </c>
      <c r="AO19" s="82">
        <f t="shared" si="6"/>
        <v>6.2399999999342981E-3</v>
      </c>
      <c r="AP19" s="82">
        <f t="shared" si="7"/>
        <v>16.485120000000052</v>
      </c>
      <c r="AQ19" s="117">
        <f t="shared" si="1"/>
        <v>3.9652777777810115</v>
      </c>
      <c r="AR19" s="117">
        <f t="shared" si="8"/>
        <v>4.0374999999985448</v>
      </c>
      <c r="AS19" s="117">
        <f t="shared" si="9"/>
        <v>7.2222222217533272E-2</v>
      </c>
    </row>
    <row r="20" spans="1:45" x14ac:dyDescent="0.2">
      <c r="A20" s="9" t="s">
        <v>2075</v>
      </c>
      <c r="B20" s="123">
        <v>37328.582638888889</v>
      </c>
      <c r="C20" s="123">
        <v>37336.265972222223</v>
      </c>
      <c r="D20" s="20" t="s">
        <v>2282</v>
      </c>
      <c r="E20" s="18" t="s">
        <v>2283</v>
      </c>
      <c r="F20" s="9">
        <v>50</v>
      </c>
      <c r="L20" s="8">
        <v>1004</v>
      </c>
      <c r="N20" s="9">
        <v>184</v>
      </c>
      <c r="P20" s="23">
        <v>37328.582638888889</v>
      </c>
      <c r="Q20" s="23">
        <v>37336.265972222223</v>
      </c>
      <c r="R20">
        <v>11.6235</v>
      </c>
      <c r="S20">
        <v>4.0697999999999999</v>
      </c>
      <c r="T20" s="122">
        <f t="shared" si="2"/>
        <v>1004.2703999999999</v>
      </c>
      <c r="U20" s="132"/>
      <c r="V20" s="23">
        <v>37328.513194444444</v>
      </c>
      <c r="W20" s="23">
        <v>37336.365972222222</v>
      </c>
      <c r="X20">
        <v>11.9002</v>
      </c>
      <c r="Y20">
        <v>4.0697999999999999</v>
      </c>
      <c r="Z20" s="81">
        <f t="shared" si="3"/>
        <v>1028.1772799999999</v>
      </c>
      <c r="AB20" s="82">
        <f t="shared" si="4"/>
        <v>24.177279999999882</v>
      </c>
      <c r="AK20" s="9">
        <v>1004</v>
      </c>
      <c r="AL20" s="9">
        <f t="shared" si="0"/>
        <v>1004.2703999999999</v>
      </c>
      <c r="AM20" s="82">
        <f t="shared" si="5"/>
        <v>1028.1772799999999</v>
      </c>
      <c r="AO20" s="82">
        <f t="shared" si="6"/>
        <v>0.2703999999998814</v>
      </c>
      <c r="AP20" s="82">
        <f t="shared" si="7"/>
        <v>23.906880000000001</v>
      </c>
      <c r="AQ20" s="117">
        <f t="shared" si="1"/>
        <v>7.6833333333343035</v>
      </c>
      <c r="AR20" s="117">
        <f t="shared" si="8"/>
        <v>7.8527777777781012</v>
      </c>
      <c r="AS20" s="117">
        <f t="shared" si="9"/>
        <v>0.16944444444379769</v>
      </c>
    </row>
    <row r="21" spans="1:45" x14ac:dyDescent="0.2">
      <c r="A21" s="9" t="s">
        <v>2075</v>
      </c>
      <c r="B21" s="123">
        <v>37336.46597222222</v>
      </c>
      <c r="C21" s="123">
        <v>37343.364583333336</v>
      </c>
      <c r="D21" s="20" t="s">
        <v>2284</v>
      </c>
      <c r="E21" s="18" t="s">
        <v>2285</v>
      </c>
      <c r="F21" s="9">
        <v>50</v>
      </c>
      <c r="L21" s="8">
        <v>751</v>
      </c>
      <c r="N21" s="9">
        <v>182</v>
      </c>
      <c r="P21" s="23">
        <v>37336.46597222222</v>
      </c>
      <c r="Q21" s="23">
        <v>37343.364583333336</v>
      </c>
      <c r="R21">
        <v>8.6903000000000006</v>
      </c>
      <c r="S21">
        <v>1.52</v>
      </c>
      <c r="T21" s="122">
        <f t="shared" si="2"/>
        <v>750.84192000000007</v>
      </c>
      <c r="U21" s="132"/>
      <c r="V21" s="23">
        <v>37336.365972222222</v>
      </c>
      <c r="W21" s="23">
        <v>37343.475694444445</v>
      </c>
      <c r="X21">
        <v>8.9687000000000001</v>
      </c>
      <c r="Y21">
        <v>1.52</v>
      </c>
      <c r="Z21" s="81">
        <f t="shared" si="3"/>
        <v>774.89567999999997</v>
      </c>
      <c r="AB21" s="82">
        <f t="shared" si="4"/>
        <v>23.89567999999997</v>
      </c>
      <c r="AK21" s="9">
        <v>751</v>
      </c>
      <c r="AL21" s="9">
        <f t="shared" si="0"/>
        <v>750.84192000000007</v>
      </c>
      <c r="AM21" s="82">
        <f t="shared" si="5"/>
        <v>774.89567999999997</v>
      </c>
      <c r="AO21" s="82">
        <f t="shared" si="6"/>
        <v>-0.15807999999992717</v>
      </c>
      <c r="AP21" s="82">
        <f t="shared" si="7"/>
        <v>24.053759999999897</v>
      </c>
      <c r="AQ21" s="117">
        <f t="shared" si="1"/>
        <v>6.898611111115315</v>
      </c>
      <c r="AR21" s="117">
        <f t="shared" si="8"/>
        <v>7.109722222223354</v>
      </c>
      <c r="AS21" s="117">
        <f t="shared" si="9"/>
        <v>0.21111111110803904</v>
      </c>
    </row>
    <row r="22" spans="1:45" x14ac:dyDescent="0.2">
      <c r="A22" s="9" t="s">
        <v>2075</v>
      </c>
      <c r="B22" s="123">
        <v>37343.587500000001</v>
      </c>
      <c r="C22" s="123">
        <v>37350.25</v>
      </c>
      <c r="D22" s="20" t="s">
        <v>2286</v>
      </c>
      <c r="E22" s="18" t="s">
        <v>2287</v>
      </c>
      <c r="F22" s="9">
        <v>50</v>
      </c>
      <c r="L22" s="8">
        <v>1330.56</v>
      </c>
      <c r="N22" s="9">
        <v>778</v>
      </c>
      <c r="P22" s="23">
        <v>37343.587500000001</v>
      </c>
      <c r="Q22" s="23">
        <v>37350.25</v>
      </c>
      <c r="R22">
        <v>15.4</v>
      </c>
      <c r="S22">
        <v>14.838200000000001</v>
      </c>
      <c r="T22" s="122">
        <f t="shared" si="2"/>
        <v>1330.56</v>
      </c>
      <c r="U22" s="132"/>
      <c r="V22" s="23">
        <v>37343.475694444445</v>
      </c>
      <c r="W22" s="23">
        <v>37350.353472222225</v>
      </c>
      <c r="X22">
        <v>15.719900000000001</v>
      </c>
      <c r="Y22">
        <v>14.838200000000001</v>
      </c>
      <c r="Z22" s="81">
        <f t="shared" si="3"/>
        <v>1358.1993600000001</v>
      </c>
      <c r="AB22" s="82">
        <f t="shared" si="4"/>
        <v>27.639360000000124</v>
      </c>
      <c r="AK22" s="9">
        <v>1330.56</v>
      </c>
      <c r="AL22" s="9">
        <f t="shared" si="0"/>
        <v>1330.56</v>
      </c>
      <c r="AM22" s="82">
        <f t="shared" si="5"/>
        <v>1358.1993600000001</v>
      </c>
      <c r="AO22" s="82">
        <f t="shared" si="6"/>
        <v>0</v>
      </c>
      <c r="AP22" s="82">
        <f t="shared" si="7"/>
        <v>27.639360000000124</v>
      </c>
      <c r="AQ22" s="117">
        <f t="shared" si="1"/>
        <v>6.6624999999985448</v>
      </c>
      <c r="AR22" s="117">
        <f t="shared" si="8"/>
        <v>6.8777777777795563</v>
      </c>
      <c r="AS22" s="117">
        <f t="shared" si="9"/>
        <v>0.21527777778101154</v>
      </c>
    </row>
    <row r="23" spans="1:45" x14ac:dyDescent="0.2">
      <c r="A23" s="9" t="s">
        <v>2075</v>
      </c>
      <c r="B23" s="123">
        <v>37350.457638888889</v>
      </c>
      <c r="C23" s="123">
        <v>37354.481944444444</v>
      </c>
      <c r="D23" s="20" t="s">
        <v>2290</v>
      </c>
      <c r="E23" s="18" t="s">
        <v>2291</v>
      </c>
      <c r="F23" s="9">
        <v>50</v>
      </c>
      <c r="L23" s="8">
        <v>1508</v>
      </c>
      <c r="N23" s="9">
        <v>153</v>
      </c>
      <c r="P23" s="23">
        <v>37350.457638888889</v>
      </c>
      <c r="Q23" s="23">
        <v>37354.481944444444</v>
      </c>
      <c r="R23">
        <v>17.453700000000001</v>
      </c>
      <c r="S23">
        <v>23.9466</v>
      </c>
      <c r="T23" s="122">
        <f t="shared" si="2"/>
        <v>1507.9996799999999</v>
      </c>
      <c r="U23" s="132"/>
      <c r="V23" s="23">
        <v>37350.353472222225</v>
      </c>
      <c r="W23" s="23">
        <v>37355.630555555559</v>
      </c>
      <c r="X23">
        <v>65.080799999999996</v>
      </c>
      <c r="Y23">
        <v>75</v>
      </c>
      <c r="Z23" s="124">
        <f t="shared" si="3"/>
        <v>5622.9811200000004</v>
      </c>
      <c r="AA23" s="95"/>
      <c r="AB23" s="82">
        <f t="shared" si="4"/>
        <v>4114.9811200000004</v>
      </c>
      <c r="AC23" s="95"/>
      <c r="AD23" s="95"/>
      <c r="AE23" s="95"/>
      <c r="AF23" s="95"/>
      <c r="AG23" s="95"/>
      <c r="AH23" s="95"/>
      <c r="AI23" s="95"/>
      <c r="AJ23" s="95"/>
      <c r="AK23" s="95">
        <v>1508</v>
      </c>
      <c r="AL23" s="9">
        <f t="shared" si="0"/>
        <v>1507.9996799999999</v>
      </c>
      <c r="AM23" s="82">
        <f t="shared" si="5"/>
        <v>5622.9811200000004</v>
      </c>
      <c r="AO23" s="82">
        <f t="shared" si="6"/>
        <v>-3.2000000010157237E-4</v>
      </c>
      <c r="AP23" s="82">
        <f t="shared" si="7"/>
        <v>4114.9814400000005</v>
      </c>
      <c r="AQ23" s="117">
        <f t="shared" si="1"/>
        <v>4.0243055555547471</v>
      </c>
      <c r="AR23" s="117">
        <f t="shared" si="8"/>
        <v>5.2770833333343035</v>
      </c>
      <c r="AS23" s="117">
        <f t="shared" si="9"/>
        <v>1.2527777777795563</v>
      </c>
    </row>
    <row r="24" spans="1:45" x14ac:dyDescent="0.2">
      <c r="A24" s="9" t="s">
        <v>2075</v>
      </c>
      <c r="B24" s="123">
        <v>37356.779166666667</v>
      </c>
      <c r="C24" s="123">
        <v>37364.32708333333</v>
      </c>
      <c r="D24" s="20" t="s">
        <v>2292</v>
      </c>
      <c r="E24" s="18" t="s">
        <v>2293</v>
      </c>
      <c r="F24" s="9">
        <v>50</v>
      </c>
      <c r="L24" s="114">
        <v>1466.6</v>
      </c>
      <c r="N24" s="9">
        <v>106</v>
      </c>
      <c r="P24" s="23">
        <v>37356.779166666667</v>
      </c>
      <c r="Q24" s="23">
        <v>37364.32708333333</v>
      </c>
      <c r="R24">
        <v>16.974499999999999</v>
      </c>
      <c r="S24">
        <v>3.48</v>
      </c>
      <c r="T24" s="122">
        <f t="shared" si="2"/>
        <v>1466.5967999999998</v>
      </c>
      <c r="U24" s="132"/>
      <c r="V24" s="23">
        <v>37355.630555555559</v>
      </c>
      <c r="W24" s="23">
        <v>37364.451388888891</v>
      </c>
      <c r="X24">
        <v>22.808800000000002</v>
      </c>
      <c r="Y24">
        <v>8.6293000000000006</v>
      </c>
      <c r="Z24" s="124">
        <f t="shared" si="3"/>
        <v>1970.6803200000004</v>
      </c>
      <c r="AA24" s="95"/>
      <c r="AB24" s="82">
        <f t="shared" si="4"/>
        <v>504.08032000000048</v>
      </c>
      <c r="AC24" s="95"/>
      <c r="AD24" s="95"/>
      <c r="AE24" s="95"/>
      <c r="AF24" s="95"/>
      <c r="AG24" s="95"/>
      <c r="AH24" s="95"/>
      <c r="AI24" s="95"/>
      <c r="AJ24" s="95"/>
      <c r="AK24" s="95">
        <v>1467</v>
      </c>
      <c r="AL24" s="9">
        <f t="shared" si="0"/>
        <v>1466.5967999999998</v>
      </c>
      <c r="AM24" s="82">
        <f t="shared" si="5"/>
        <v>1970.6803200000004</v>
      </c>
      <c r="AO24" s="82">
        <f t="shared" si="6"/>
        <v>-0.40320000000019718</v>
      </c>
      <c r="AP24" s="82">
        <f t="shared" si="7"/>
        <v>504.08352000000059</v>
      </c>
      <c r="AQ24" s="117">
        <f t="shared" si="1"/>
        <v>7.5479166666627862</v>
      </c>
      <c r="AR24" s="117">
        <f t="shared" si="8"/>
        <v>8.8208333333313931</v>
      </c>
      <c r="AS24" s="117">
        <f t="shared" si="9"/>
        <v>1.2729166666686069</v>
      </c>
    </row>
    <row r="25" spans="1:45" x14ac:dyDescent="0.2">
      <c r="A25" s="9" t="s">
        <v>2075</v>
      </c>
      <c r="B25" s="123">
        <v>37364.575694444444</v>
      </c>
      <c r="C25" s="123">
        <v>37370.201388888891</v>
      </c>
      <c r="D25" s="20" t="s">
        <v>2294</v>
      </c>
      <c r="E25" s="18" t="s">
        <v>2295</v>
      </c>
      <c r="F25" s="9">
        <v>50</v>
      </c>
      <c r="L25" s="8">
        <v>1580</v>
      </c>
      <c r="N25" s="9">
        <v>206</v>
      </c>
      <c r="P25" s="23">
        <v>37364.575694444444</v>
      </c>
      <c r="Q25" s="23">
        <v>37370.201388888891</v>
      </c>
      <c r="R25">
        <v>18.287600000000001</v>
      </c>
      <c r="S25">
        <v>24.469899999999999</v>
      </c>
      <c r="T25" s="122">
        <f t="shared" si="2"/>
        <v>1580.0486400000002</v>
      </c>
      <c r="U25" s="132"/>
      <c r="V25" s="23">
        <v>37364.451388888891</v>
      </c>
      <c r="W25" s="23">
        <v>37370.326388888891</v>
      </c>
      <c r="X25">
        <v>18.685300000000002</v>
      </c>
      <c r="Y25">
        <v>24.469899999999999</v>
      </c>
      <c r="Z25" s="124">
        <f t="shared" si="3"/>
        <v>1614.4099200000003</v>
      </c>
      <c r="AA25" s="95"/>
      <c r="AB25" s="82">
        <f t="shared" si="4"/>
        <v>34.409920000000284</v>
      </c>
      <c r="AC25" s="95"/>
      <c r="AD25" s="95"/>
      <c r="AE25" s="95"/>
      <c r="AF25" s="95"/>
      <c r="AG25" s="95"/>
      <c r="AH25" s="95"/>
      <c r="AI25" s="95"/>
      <c r="AJ25" s="95"/>
      <c r="AK25" s="95">
        <v>1580</v>
      </c>
      <c r="AL25" s="9">
        <f t="shared" si="0"/>
        <v>1580.0486400000002</v>
      </c>
      <c r="AM25" s="82">
        <f t="shared" si="5"/>
        <v>1614.4099200000003</v>
      </c>
      <c r="AO25" s="82">
        <f t="shared" si="6"/>
        <v>4.8640000000204964E-2</v>
      </c>
      <c r="AP25" s="82">
        <f t="shared" si="7"/>
        <v>34.361280000000079</v>
      </c>
      <c r="AQ25" s="117">
        <f t="shared" si="1"/>
        <v>5.6256944444467081</v>
      </c>
      <c r="AR25" s="117">
        <f t="shared" si="8"/>
        <v>5.875</v>
      </c>
      <c r="AS25" s="117">
        <f t="shared" si="9"/>
        <v>0.24930555555329192</v>
      </c>
    </row>
    <row r="26" spans="1:45" x14ac:dyDescent="0.2">
      <c r="A26" s="9" t="s">
        <v>2075</v>
      </c>
      <c r="B26" s="123">
        <v>37370.45208333333</v>
      </c>
      <c r="C26" s="123">
        <v>37377.367361111108</v>
      </c>
      <c r="D26" s="20" t="s">
        <v>2296</v>
      </c>
      <c r="E26" s="18" t="s">
        <v>2297</v>
      </c>
      <c r="F26" s="9">
        <v>50</v>
      </c>
      <c r="L26" s="8">
        <v>1752</v>
      </c>
      <c r="N26" s="9">
        <v>110</v>
      </c>
      <c r="P26" s="23">
        <v>37370.45208333333</v>
      </c>
      <c r="Q26" s="23">
        <v>37377.367361111108</v>
      </c>
      <c r="R26">
        <v>20.282</v>
      </c>
      <c r="S26">
        <v>19.628</v>
      </c>
      <c r="T26" s="122">
        <f t="shared" si="2"/>
        <v>1752.3648000000003</v>
      </c>
      <c r="U26" s="132"/>
      <c r="V26" s="23">
        <v>37370.326388888891</v>
      </c>
      <c r="W26" s="23">
        <v>37377.549305555556</v>
      </c>
      <c r="X26">
        <v>20.763200000000001</v>
      </c>
      <c r="Y26">
        <v>19.628</v>
      </c>
      <c r="Z26" s="81">
        <f t="shared" si="3"/>
        <v>1793.94048</v>
      </c>
      <c r="AB26" s="82">
        <f t="shared" si="4"/>
        <v>41.94047999999998</v>
      </c>
      <c r="AK26" s="9">
        <v>1752</v>
      </c>
      <c r="AL26" s="9">
        <f t="shared" si="0"/>
        <v>1752.3648000000003</v>
      </c>
      <c r="AM26" s="82">
        <f t="shared" si="5"/>
        <v>1793.94048</v>
      </c>
      <c r="AO26" s="119">
        <f t="shared" si="6"/>
        <v>0.36480000000028667</v>
      </c>
      <c r="AP26" s="82">
        <f t="shared" si="7"/>
        <v>41.575679999999693</v>
      </c>
      <c r="AQ26" s="117">
        <f t="shared" si="1"/>
        <v>6.9152777777781012</v>
      </c>
      <c r="AR26" s="117">
        <f t="shared" si="8"/>
        <v>7.2229166666656965</v>
      </c>
      <c r="AS26" s="117">
        <f t="shared" si="9"/>
        <v>0.30763888888759539</v>
      </c>
    </row>
    <row r="27" spans="1:45" x14ac:dyDescent="0.2">
      <c r="A27" s="9" t="s">
        <v>2075</v>
      </c>
      <c r="B27" s="123">
        <v>37377.731249999997</v>
      </c>
      <c r="C27" s="123">
        <v>37385.456250000003</v>
      </c>
      <c r="D27" s="20" t="s">
        <v>2298</v>
      </c>
      <c r="E27" s="18" t="s">
        <v>2299</v>
      </c>
      <c r="F27" s="9">
        <v>50</v>
      </c>
      <c r="L27" s="8">
        <v>2256</v>
      </c>
      <c r="N27" s="9">
        <v>75</v>
      </c>
      <c r="P27" s="23">
        <v>37377.731249999997</v>
      </c>
      <c r="Q27" s="23">
        <v>37385.456250000003</v>
      </c>
      <c r="R27">
        <v>26.113900000000001</v>
      </c>
      <c r="S27">
        <v>44.838799999999999</v>
      </c>
      <c r="T27" s="122">
        <f t="shared" si="2"/>
        <v>2256.2409600000001</v>
      </c>
      <c r="U27" s="132"/>
      <c r="V27" s="23">
        <v>37377.549305555556</v>
      </c>
      <c r="W27" s="23">
        <v>37384.989583333336</v>
      </c>
      <c r="X27">
        <v>26.388400000000001</v>
      </c>
      <c r="Y27">
        <v>44.838999999999999</v>
      </c>
      <c r="Z27" s="81">
        <f t="shared" si="3"/>
        <v>2279.9577600000002</v>
      </c>
      <c r="AA27" s="118" t="s">
        <v>3580</v>
      </c>
      <c r="AB27" s="82">
        <f t="shared" si="4"/>
        <v>23.957760000000235</v>
      </c>
      <c r="AK27" s="9">
        <v>2256</v>
      </c>
      <c r="AL27" s="9">
        <f t="shared" si="0"/>
        <v>2256.2409600000001</v>
      </c>
      <c r="AM27" s="82">
        <f t="shared" si="5"/>
        <v>2279.9577600000002</v>
      </c>
      <c r="AO27" s="119">
        <f t="shared" si="6"/>
        <v>0.24096000000008644</v>
      </c>
      <c r="AP27" s="82">
        <f t="shared" si="7"/>
        <v>23.716800000000148</v>
      </c>
      <c r="AQ27" s="117">
        <f t="shared" si="1"/>
        <v>7.7250000000058208</v>
      </c>
      <c r="AR27" s="117">
        <f t="shared" si="8"/>
        <v>7.4402777777795563</v>
      </c>
      <c r="AS27" s="117">
        <f t="shared" si="9"/>
        <v>-0.28472222222626442</v>
      </c>
    </row>
    <row r="28" spans="1:45" x14ac:dyDescent="0.2">
      <c r="B28" s="16"/>
      <c r="C28" s="16"/>
      <c r="T28" s="122">
        <f t="shared" si="2"/>
        <v>0</v>
      </c>
      <c r="U28" s="122"/>
      <c r="Z28" s="81">
        <f t="shared" si="3"/>
        <v>0</v>
      </c>
      <c r="AB28" s="82">
        <f t="shared" si="4"/>
        <v>0</v>
      </c>
      <c r="AL28" s="9">
        <f t="shared" si="0"/>
        <v>0</v>
      </c>
      <c r="AM28" s="82">
        <f t="shared" si="5"/>
        <v>0</v>
      </c>
      <c r="AO28" s="119">
        <f t="shared" si="6"/>
        <v>0</v>
      </c>
      <c r="AP28" s="82">
        <f t="shared" si="7"/>
        <v>0</v>
      </c>
      <c r="AQ28" s="117">
        <f t="shared" si="1"/>
        <v>0</v>
      </c>
      <c r="AR28" s="117">
        <f t="shared" si="8"/>
        <v>0</v>
      </c>
      <c r="AS28" s="117">
        <f t="shared" si="9"/>
        <v>0</v>
      </c>
    </row>
    <row r="29" spans="1:45" x14ac:dyDescent="0.2">
      <c r="B29" s="16"/>
      <c r="C29" s="16"/>
      <c r="T29" s="122">
        <f t="shared" si="2"/>
        <v>0</v>
      </c>
      <c r="U29" s="122"/>
      <c r="Z29" s="81">
        <f t="shared" si="3"/>
        <v>0</v>
      </c>
      <c r="AA29" s="118" t="s">
        <v>3581</v>
      </c>
      <c r="AB29" s="82">
        <f t="shared" si="4"/>
        <v>0</v>
      </c>
      <c r="AL29" s="9">
        <f t="shared" si="0"/>
        <v>0</v>
      </c>
      <c r="AM29" s="82">
        <f t="shared" si="5"/>
        <v>0</v>
      </c>
      <c r="AO29" s="82">
        <f t="shared" si="6"/>
        <v>0</v>
      </c>
      <c r="AP29" s="82">
        <f t="shared" si="7"/>
        <v>0</v>
      </c>
      <c r="AQ29" s="117">
        <f t="shared" si="1"/>
        <v>0</v>
      </c>
      <c r="AR29" s="117">
        <f t="shared" si="8"/>
        <v>0</v>
      </c>
      <c r="AS29" s="117">
        <f t="shared" si="9"/>
        <v>0</v>
      </c>
    </row>
    <row r="30" spans="1:45" x14ac:dyDescent="0.2">
      <c r="B30" s="16"/>
      <c r="C30" s="16"/>
      <c r="T30" s="122">
        <f t="shared" si="2"/>
        <v>0</v>
      </c>
      <c r="U30" s="122"/>
      <c r="Z30" s="81">
        <f t="shared" si="3"/>
        <v>0</v>
      </c>
      <c r="AB30" s="82">
        <f t="shared" si="4"/>
        <v>0</v>
      </c>
      <c r="AL30" s="9">
        <f t="shared" si="0"/>
        <v>0</v>
      </c>
      <c r="AM30" s="82">
        <f t="shared" si="5"/>
        <v>0</v>
      </c>
      <c r="AO30" s="82">
        <f t="shared" si="6"/>
        <v>0</v>
      </c>
      <c r="AP30" s="82">
        <f t="shared" si="7"/>
        <v>0</v>
      </c>
      <c r="AQ30" s="117">
        <f t="shared" si="1"/>
        <v>0</v>
      </c>
      <c r="AR30" s="117">
        <f t="shared" si="8"/>
        <v>0</v>
      </c>
      <c r="AS30" s="117">
        <f t="shared" si="9"/>
        <v>0</v>
      </c>
    </row>
    <row r="31" spans="1:45" x14ac:dyDescent="0.2">
      <c r="B31" s="16"/>
      <c r="C31" s="16"/>
      <c r="T31" s="122">
        <f t="shared" si="2"/>
        <v>0</v>
      </c>
      <c r="U31" s="122"/>
      <c r="Z31" s="81">
        <f t="shared" si="3"/>
        <v>0</v>
      </c>
      <c r="AB31" s="82">
        <f t="shared" si="4"/>
        <v>0</v>
      </c>
      <c r="AL31" s="9">
        <f t="shared" si="0"/>
        <v>0</v>
      </c>
      <c r="AM31" s="82">
        <f t="shared" si="5"/>
        <v>0</v>
      </c>
      <c r="AO31" s="82">
        <f t="shared" si="6"/>
        <v>0</v>
      </c>
      <c r="AP31" s="82">
        <f t="shared" si="7"/>
        <v>0</v>
      </c>
      <c r="AQ31" s="117">
        <f t="shared" si="1"/>
        <v>0</v>
      </c>
      <c r="AR31" s="117">
        <f t="shared" si="8"/>
        <v>0</v>
      </c>
      <c r="AS31" s="117">
        <f t="shared" si="9"/>
        <v>0</v>
      </c>
    </row>
    <row r="32" spans="1:45" x14ac:dyDescent="0.2">
      <c r="B32" s="16"/>
      <c r="C32" s="16"/>
      <c r="T32" s="122">
        <f t="shared" si="2"/>
        <v>0</v>
      </c>
      <c r="U32" s="122"/>
      <c r="Z32" s="81">
        <f t="shared" si="3"/>
        <v>0</v>
      </c>
      <c r="AB32" s="82">
        <f t="shared" si="4"/>
        <v>0</v>
      </c>
      <c r="AL32" s="9">
        <f t="shared" si="0"/>
        <v>0</v>
      </c>
      <c r="AM32" s="82">
        <f t="shared" si="5"/>
        <v>0</v>
      </c>
      <c r="AO32" s="82">
        <f t="shared" si="6"/>
        <v>0</v>
      </c>
      <c r="AP32" s="82">
        <f t="shared" si="7"/>
        <v>0</v>
      </c>
      <c r="AQ32" s="117">
        <f t="shared" si="1"/>
        <v>0</v>
      </c>
      <c r="AR32" s="117">
        <f t="shared" si="8"/>
        <v>0</v>
      </c>
      <c r="AS32" s="117">
        <f t="shared" si="9"/>
        <v>0</v>
      </c>
    </row>
    <row r="33" spans="1:45" x14ac:dyDescent="0.2">
      <c r="B33" s="16"/>
      <c r="C33" s="16"/>
      <c r="T33" s="122">
        <f t="shared" si="2"/>
        <v>0</v>
      </c>
      <c r="U33" s="122"/>
      <c r="Z33" s="81">
        <f t="shared" si="3"/>
        <v>0</v>
      </c>
      <c r="AB33" s="82">
        <f t="shared" si="4"/>
        <v>0</v>
      </c>
      <c r="AL33" s="9">
        <f t="shared" si="0"/>
        <v>0</v>
      </c>
      <c r="AM33" s="82">
        <f t="shared" si="5"/>
        <v>0</v>
      </c>
      <c r="AO33" s="82">
        <f t="shared" si="6"/>
        <v>0</v>
      </c>
      <c r="AP33" s="82">
        <f t="shared" si="7"/>
        <v>0</v>
      </c>
      <c r="AQ33" s="117">
        <f t="shared" si="1"/>
        <v>0</v>
      </c>
      <c r="AR33" s="117">
        <f t="shared" si="8"/>
        <v>0</v>
      </c>
      <c r="AS33" s="117">
        <f t="shared" si="9"/>
        <v>0</v>
      </c>
    </row>
    <row r="34" spans="1:45" x14ac:dyDescent="0.2">
      <c r="A34" s="9" t="s">
        <v>2075</v>
      </c>
      <c r="B34" s="16">
        <v>37592.523611111108</v>
      </c>
      <c r="C34" s="16">
        <v>37601.447916666664</v>
      </c>
      <c r="D34" s="20" t="s">
        <v>2304</v>
      </c>
      <c r="E34" s="18" t="s">
        <v>2305</v>
      </c>
      <c r="F34" s="9">
        <v>50</v>
      </c>
      <c r="L34" s="8">
        <v>82.2</v>
      </c>
      <c r="N34" s="9">
        <v>1290</v>
      </c>
      <c r="P34" s="23">
        <v>37592.523611111108</v>
      </c>
      <c r="Q34" s="23">
        <v>37601.447916666664</v>
      </c>
      <c r="R34">
        <v>0.95140000000000002</v>
      </c>
      <c r="S34">
        <v>0.5</v>
      </c>
      <c r="T34" s="122">
        <f t="shared" si="2"/>
        <v>82.200959999999995</v>
      </c>
      <c r="U34" s="132"/>
      <c r="V34" s="23">
        <v>37592.520833333336</v>
      </c>
      <c r="W34" s="23">
        <v>37601.630555555559</v>
      </c>
      <c r="X34">
        <v>0.96130000000000004</v>
      </c>
      <c r="Y34">
        <v>0.5</v>
      </c>
      <c r="Z34" s="81">
        <f t="shared" si="3"/>
        <v>83.056320000000014</v>
      </c>
      <c r="AB34" s="82">
        <f t="shared" si="4"/>
        <v>0.85632000000001085</v>
      </c>
      <c r="AK34" s="9">
        <v>82.2</v>
      </c>
      <c r="AL34" s="9">
        <f t="shared" si="0"/>
        <v>82.200959999999995</v>
      </c>
      <c r="AM34" s="82">
        <f t="shared" si="5"/>
        <v>83.056320000000014</v>
      </c>
      <c r="AO34" s="82">
        <f t="shared" si="6"/>
        <v>9.599999999920783E-4</v>
      </c>
      <c r="AP34" s="82">
        <f t="shared" si="7"/>
        <v>0.85536000000001877</v>
      </c>
      <c r="AQ34" s="117">
        <f t="shared" si="1"/>
        <v>8.9243055555562023</v>
      </c>
      <c r="AR34" s="117">
        <f t="shared" si="8"/>
        <v>9.109722222223354</v>
      </c>
      <c r="AS34" s="117">
        <f t="shared" si="9"/>
        <v>0.18541666666715173</v>
      </c>
    </row>
    <row r="35" spans="1:45" x14ac:dyDescent="0.2">
      <c r="A35" s="9" t="s">
        <v>2075</v>
      </c>
      <c r="B35" s="16">
        <v>37601.813888888886</v>
      </c>
      <c r="C35" s="16">
        <v>37609.383333333331</v>
      </c>
      <c r="D35" s="20" t="s">
        <v>2306</v>
      </c>
      <c r="E35" s="18" t="s">
        <v>2307</v>
      </c>
      <c r="F35" s="9">
        <v>50</v>
      </c>
      <c r="L35" s="8">
        <v>688</v>
      </c>
      <c r="N35" s="9">
        <v>327</v>
      </c>
      <c r="P35" s="23">
        <v>37601.813888888886</v>
      </c>
      <c r="Q35" s="23">
        <v>37609.383333333331</v>
      </c>
      <c r="R35">
        <v>7.9645000000000001</v>
      </c>
      <c r="S35">
        <v>26.064800000000002</v>
      </c>
      <c r="T35" s="122">
        <f t="shared" si="2"/>
        <v>688.13280000000009</v>
      </c>
      <c r="U35" s="132"/>
      <c r="V35" s="23">
        <v>37601.630555555559</v>
      </c>
      <c r="W35" s="23">
        <v>37609.970138888886</v>
      </c>
      <c r="X35">
        <v>8.4504999999999999</v>
      </c>
      <c r="Y35">
        <v>26.064800000000002</v>
      </c>
      <c r="Z35" s="81">
        <f t="shared" si="3"/>
        <v>730.1232</v>
      </c>
      <c r="AB35" s="82">
        <f t="shared" si="4"/>
        <v>42.123199999999997</v>
      </c>
      <c r="AK35" s="9">
        <v>688</v>
      </c>
      <c r="AL35" s="9">
        <f t="shared" si="0"/>
        <v>688.13280000000009</v>
      </c>
      <c r="AM35" s="82">
        <f t="shared" si="5"/>
        <v>730.1232</v>
      </c>
      <c r="AO35" s="82">
        <f t="shared" si="6"/>
        <v>0.1328000000000884</v>
      </c>
      <c r="AP35" s="82">
        <f t="shared" si="7"/>
        <v>41.990399999999909</v>
      </c>
      <c r="AQ35" s="117">
        <f t="shared" si="1"/>
        <v>7.5694444444452529</v>
      </c>
      <c r="AR35" s="117">
        <f t="shared" si="8"/>
        <v>8.3395833333270275</v>
      </c>
      <c r="AS35" s="117">
        <f t="shared" si="9"/>
        <v>0.77013888888177462</v>
      </c>
    </row>
    <row r="36" spans="1:45" x14ac:dyDescent="0.2">
      <c r="A36" s="9" t="s">
        <v>2075</v>
      </c>
      <c r="B36" s="16">
        <v>37610.557638888888</v>
      </c>
      <c r="C36" s="16">
        <v>37617.352777777778</v>
      </c>
      <c r="D36" s="20" t="s">
        <v>2308</v>
      </c>
      <c r="E36" s="18" t="s">
        <v>2309</v>
      </c>
      <c r="F36" s="9">
        <v>50</v>
      </c>
      <c r="L36" s="8">
        <v>117.9</v>
      </c>
      <c r="N36" s="9">
        <v>343</v>
      </c>
      <c r="P36" s="23">
        <v>37610.557638888888</v>
      </c>
      <c r="Q36" s="23">
        <v>37617.352777777778</v>
      </c>
      <c r="R36">
        <v>1.3642000000000001</v>
      </c>
      <c r="S36">
        <v>0.45379999999999998</v>
      </c>
      <c r="T36" s="122">
        <f t="shared" si="2"/>
        <v>117.86688000000001</v>
      </c>
      <c r="U36" s="132"/>
      <c r="V36" s="23">
        <v>37609.970138888886</v>
      </c>
      <c r="W36" s="23">
        <v>37617.49722222222</v>
      </c>
      <c r="X36">
        <v>1.6787000000000001</v>
      </c>
      <c r="Y36">
        <v>0.5958</v>
      </c>
      <c r="Z36" s="81">
        <f t="shared" si="3"/>
        <v>145.03968000000003</v>
      </c>
      <c r="AB36" s="82">
        <f t="shared" si="4"/>
        <v>27.139680000000027</v>
      </c>
      <c r="AK36" s="9">
        <v>117.9</v>
      </c>
      <c r="AL36" s="9">
        <f t="shared" si="0"/>
        <v>117.86688000000001</v>
      </c>
      <c r="AM36" s="82">
        <f t="shared" si="5"/>
        <v>145.03968000000003</v>
      </c>
      <c r="AO36" s="82">
        <f t="shared" si="6"/>
        <v>-3.3119999999996708E-2</v>
      </c>
      <c r="AP36" s="82">
        <f t="shared" si="7"/>
        <v>27.172800000000024</v>
      </c>
      <c r="AQ36" s="117">
        <f t="shared" si="1"/>
        <v>6.7951388888905058</v>
      </c>
      <c r="AR36" s="117">
        <f t="shared" si="8"/>
        <v>7.5270833333343035</v>
      </c>
      <c r="AS36" s="117">
        <f t="shared" si="9"/>
        <v>0.73194444444379769</v>
      </c>
    </row>
    <row r="37" spans="1:45" x14ac:dyDescent="0.2">
      <c r="A37" s="9" t="s">
        <v>2075</v>
      </c>
      <c r="B37" s="16">
        <v>37617.642361111109</v>
      </c>
      <c r="C37" s="16">
        <v>37624.15347222222</v>
      </c>
      <c r="D37" s="20" t="s">
        <v>2310</v>
      </c>
      <c r="E37" s="18" t="s">
        <v>2311</v>
      </c>
      <c r="F37" s="9">
        <v>50</v>
      </c>
      <c r="L37" s="8">
        <v>51.55</v>
      </c>
      <c r="N37" s="9">
        <v>187</v>
      </c>
      <c r="P37" s="23">
        <v>37617.642361111109</v>
      </c>
      <c r="Q37" s="23">
        <v>37624.15347222222</v>
      </c>
      <c r="R37">
        <v>0.59670000000000001</v>
      </c>
      <c r="S37">
        <v>0.15770000000000001</v>
      </c>
      <c r="T37" s="122">
        <f t="shared" si="2"/>
        <v>51.554879999999997</v>
      </c>
      <c r="U37" s="132"/>
      <c r="V37" s="23">
        <v>37617.49722222222</v>
      </c>
      <c r="W37" s="23">
        <v>37624.322916666664</v>
      </c>
      <c r="X37">
        <v>0.622</v>
      </c>
      <c r="Y37">
        <v>0.15770000000000001</v>
      </c>
      <c r="Z37" s="81">
        <f t="shared" si="3"/>
        <v>53.740799999999993</v>
      </c>
      <c r="AB37" s="82">
        <f t="shared" si="4"/>
        <v>2.1907999999999959</v>
      </c>
      <c r="AK37" s="9">
        <v>51.55</v>
      </c>
      <c r="AL37" s="9">
        <f t="shared" si="0"/>
        <v>51.554879999999997</v>
      </c>
      <c r="AM37" s="82">
        <f t="shared" si="5"/>
        <v>53.740799999999993</v>
      </c>
      <c r="AO37" s="82">
        <f t="shared" si="6"/>
        <v>4.8799999999999955E-3</v>
      </c>
      <c r="AP37" s="82">
        <f t="shared" si="7"/>
        <v>2.1859199999999959</v>
      </c>
      <c r="AQ37" s="117">
        <f t="shared" si="1"/>
        <v>6.5111111111109494</v>
      </c>
      <c r="AR37" s="117">
        <f t="shared" si="8"/>
        <v>6.8256944444437977</v>
      </c>
      <c r="AS37" s="117">
        <f t="shared" si="9"/>
        <v>0.31458333333284827</v>
      </c>
    </row>
    <row r="38" spans="1:45" x14ac:dyDescent="0.2">
      <c r="A38" s="9" t="s">
        <v>2075</v>
      </c>
      <c r="B38" s="16">
        <v>37624.492361111108</v>
      </c>
      <c r="C38" s="16">
        <v>37631.265972222223</v>
      </c>
      <c r="D38" s="20" t="s">
        <v>2312</v>
      </c>
      <c r="E38" s="18" t="s">
        <v>2313</v>
      </c>
      <c r="F38" s="9">
        <v>50</v>
      </c>
      <c r="L38" s="8">
        <v>74.33</v>
      </c>
      <c r="N38" s="9">
        <v>2920</v>
      </c>
      <c r="P38" s="23">
        <v>37624.492361111108</v>
      </c>
      <c r="Q38" s="23">
        <v>37631.265972222223</v>
      </c>
      <c r="R38">
        <v>0.86040000000000005</v>
      </c>
      <c r="S38">
        <v>0.26</v>
      </c>
      <c r="T38" s="122">
        <f t="shared" si="2"/>
        <v>74.338560000000001</v>
      </c>
      <c r="U38" s="132"/>
      <c r="V38" s="23">
        <v>37624.322916666664</v>
      </c>
      <c r="W38" s="23">
        <v>37631.402777777781</v>
      </c>
      <c r="X38">
        <v>0.88649999999999995</v>
      </c>
      <c r="Y38">
        <v>0.26</v>
      </c>
      <c r="Z38" s="81">
        <f t="shared" si="3"/>
        <v>76.593599999999995</v>
      </c>
      <c r="AB38" s="82">
        <f t="shared" si="4"/>
        <v>2.2635999999999967</v>
      </c>
      <c r="AK38" s="9">
        <v>74.33</v>
      </c>
      <c r="AL38" s="9">
        <f t="shared" si="0"/>
        <v>74.338560000000001</v>
      </c>
      <c r="AM38" s="82">
        <f t="shared" si="5"/>
        <v>76.593599999999995</v>
      </c>
      <c r="AO38" s="82">
        <f t="shared" si="6"/>
        <v>8.5600000000027876E-3</v>
      </c>
      <c r="AP38" s="82">
        <f t="shared" si="7"/>
        <v>2.2550399999999939</v>
      </c>
      <c r="AQ38" s="117">
        <f t="shared" si="1"/>
        <v>6.773611111115315</v>
      </c>
      <c r="AR38" s="117">
        <f t="shared" si="8"/>
        <v>7.0798611111167702</v>
      </c>
      <c r="AS38" s="117">
        <f t="shared" si="9"/>
        <v>0.30625000000145519</v>
      </c>
    </row>
    <row r="39" spans="1:45" x14ac:dyDescent="0.2">
      <c r="A39" s="9" t="s">
        <v>2075</v>
      </c>
      <c r="B39" s="16">
        <v>37631.540277777778</v>
      </c>
      <c r="C39" s="16">
        <v>37638.010416666664</v>
      </c>
      <c r="D39" s="20" t="s">
        <v>2314</v>
      </c>
      <c r="E39" s="18" t="s">
        <v>2315</v>
      </c>
      <c r="F39" s="9">
        <v>50</v>
      </c>
      <c r="L39" s="8">
        <v>25.68</v>
      </c>
      <c r="N39" s="9">
        <v>2970</v>
      </c>
      <c r="P39" s="23">
        <v>37631.540277777778</v>
      </c>
      <c r="Q39" s="23">
        <v>37638.010416666664</v>
      </c>
      <c r="R39">
        <v>0.29720000000000002</v>
      </c>
      <c r="S39">
        <v>0.13</v>
      </c>
      <c r="T39" s="122">
        <f t="shared" si="2"/>
        <v>25.678080000000001</v>
      </c>
      <c r="U39" s="132"/>
      <c r="V39" s="23">
        <v>37631.402777777781</v>
      </c>
      <c r="W39" s="23">
        <v>37638.363888888889</v>
      </c>
      <c r="X39">
        <v>0.31940000000000002</v>
      </c>
      <c r="Y39">
        <v>0.13</v>
      </c>
      <c r="Z39" s="81">
        <f t="shared" si="3"/>
        <v>27.596160000000005</v>
      </c>
      <c r="AB39" s="82">
        <f t="shared" si="4"/>
        <v>1.916160000000005</v>
      </c>
      <c r="AK39" s="9">
        <v>25.68</v>
      </c>
      <c r="AL39" s="9">
        <f t="shared" si="0"/>
        <v>25.678080000000001</v>
      </c>
      <c r="AM39" s="82">
        <f t="shared" si="5"/>
        <v>27.596160000000005</v>
      </c>
      <c r="AO39" s="82">
        <f t="shared" si="6"/>
        <v>-1.9199999999983675E-3</v>
      </c>
      <c r="AP39" s="82">
        <f t="shared" si="7"/>
        <v>1.9180800000000033</v>
      </c>
      <c r="AQ39" s="117">
        <f t="shared" si="1"/>
        <v>6.4701388888861402</v>
      </c>
      <c r="AR39" s="117">
        <f t="shared" si="8"/>
        <v>6.961111111108039</v>
      </c>
      <c r="AS39" s="117">
        <f t="shared" si="9"/>
        <v>0.49097222222189885</v>
      </c>
    </row>
    <row r="40" spans="1:45" x14ac:dyDescent="0.2">
      <c r="A40" s="9" t="s">
        <v>2075</v>
      </c>
      <c r="B40" s="16">
        <v>37638.718055555553</v>
      </c>
      <c r="C40" s="16">
        <v>37643.313888888886</v>
      </c>
      <c r="D40" s="20" t="s">
        <v>2316</v>
      </c>
      <c r="E40" s="18" t="s">
        <v>2317</v>
      </c>
      <c r="F40" s="9">
        <v>50</v>
      </c>
      <c r="L40" s="8">
        <v>7.1</v>
      </c>
      <c r="N40" s="9">
        <v>623</v>
      </c>
      <c r="P40" s="23">
        <v>37638.718055555553</v>
      </c>
      <c r="Q40" s="23">
        <v>37643.313888888886</v>
      </c>
      <c r="R40">
        <v>8.2199999999999995E-2</v>
      </c>
      <c r="S40">
        <v>0.03</v>
      </c>
      <c r="T40" s="122">
        <f t="shared" si="2"/>
        <v>7.1020799999999991</v>
      </c>
      <c r="U40" s="132"/>
      <c r="V40" s="23">
        <v>37638.363888888889</v>
      </c>
      <c r="W40" s="23">
        <v>37645.015277777777</v>
      </c>
      <c r="X40">
        <v>9.0200000000000002E-2</v>
      </c>
      <c r="Y40">
        <v>0.03</v>
      </c>
      <c r="Z40" s="81">
        <f t="shared" si="3"/>
        <v>7.7932799999999984</v>
      </c>
      <c r="AB40" s="82">
        <f t="shared" si="4"/>
        <v>0.69327999999999879</v>
      </c>
      <c r="AK40" s="9">
        <v>7.1</v>
      </c>
      <c r="AL40" s="9">
        <f t="shared" si="0"/>
        <v>7.1020799999999991</v>
      </c>
      <c r="AM40" s="82">
        <f t="shared" si="5"/>
        <v>7.7932799999999984</v>
      </c>
      <c r="AO40" s="82">
        <f t="shared" si="6"/>
        <v>2.0799999999994156E-3</v>
      </c>
      <c r="AP40" s="82">
        <f t="shared" si="7"/>
        <v>0.69119999999999937</v>
      </c>
      <c r="AQ40" s="117">
        <f t="shared" si="1"/>
        <v>4.5958333333328483</v>
      </c>
      <c r="AR40" s="117">
        <f t="shared" si="8"/>
        <v>6.6513888888875954</v>
      </c>
      <c r="AS40" s="117">
        <f t="shared" si="9"/>
        <v>2.0555555555547471</v>
      </c>
    </row>
    <row r="41" spans="1:45" x14ac:dyDescent="0.2">
      <c r="A41" s="9" t="s">
        <v>2075</v>
      </c>
      <c r="B41" s="16">
        <v>37646.717361111114</v>
      </c>
      <c r="C41" s="16">
        <v>37650.121527777781</v>
      </c>
      <c r="D41" s="20" t="s">
        <v>2318</v>
      </c>
      <c r="E41" s="18" t="s">
        <v>2319</v>
      </c>
      <c r="F41" s="9">
        <v>50</v>
      </c>
      <c r="L41" s="8">
        <v>277.2</v>
      </c>
      <c r="N41" s="9">
        <v>116</v>
      </c>
      <c r="P41" s="23">
        <v>37646.717361111114</v>
      </c>
      <c r="Q41" s="23">
        <v>37650.121527777781</v>
      </c>
      <c r="R41">
        <v>3.2079</v>
      </c>
      <c r="S41">
        <v>2.2599999999999998</v>
      </c>
      <c r="T41" s="122">
        <f t="shared" si="2"/>
        <v>277.16255999999993</v>
      </c>
      <c r="U41" s="132"/>
      <c r="V41" s="23">
        <v>37645.015277777777</v>
      </c>
      <c r="W41" s="23">
        <v>37651.481249999997</v>
      </c>
      <c r="X41">
        <v>6.06</v>
      </c>
      <c r="Y41">
        <v>2.3782000000000001</v>
      </c>
      <c r="Z41" s="81">
        <f t="shared" si="3"/>
        <v>523.58399999999983</v>
      </c>
      <c r="AB41" s="82">
        <f t="shared" si="4"/>
        <v>246.38399999999984</v>
      </c>
      <c r="AK41" s="9">
        <v>277.2</v>
      </c>
      <c r="AL41" s="9">
        <f t="shared" si="0"/>
        <v>277.16255999999993</v>
      </c>
      <c r="AM41" s="82">
        <f t="shared" si="5"/>
        <v>523.58399999999983</v>
      </c>
      <c r="AO41" s="82">
        <f t="shared" si="6"/>
        <v>-3.7440000000060536E-2</v>
      </c>
      <c r="AP41" s="82">
        <f t="shared" si="7"/>
        <v>246.4214399999999</v>
      </c>
      <c r="AQ41" s="117">
        <f t="shared" si="1"/>
        <v>3.4041666666671517</v>
      </c>
      <c r="AR41" s="117">
        <f t="shared" si="8"/>
        <v>6.4659722222204437</v>
      </c>
      <c r="AS41" s="117">
        <f t="shared" si="9"/>
        <v>3.0618055555532919</v>
      </c>
    </row>
    <row r="42" spans="1:45" x14ac:dyDescent="0.2">
      <c r="A42" s="9" t="s">
        <v>2075</v>
      </c>
      <c r="B42" s="16">
        <v>37652.84097222222</v>
      </c>
      <c r="C42" s="16">
        <v>37657.333333333336</v>
      </c>
      <c r="D42" s="20" t="s">
        <v>2322</v>
      </c>
      <c r="E42" s="18" t="s">
        <v>2323</v>
      </c>
      <c r="F42" s="9">
        <v>50</v>
      </c>
      <c r="L42" s="8">
        <v>450</v>
      </c>
      <c r="N42" s="9">
        <v>7470</v>
      </c>
      <c r="P42" s="23">
        <v>37652.84097222222</v>
      </c>
      <c r="Q42" s="23">
        <v>37657.333333333336</v>
      </c>
      <c r="R42">
        <v>5.2092000000000001</v>
      </c>
      <c r="S42">
        <v>3.1280999999999999</v>
      </c>
      <c r="T42" s="122">
        <f t="shared" si="2"/>
        <v>450.07488000000006</v>
      </c>
      <c r="U42" s="132"/>
      <c r="V42" s="23">
        <v>37651.481249999997</v>
      </c>
      <c r="W42" s="23">
        <v>37662.384027777778</v>
      </c>
      <c r="X42">
        <v>8.4606999999999992</v>
      </c>
      <c r="Y42">
        <v>6.18</v>
      </c>
      <c r="Z42" s="81">
        <f t="shared" si="3"/>
        <v>731.00447999999994</v>
      </c>
      <c r="AB42" s="82">
        <f t="shared" si="4"/>
        <v>281.00447999999994</v>
      </c>
      <c r="AK42" s="9">
        <v>450</v>
      </c>
      <c r="AL42" s="9">
        <f t="shared" si="0"/>
        <v>450.07488000000006</v>
      </c>
      <c r="AM42" s="82">
        <f t="shared" si="5"/>
        <v>731.00447999999994</v>
      </c>
      <c r="AO42" s="82">
        <f t="shared" si="6"/>
        <v>7.4880000000064229E-2</v>
      </c>
      <c r="AP42" s="82">
        <f t="shared" si="7"/>
        <v>280.92959999999988</v>
      </c>
      <c r="AQ42" s="117">
        <f t="shared" si="1"/>
        <v>4.492361111115315</v>
      </c>
      <c r="AR42" s="117">
        <f t="shared" si="8"/>
        <v>10.902777777781012</v>
      </c>
      <c r="AS42" s="117">
        <f t="shared" si="9"/>
        <v>6.4104166666656965</v>
      </c>
    </row>
    <row r="43" spans="1:45" x14ac:dyDescent="0.2">
      <c r="A43" s="9" t="s">
        <v>2075</v>
      </c>
      <c r="B43" s="16">
        <v>37667.435416666667</v>
      </c>
      <c r="C43" s="16">
        <v>37672.757638888892</v>
      </c>
      <c r="D43" s="20" t="s">
        <v>2324</v>
      </c>
      <c r="E43" s="18" t="s">
        <v>2325</v>
      </c>
      <c r="F43" s="9">
        <v>50</v>
      </c>
      <c r="L43" s="8">
        <v>150.30000000000001</v>
      </c>
      <c r="N43" s="9">
        <v>1900</v>
      </c>
      <c r="P43" s="23">
        <v>37667.435416666667</v>
      </c>
      <c r="Q43" s="23">
        <v>37672.757638888892</v>
      </c>
      <c r="R43">
        <v>1.7391000000000001</v>
      </c>
      <c r="S43">
        <v>1.5994999999999999</v>
      </c>
      <c r="T43" s="122">
        <f t="shared" si="2"/>
        <v>150.25824</v>
      </c>
      <c r="U43" s="132"/>
      <c r="V43" s="23">
        <v>37662.384027777778</v>
      </c>
      <c r="W43" s="23">
        <v>37673.201388888891</v>
      </c>
      <c r="X43">
        <v>2.2587000000000002</v>
      </c>
      <c r="Y43">
        <v>1.5994999999999999</v>
      </c>
      <c r="Z43" s="81">
        <f t="shared" si="3"/>
        <v>195.15168000000006</v>
      </c>
      <c r="AB43" s="82">
        <f t="shared" si="4"/>
        <v>44.851680000000044</v>
      </c>
      <c r="AK43" s="9">
        <v>150.30000000000001</v>
      </c>
      <c r="AL43" s="9">
        <f t="shared" si="0"/>
        <v>150.25824</v>
      </c>
      <c r="AM43" s="82">
        <f t="shared" si="5"/>
        <v>195.15168000000006</v>
      </c>
      <c r="AO43" s="82">
        <f t="shared" si="6"/>
        <v>-4.1760000000010677E-2</v>
      </c>
      <c r="AP43" s="82">
        <f t="shared" si="7"/>
        <v>44.893440000000055</v>
      </c>
      <c r="AQ43" s="117">
        <f t="shared" si="1"/>
        <v>5.3222222222248092</v>
      </c>
      <c r="AR43" s="117">
        <f t="shared" si="8"/>
        <v>10.817361111112405</v>
      </c>
      <c r="AS43" s="117">
        <f t="shared" si="9"/>
        <v>5.4951388888875954</v>
      </c>
    </row>
    <row r="44" spans="1:45" x14ac:dyDescent="0.2">
      <c r="A44" s="9" t="s">
        <v>2075</v>
      </c>
      <c r="B44" s="16">
        <v>37673.645833333336</v>
      </c>
      <c r="C44" s="16"/>
      <c r="D44" s="20" t="s">
        <v>2326</v>
      </c>
      <c r="E44" s="18" t="s">
        <v>2327</v>
      </c>
      <c r="F44" s="9">
        <v>50</v>
      </c>
      <c r="J44" s="9">
        <v>0.28999999999999998</v>
      </c>
      <c r="N44" s="9">
        <v>811</v>
      </c>
      <c r="P44" s="23">
        <v>37673.645833333336</v>
      </c>
      <c r="Q44" s="23">
        <v>37673.645833333336</v>
      </c>
      <c r="R44">
        <v>0</v>
      </c>
      <c r="S44">
        <v>0.29430000000000001</v>
      </c>
      <c r="T44" s="122"/>
      <c r="U44" s="132"/>
      <c r="V44" s="23">
        <v>37673.201388888891</v>
      </c>
      <c r="W44" s="23">
        <v>37677.402083333334</v>
      </c>
      <c r="X44">
        <v>0.39090000000000003</v>
      </c>
      <c r="Y44">
        <v>0.41</v>
      </c>
      <c r="Z44" s="81">
        <f t="shared" si="3"/>
        <v>33.773760000000003</v>
      </c>
      <c r="AB44" s="82">
        <f t="shared" si="4"/>
        <v>33.773760000000003</v>
      </c>
      <c r="AL44" s="9">
        <f t="shared" si="0"/>
        <v>0</v>
      </c>
      <c r="AM44" s="82">
        <f t="shared" si="5"/>
        <v>33.773760000000003</v>
      </c>
      <c r="AO44" s="82">
        <f t="shared" si="6"/>
        <v>0</v>
      </c>
      <c r="AP44" s="82">
        <f t="shared" si="7"/>
        <v>33.773760000000003</v>
      </c>
      <c r="AQ44" s="117">
        <f t="shared" si="1"/>
        <v>0</v>
      </c>
      <c r="AR44" s="117">
        <f t="shared" si="8"/>
        <v>4.2006944444437977</v>
      </c>
      <c r="AS44" s="117">
        <f t="shared" si="9"/>
        <v>4.2006944444437977</v>
      </c>
    </row>
    <row r="45" spans="1:45" x14ac:dyDescent="0.2">
      <c r="A45" s="9" t="s">
        <v>2075</v>
      </c>
      <c r="B45" s="16">
        <v>37681.15902777778</v>
      </c>
      <c r="C45" s="16">
        <v>37687.07916666667</v>
      </c>
      <c r="D45" s="20" t="s">
        <v>2328</v>
      </c>
      <c r="E45" s="18" t="s">
        <v>2329</v>
      </c>
      <c r="F45" s="9">
        <v>50</v>
      </c>
      <c r="L45" s="8">
        <v>47.86</v>
      </c>
      <c r="N45" s="9">
        <v>3720</v>
      </c>
      <c r="P45" s="23">
        <v>37681.15902777778</v>
      </c>
      <c r="Q45" s="23">
        <v>37687.07916666667</v>
      </c>
      <c r="R45">
        <v>0.55389999999999995</v>
      </c>
      <c r="S45">
        <v>0.64680000000000004</v>
      </c>
      <c r="T45" s="122">
        <f t="shared" si="2"/>
        <v>47.856959999999994</v>
      </c>
      <c r="U45" s="132"/>
      <c r="V45" s="23">
        <v>37677.402083333334</v>
      </c>
      <c r="W45" s="23">
        <v>37687.372916666667</v>
      </c>
      <c r="X45">
        <v>0.92059999999999997</v>
      </c>
      <c r="Y45">
        <v>0.64680000000000004</v>
      </c>
      <c r="Z45" s="81">
        <f t="shared" si="3"/>
        <v>79.539839999999998</v>
      </c>
      <c r="AB45" s="82">
        <f t="shared" si="4"/>
        <v>31.679839999999999</v>
      </c>
      <c r="AK45" s="9">
        <v>47.86</v>
      </c>
      <c r="AL45" s="9">
        <f t="shared" si="0"/>
        <v>47.856959999999994</v>
      </c>
      <c r="AM45" s="82">
        <f t="shared" si="5"/>
        <v>79.539839999999998</v>
      </c>
      <c r="AO45" s="82">
        <f t="shared" si="6"/>
        <v>-3.0400000000057048E-3</v>
      </c>
      <c r="AP45" s="82">
        <f t="shared" si="7"/>
        <v>31.682880000000004</v>
      </c>
      <c r="AQ45" s="117">
        <f t="shared" si="1"/>
        <v>5.9201388888905058</v>
      </c>
      <c r="AR45" s="117">
        <f t="shared" si="8"/>
        <v>9.9708333333328483</v>
      </c>
      <c r="AS45" s="117">
        <f t="shared" si="9"/>
        <v>4.0506944444423425</v>
      </c>
    </row>
    <row r="46" spans="1:45" x14ac:dyDescent="0.2">
      <c r="A46" s="9" t="s">
        <v>2075</v>
      </c>
      <c r="B46" s="16">
        <v>37687.666666666664</v>
      </c>
      <c r="C46" s="16">
        <v>37689.379166666666</v>
      </c>
      <c r="D46" s="20" t="s">
        <v>2332</v>
      </c>
      <c r="E46" s="18" t="s">
        <v>2333</v>
      </c>
      <c r="F46" s="9">
        <v>50</v>
      </c>
      <c r="L46" s="8">
        <v>26.8</v>
      </c>
      <c r="N46" s="9">
        <v>9640</v>
      </c>
      <c r="P46" s="23">
        <v>37687.666666666664</v>
      </c>
      <c r="Q46" s="23">
        <v>37689.379166666666</v>
      </c>
      <c r="R46">
        <v>0.31</v>
      </c>
      <c r="S46">
        <v>0.75660000000000005</v>
      </c>
      <c r="T46" s="122">
        <f t="shared" si="2"/>
        <v>26.783999999999999</v>
      </c>
      <c r="U46" s="132"/>
      <c r="V46" s="23">
        <v>37687.372916666667</v>
      </c>
      <c r="W46" s="23">
        <v>37691.018055555556</v>
      </c>
      <c r="X46">
        <v>0.45</v>
      </c>
      <c r="Y46">
        <v>0.8155</v>
      </c>
      <c r="Z46" s="81">
        <f t="shared" si="3"/>
        <v>38.880000000000003</v>
      </c>
      <c r="AB46" s="82">
        <f t="shared" si="4"/>
        <v>12.080000000000002</v>
      </c>
      <c r="AK46" s="9">
        <v>26.8</v>
      </c>
      <c r="AL46" s="9">
        <f t="shared" si="0"/>
        <v>26.783999999999999</v>
      </c>
      <c r="AM46" s="82">
        <f t="shared" si="5"/>
        <v>38.880000000000003</v>
      </c>
      <c r="AO46" s="82">
        <f t="shared" si="6"/>
        <v>-1.6000000000001791E-2</v>
      </c>
      <c r="AP46" s="82">
        <f t="shared" si="7"/>
        <v>12.096000000000004</v>
      </c>
      <c r="AQ46" s="117">
        <f t="shared" si="1"/>
        <v>1.7125000000014552</v>
      </c>
      <c r="AR46" s="117">
        <f t="shared" si="8"/>
        <v>3.6451388888890506</v>
      </c>
      <c r="AS46" s="117">
        <f t="shared" si="9"/>
        <v>1.9326388888875954</v>
      </c>
    </row>
    <row r="47" spans="1:45" x14ac:dyDescent="0.2">
      <c r="A47" s="9" t="s">
        <v>2075</v>
      </c>
      <c r="B47" s="16">
        <v>37692.656944444447</v>
      </c>
      <c r="C47" s="16">
        <v>37694.382638888892</v>
      </c>
      <c r="D47" s="20" t="s">
        <v>2334</v>
      </c>
      <c r="E47" s="18" t="s">
        <v>2335</v>
      </c>
      <c r="F47" s="9">
        <v>50</v>
      </c>
      <c r="L47" s="8">
        <v>95.3</v>
      </c>
      <c r="N47" s="9">
        <v>7520</v>
      </c>
      <c r="P47" s="23">
        <v>37692.656944444447</v>
      </c>
      <c r="Q47" s="23">
        <v>37694.382638888892</v>
      </c>
      <c r="R47">
        <v>1.1034999999999999</v>
      </c>
      <c r="S47">
        <v>1.4391</v>
      </c>
      <c r="T47" s="122">
        <f t="shared" si="2"/>
        <v>95.342399999999998</v>
      </c>
      <c r="U47" s="132"/>
      <c r="V47" s="23">
        <v>37691.018055555556</v>
      </c>
      <c r="W47" s="23">
        <v>37694.482638888891</v>
      </c>
      <c r="X47">
        <v>1.3932</v>
      </c>
      <c r="Y47">
        <v>1.4391</v>
      </c>
      <c r="Z47" s="81">
        <f t="shared" si="3"/>
        <v>120.37247999999998</v>
      </c>
      <c r="AB47" s="82">
        <f t="shared" si="4"/>
        <v>25.072479999999985</v>
      </c>
      <c r="AK47" s="9">
        <v>95.3</v>
      </c>
      <c r="AL47" s="9">
        <f t="shared" si="0"/>
        <v>95.342399999999998</v>
      </c>
      <c r="AM47" s="82">
        <f t="shared" si="5"/>
        <v>120.37247999999998</v>
      </c>
      <c r="AO47" s="82">
        <f t="shared" si="6"/>
        <v>4.2400000000000659E-2</v>
      </c>
      <c r="AP47" s="82">
        <f t="shared" si="7"/>
        <v>25.030079999999984</v>
      </c>
      <c r="AQ47" s="117">
        <f t="shared" si="1"/>
        <v>1.7256944444452529</v>
      </c>
      <c r="AR47" s="117">
        <f t="shared" si="8"/>
        <v>3.4645833333343035</v>
      </c>
      <c r="AS47" s="117">
        <f t="shared" si="9"/>
        <v>1.7388888888890506</v>
      </c>
    </row>
    <row r="48" spans="1:45" x14ac:dyDescent="0.2">
      <c r="A48" s="9" t="s">
        <v>2075</v>
      </c>
      <c r="B48" s="16">
        <v>37694.582638888889</v>
      </c>
      <c r="C48" s="16">
        <v>37695.563194444447</v>
      </c>
      <c r="D48" s="20" t="s">
        <v>2338</v>
      </c>
      <c r="E48" s="18" t="s">
        <v>2339</v>
      </c>
      <c r="F48" s="9">
        <v>50</v>
      </c>
      <c r="L48" s="8">
        <v>480</v>
      </c>
      <c r="N48" s="9">
        <v>2020</v>
      </c>
      <c r="P48" s="23">
        <v>37694.582638888889</v>
      </c>
      <c r="Q48" s="23">
        <v>37695.563194444447</v>
      </c>
      <c r="R48">
        <v>5.5507</v>
      </c>
      <c r="S48">
        <v>22.920200000000001</v>
      </c>
      <c r="T48" s="122">
        <f t="shared" si="2"/>
        <v>479.58047999999991</v>
      </c>
      <c r="U48" s="132"/>
      <c r="V48" s="23">
        <v>37694.482638888891</v>
      </c>
      <c r="W48" s="23">
        <v>37696.075694444444</v>
      </c>
      <c r="X48">
        <v>11.407299999999999</v>
      </c>
      <c r="Y48">
        <v>25</v>
      </c>
      <c r="Z48" s="81">
        <f t="shared" si="3"/>
        <v>985.59071999999992</v>
      </c>
      <c r="AB48" s="82">
        <f t="shared" si="4"/>
        <v>505.59071999999992</v>
      </c>
      <c r="AK48" s="9">
        <v>480</v>
      </c>
      <c r="AL48" s="9">
        <f t="shared" si="0"/>
        <v>479.58047999999991</v>
      </c>
      <c r="AM48" s="82">
        <f t="shared" si="5"/>
        <v>985.59071999999992</v>
      </c>
      <c r="AO48" s="82">
        <f t="shared" si="6"/>
        <v>-0.41952000000009093</v>
      </c>
      <c r="AP48" s="82">
        <f t="shared" si="7"/>
        <v>506.01024000000001</v>
      </c>
      <c r="AQ48" s="117">
        <f t="shared" si="1"/>
        <v>0.9805555555576575</v>
      </c>
      <c r="AR48" s="117">
        <f t="shared" si="8"/>
        <v>1.5930555555532919</v>
      </c>
      <c r="AS48" s="117">
        <f t="shared" si="9"/>
        <v>0.61249999999563443</v>
      </c>
    </row>
    <row r="49" spans="1:45" x14ac:dyDescent="0.2">
      <c r="A49" s="9" t="s">
        <v>2075</v>
      </c>
      <c r="B49" s="16">
        <v>37696.588888888888</v>
      </c>
      <c r="C49" s="16">
        <v>37697.432638888888</v>
      </c>
      <c r="D49" s="20" t="s">
        <v>2341</v>
      </c>
      <c r="E49" s="18" t="s">
        <v>2342</v>
      </c>
      <c r="F49" s="9">
        <v>50</v>
      </c>
      <c r="L49" s="8">
        <v>187.2</v>
      </c>
      <c r="N49" s="9">
        <v>1020</v>
      </c>
      <c r="P49" s="23">
        <v>37696.588888888888</v>
      </c>
      <c r="Q49" s="23">
        <v>37697.432638888888</v>
      </c>
      <c r="R49">
        <v>2.1663999999999999</v>
      </c>
      <c r="S49">
        <v>6.9650999999999996</v>
      </c>
      <c r="T49" s="122">
        <f t="shared" si="2"/>
        <v>187.17695999999995</v>
      </c>
      <c r="U49" s="132"/>
      <c r="V49" s="23">
        <v>37696.075694444444</v>
      </c>
      <c r="W49" s="23">
        <v>37698.136805555558</v>
      </c>
      <c r="X49">
        <v>4.0083000000000002</v>
      </c>
      <c r="Y49">
        <v>6.9650999999999996</v>
      </c>
      <c r="Z49" s="81">
        <f t="shared" si="3"/>
        <v>346.31711999999999</v>
      </c>
      <c r="AB49" s="82">
        <f t="shared" si="4"/>
        <v>159.11712</v>
      </c>
      <c r="AK49" s="9">
        <v>187.2</v>
      </c>
      <c r="AL49" s="9">
        <f t="shared" si="0"/>
        <v>187.17695999999995</v>
      </c>
      <c r="AM49" s="82">
        <f t="shared" si="5"/>
        <v>346.31711999999999</v>
      </c>
      <c r="AO49" s="82">
        <f t="shared" si="6"/>
        <v>-2.3040000000037253E-2</v>
      </c>
      <c r="AP49" s="82">
        <f t="shared" si="7"/>
        <v>159.14016000000004</v>
      </c>
      <c r="AQ49" s="117">
        <f t="shared" si="1"/>
        <v>0.84375</v>
      </c>
      <c r="AR49" s="117">
        <f t="shared" si="8"/>
        <v>2.0611111111138598</v>
      </c>
      <c r="AS49" s="117">
        <f t="shared" si="9"/>
        <v>1.2173611111138598</v>
      </c>
    </row>
    <row r="50" spans="1:45" x14ac:dyDescent="0.2">
      <c r="A50" s="9" t="s">
        <v>2075</v>
      </c>
      <c r="B50" s="16">
        <v>37698.84097222222</v>
      </c>
      <c r="C50" s="16">
        <v>37701.138194444444</v>
      </c>
      <c r="D50" s="20" t="s">
        <v>2343</v>
      </c>
      <c r="E50" s="18" t="s">
        <v>2344</v>
      </c>
      <c r="F50" s="9">
        <v>50</v>
      </c>
      <c r="L50" s="8">
        <v>766</v>
      </c>
      <c r="N50" s="9">
        <v>722</v>
      </c>
      <c r="P50" s="23">
        <v>37698.84097222222</v>
      </c>
      <c r="Q50" s="23">
        <v>37701.138194444444</v>
      </c>
      <c r="R50">
        <v>8.8644999999999996</v>
      </c>
      <c r="S50">
        <v>26.606999999999999</v>
      </c>
      <c r="T50" s="122">
        <f t="shared" si="2"/>
        <v>765.89280000000008</v>
      </c>
      <c r="U50" s="132"/>
      <c r="V50" s="23">
        <v>37698.136805555558</v>
      </c>
      <c r="W50" s="23">
        <v>37701.336805555555</v>
      </c>
      <c r="X50">
        <v>9.7241</v>
      </c>
      <c r="Y50">
        <v>26.606999999999999</v>
      </c>
      <c r="Z50" s="81">
        <f t="shared" si="3"/>
        <v>840.16224</v>
      </c>
      <c r="AB50" s="82">
        <f t="shared" si="4"/>
        <v>74.162239999999997</v>
      </c>
      <c r="AK50" s="9">
        <v>766</v>
      </c>
      <c r="AL50" s="9">
        <f t="shared" si="0"/>
        <v>765.89280000000008</v>
      </c>
      <c r="AM50" s="82">
        <f t="shared" si="5"/>
        <v>840.16224</v>
      </c>
      <c r="AO50" s="82">
        <f t="shared" si="6"/>
        <v>-0.10719999999992069</v>
      </c>
      <c r="AP50" s="82">
        <f t="shared" si="7"/>
        <v>74.269439999999918</v>
      </c>
      <c r="AQ50" s="117">
        <f t="shared" si="1"/>
        <v>2.297222222223354</v>
      </c>
      <c r="AR50" s="117">
        <f t="shared" si="8"/>
        <v>3.1999999999970896</v>
      </c>
      <c r="AS50" s="117">
        <f t="shared" si="9"/>
        <v>0.90277777777373558</v>
      </c>
    </row>
    <row r="51" spans="1:45" x14ac:dyDescent="0.2">
      <c r="A51" s="9" t="s">
        <v>2075</v>
      </c>
      <c r="B51" s="16">
        <v>37701.536111111112</v>
      </c>
      <c r="C51" s="16">
        <v>37708.556944444441</v>
      </c>
      <c r="D51" s="20" t="s">
        <v>2345</v>
      </c>
      <c r="E51" s="18" t="s">
        <v>2346</v>
      </c>
      <c r="F51" s="9">
        <v>50</v>
      </c>
      <c r="L51" s="8">
        <v>581</v>
      </c>
      <c r="N51" s="9">
        <v>935</v>
      </c>
      <c r="P51" s="23">
        <v>37701.536111111112</v>
      </c>
      <c r="Q51" s="23">
        <v>37708.556944444441</v>
      </c>
      <c r="R51">
        <v>6.7206999999999999</v>
      </c>
      <c r="S51">
        <v>14.439</v>
      </c>
      <c r="T51" s="122">
        <f t="shared" si="2"/>
        <v>580.66847999999993</v>
      </c>
      <c r="U51" s="132"/>
      <c r="V51" s="23">
        <v>37701.336805555555</v>
      </c>
      <c r="W51" s="23">
        <v>37708.568749999999</v>
      </c>
      <c r="X51">
        <v>7.1555999999999997</v>
      </c>
      <c r="Y51">
        <v>14.439</v>
      </c>
      <c r="Z51" s="81">
        <f t="shared" si="3"/>
        <v>618.24383999999998</v>
      </c>
      <c r="AB51" s="82">
        <f>Z51-L51</f>
        <v>37.243839999999977</v>
      </c>
      <c r="AK51" s="9">
        <v>581</v>
      </c>
      <c r="AL51" s="9">
        <f t="shared" si="0"/>
        <v>580.66847999999993</v>
      </c>
      <c r="AM51" s="82">
        <f t="shared" si="5"/>
        <v>618.24383999999998</v>
      </c>
      <c r="AO51" s="82">
        <f t="shared" si="6"/>
        <v>-0.33152000000006865</v>
      </c>
      <c r="AP51" s="82">
        <f t="shared" si="7"/>
        <v>37.575360000000046</v>
      </c>
      <c r="AQ51" s="117">
        <f t="shared" si="1"/>
        <v>7.0208333333284827</v>
      </c>
      <c r="AR51" s="117">
        <f t="shared" si="8"/>
        <v>7.2319444444437977</v>
      </c>
      <c r="AS51" s="117">
        <f t="shared" si="9"/>
        <v>0.211111111115315</v>
      </c>
    </row>
    <row r="52" spans="1:45" x14ac:dyDescent="0.2">
      <c r="A52" s="9" t="s">
        <v>2075</v>
      </c>
      <c r="B52" s="16">
        <v>37708.581250000003</v>
      </c>
      <c r="C52" s="16">
        <v>37715.393750000003</v>
      </c>
      <c r="D52" s="20" t="s">
        <v>2349</v>
      </c>
      <c r="E52" s="18" t="s">
        <v>2350</v>
      </c>
      <c r="F52" s="9">
        <v>50</v>
      </c>
      <c r="L52" s="8">
        <v>758</v>
      </c>
      <c r="N52" s="9">
        <v>358</v>
      </c>
      <c r="P52" s="23">
        <v>37708.581250000003</v>
      </c>
      <c r="Q52" s="23">
        <v>37715.393750000003</v>
      </c>
      <c r="R52">
        <v>8.7710000000000008</v>
      </c>
      <c r="S52">
        <v>18.532800000000002</v>
      </c>
      <c r="T52" s="122">
        <f t="shared" si="2"/>
        <v>757.81439999999986</v>
      </c>
      <c r="U52" s="132"/>
      <c r="V52" s="23">
        <v>37708.568749999999</v>
      </c>
      <c r="W52" s="23">
        <v>37715.431944444441</v>
      </c>
      <c r="X52">
        <v>9.0022000000000002</v>
      </c>
      <c r="Y52">
        <v>18.532800000000002</v>
      </c>
      <c r="Z52" s="81">
        <f t="shared" si="3"/>
        <v>777.7900800000001</v>
      </c>
      <c r="AB52" s="82">
        <f t="shared" si="4"/>
        <v>19.790080000000103</v>
      </c>
      <c r="AK52" s="9">
        <v>758</v>
      </c>
      <c r="AL52" s="9">
        <f t="shared" si="0"/>
        <v>757.81439999999986</v>
      </c>
      <c r="AM52" s="82">
        <f t="shared" si="5"/>
        <v>777.7900800000001</v>
      </c>
      <c r="AO52" s="82">
        <f t="shared" si="6"/>
        <v>-0.18560000000013588</v>
      </c>
      <c r="AP52" s="82">
        <f t="shared" si="7"/>
        <v>19.975680000000239</v>
      </c>
      <c r="AQ52" s="117">
        <f t="shared" si="1"/>
        <v>6.8125</v>
      </c>
      <c r="AR52" s="117">
        <f t="shared" si="8"/>
        <v>6.8631944444423425</v>
      </c>
      <c r="AS52" s="117">
        <f t="shared" si="9"/>
        <v>5.0694444442342501E-2</v>
      </c>
    </row>
    <row r="53" spans="1:45" x14ac:dyDescent="0.2">
      <c r="A53" s="9" t="s">
        <v>2075</v>
      </c>
      <c r="B53" s="16">
        <v>37715.470138888886</v>
      </c>
      <c r="C53" s="16">
        <v>37720.682638888888</v>
      </c>
      <c r="D53" s="20" t="s">
        <v>2351</v>
      </c>
      <c r="E53" s="18" t="s">
        <v>2352</v>
      </c>
      <c r="F53" s="9">
        <v>50</v>
      </c>
      <c r="L53" s="8">
        <v>1549.557</v>
      </c>
      <c r="N53" s="9">
        <v>1340</v>
      </c>
      <c r="P53" s="23">
        <v>37715.470138888886</v>
      </c>
      <c r="Q53" s="23">
        <v>37720.682638888888</v>
      </c>
      <c r="R53">
        <v>17.934699999999999</v>
      </c>
      <c r="S53">
        <v>40</v>
      </c>
      <c r="T53" s="122">
        <f t="shared" si="2"/>
        <v>1549.5580799999998</v>
      </c>
      <c r="U53" s="132"/>
      <c r="V53" s="23">
        <v>37715.431944444441</v>
      </c>
      <c r="W53" s="23">
        <v>37721.677777777775</v>
      </c>
      <c r="X53">
        <v>21.4314</v>
      </c>
      <c r="Y53">
        <v>40</v>
      </c>
      <c r="Z53" s="81">
        <f t="shared" si="3"/>
        <v>1851.6729600000001</v>
      </c>
      <c r="AB53" s="82">
        <f t="shared" si="4"/>
        <v>302.11596000000009</v>
      </c>
      <c r="AK53" s="9">
        <v>1549.557</v>
      </c>
      <c r="AL53" s="9">
        <f t="shared" si="0"/>
        <v>1549.5580799999998</v>
      </c>
      <c r="AM53" s="82">
        <f t="shared" si="5"/>
        <v>1851.6729600000001</v>
      </c>
      <c r="AO53" s="82">
        <f t="shared" si="6"/>
        <v>1.0799999997743726E-3</v>
      </c>
      <c r="AP53" s="82">
        <f t="shared" si="7"/>
        <v>302.11488000000031</v>
      </c>
      <c r="AQ53" s="117">
        <f t="shared" si="1"/>
        <v>5.2125000000014552</v>
      </c>
      <c r="AR53" s="117">
        <f t="shared" si="8"/>
        <v>6.2458333333343035</v>
      </c>
      <c r="AS53" s="117">
        <f t="shared" si="9"/>
        <v>1.0333333333328483</v>
      </c>
    </row>
    <row r="54" spans="1:45" x14ac:dyDescent="0.2">
      <c r="A54" s="9" t="s">
        <v>2075</v>
      </c>
      <c r="B54" s="16">
        <v>37722.67291666667</v>
      </c>
      <c r="C54" s="16">
        <v>37729.001388888886</v>
      </c>
      <c r="D54" s="20" t="s">
        <v>2355</v>
      </c>
      <c r="E54" s="18" t="s">
        <v>2356</v>
      </c>
      <c r="F54" s="9">
        <v>50</v>
      </c>
      <c r="L54" s="8">
        <v>378</v>
      </c>
      <c r="N54" s="9">
        <v>617</v>
      </c>
      <c r="P54" s="23">
        <v>37722.67291666667</v>
      </c>
      <c r="Q54" s="23">
        <v>37729.001388888886</v>
      </c>
      <c r="R54">
        <v>4.3723999999999998</v>
      </c>
      <c r="S54">
        <v>1.85</v>
      </c>
      <c r="T54" s="122">
        <f t="shared" si="2"/>
        <v>377.77535999999998</v>
      </c>
      <c r="U54" s="132"/>
      <c r="V54" s="23">
        <v>37721.677777777775</v>
      </c>
      <c r="W54" s="23">
        <v>37729.506249999999</v>
      </c>
      <c r="X54">
        <v>6.4295999999999998</v>
      </c>
      <c r="Y54">
        <v>3.48</v>
      </c>
      <c r="Z54" s="81">
        <f t="shared" si="3"/>
        <v>555.51744000000008</v>
      </c>
      <c r="AB54" s="82">
        <f t="shared" si="4"/>
        <v>177.51744000000008</v>
      </c>
      <c r="AK54" s="9">
        <v>378</v>
      </c>
      <c r="AL54" s="9">
        <f t="shared" si="0"/>
        <v>377.77535999999998</v>
      </c>
      <c r="AM54" s="82">
        <f t="shared" si="5"/>
        <v>555.51744000000008</v>
      </c>
      <c r="AO54" s="82">
        <f t="shared" si="6"/>
        <v>-0.22464000000002216</v>
      </c>
      <c r="AP54" s="82">
        <f t="shared" si="7"/>
        <v>177.7420800000001</v>
      </c>
      <c r="AQ54" s="117">
        <f t="shared" si="1"/>
        <v>6.3284722222160781</v>
      </c>
      <c r="AR54" s="117">
        <f t="shared" si="8"/>
        <v>7.828472222223354</v>
      </c>
      <c r="AS54" s="117">
        <f t="shared" si="9"/>
        <v>1.500000000007276</v>
      </c>
    </row>
    <row r="55" spans="1:45" x14ac:dyDescent="0.2">
      <c r="A55" s="9" t="s">
        <v>2075</v>
      </c>
      <c r="B55" s="16">
        <v>37730.011805555558</v>
      </c>
      <c r="C55" s="16">
        <v>37735.794444444444</v>
      </c>
      <c r="D55" s="20" t="s">
        <v>2357</v>
      </c>
      <c r="E55" s="18" t="s">
        <v>2358</v>
      </c>
      <c r="F55" s="9">
        <v>50</v>
      </c>
      <c r="L55" s="265">
        <v>1096</v>
      </c>
      <c r="N55" s="9">
        <v>284</v>
      </c>
      <c r="P55" s="125">
        <v>37730.011805555558</v>
      </c>
      <c r="Q55" s="125">
        <v>37735.794444444444</v>
      </c>
      <c r="R55" s="110">
        <v>12.6807</v>
      </c>
      <c r="S55" s="110">
        <v>50</v>
      </c>
      <c r="T55" s="126">
        <f t="shared" si="2"/>
        <v>1095.61248</v>
      </c>
      <c r="U55" s="133"/>
      <c r="V55" s="23">
        <v>37729.506249999999</v>
      </c>
      <c r="W55" s="23">
        <v>37736.024305555555</v>
      </c>
      <c r="X55">
        <v>12.991400000000001</v>
      </c>
      <c r="Y55">
        <v>50</v>
      </c>
      <c r="Z55" s="81">
        <f t="shared" si="3"/>
        <v>1122.45696</v>
      </c>
      <c r="AB55" s="82">
        <f t="shared" si="4"/>
        <v>26.456959999999981</v>
      </c>
      <c r="AK55" s="9">
        <v>1096</v>
      </c>
      <c r="AL55" s="9">
        <f t="shared" si="0"/>
        <v>1095.61248</v>
      </c>
      <c r="AM55" s="82">
        <f t="shared" si="5"/>
        <v>1122.45696</v>
      </c>
      <c r="AO55" s="82">
        <f t="shared" si="6"/>
        <v>-0.38751999999999498</v>
      </c>
      <c r="AP55" s="82">
        <f t="shared" si="7"/>
        <v>26.844479999999976</v>
      </c>
      <c r="AQ55" s="117">
        <f t="shared" si="1"/>
        <v>5.7826388888861402</v>
      </c>
      <c r="AR55" s="117">
        <f t="shared" si="8"/>
        <v>6.5180555555562023</v>
      </c>
      <c r="AS55" s="117">
        <f t="shared" si="9"/>
        <v>0.73541666667006211</v>
      </c>
    </row>
    <row r="56" spans="1:45" x14ac:dyDescent="0.2">
      <c r="A56" s="9" t="s">
        <v>2075</v>
      </c>
      <c r="B56" s="16">
        <v>37736.254861111112</v>
      </c>
      <c r="C56" s="16">
        <v>37742.082638888889</v>
      </c>
      <c r="D56" s="20" t="s">
        <v>2359</v>
      </c>
      <c r="E56" s="18" t="s">
        <v>2360</v>
      </c>
      <c r="F56" s="9">
        <v>50</v>
      </c>
      <c r="L56" s="265">
        <v>1224</v>
      </c>
      <c r="N56" s="9">
        <v>120</v>
      </c>
      <c r="P56" s="125">
        <v>37736.254861111112</v>
      </c>
      <c r="Q56" s="125">
        <v>37742.082638888889</v>
      </c>
      <c r="R56" s="110">
        <v>14.1724</v>
      </c>
      <c r="S56" s="110">
        <v>100.9027</v>
      </c>
      <c r="T56" s="126">
        <f t="shared" si="2"/>
        <v>1224.4953599999999</v>
      </c>
      <c r="U56" s="133"/>
      <c r="V56" s="23">
        <v>37736.024305555555</v>
      </c>
      <c r="W56" s="23">
        <v>37742.082638888889</v>
      </c>
      <c r="X56">
        <v>14.2799</v>
      </c>
      <c r="Y56">
        <v>100.9027</v>
      </c>
      <c r="Z56" s="81">
        <f t="shared" si="3"/>
        <v>1233.7833599999999</v>
      </c>
      <c r="AB56" s="82">
        <f t="shared" si="4"/>
        <v>9.7833599999999024</v>
      </c>
      <c r="AK56" s="95">
        <v>1224</v>
      </c>
      <c r="AL56" s="95">
        <f t="shared" si="0"/>
        <v>1224.4953599999999</v>
      </c>
      <c r="AM56" s="119">
        <f t="shared" si="5"/>
        <v>1233.7833599999999</v>
      </c>
      <c r="AN56" s="95"/>
      <c r="AO56" s="119">
        <f t="shared" si="6"/>
        <v>0.49535999999989144</v>
      </c>
      <c r="AP56" s="82">
        <f t="shared" si="7"/>
        <v>9.2880000000000109</v>
      </c>
      <c r="AQ56" s="117">
        <f t="shared" si="1"/>
        <v>5.827777777776646</v>
      </c>
      <c r="AR56" s="117">
        <f t="shared" si="8"/>
        <v>6.0583333333343035</v>
      </c>
      <c r="AS56" s="117">
        <f t="shared" si="9"/>
        <v>0.2305555555576575</v>
      </c>
    </row>
    <row r="57" spans="1:45" x14ac:dyDescent="0.2">
      <c r="B57" s="16"/>
      <c r="C57" s="16"/>
      <c r="T57" s="122">
        <f t="shared" si="2"/>
        <v>0</v>
      </c>
      <c r="U57" s="122"/>
      <c r="Z57" s="81">
        <f t="shared" ref="Z57:Z120" si="10">X57*60*60*24/1000</f>
        <v>0</v>
      </c>
      <c r="AB57" s="82">
        <f t="shared" si="4"/>
        <v>0</v>
      </c>
      <c r="AL57" s="9">
        <f t="shared" si="0"/>
        <v>0</v>
      </c>
      <c r="AM57" s="82">
        <f t="shared" si="5"/>
        <v>0</v>
      </c>
      <c r="AO57" s="82">
        <f t="shared" si="6"/>
        <v>0</v>
      </c>
      <c r="AP57" s="82">
        <f t="shared" si="7"/>
        <v>0</v>
      </c>
      <c r="AQ57" s="117">
        <f t="shared" si="1"/>
        <v>0</v>
      </c>
      <c r="AR57" s="117">
        <f t="shared" si="8"/>
        <v>0</v>
      </c>
      <c r="AS57" s="117">
        <f t="shared" si="9"/>
        <v>0</v>
      </c>
    </row>
    <row r="58" spans="1:45" x14ac:dyDescent="0.2">
      <c r="B58" s="16"/>
      <c r="C58" s="16"/>
      <c r="T58" s="122">
        <f t="shared" si="2"/>
        <v>0</v>
      </c>
      <c r="U58" s="122"/>
      <c r="Z58" s="81">
        <f t="shared" si="10"/>
        <v>0</v>
      </c>
      <c r="AB58" s="82">
        <f t="shared" si="4"/>
        <v>0</v>
      </c>
      <c r="AL58" s="9">
        <f t="shared" si="0"/>
        <v>0</v>
      </c>
      <c r="AM58" s="82">
        <f t="shared" si="5"/>
        <v>0</v>
      </c>
      <c r="AO58" s="82">
        <f t="shared" si="6"/>
        <v>0</v>
      </c>
      <c r="AP58" s="82">
        <f t="shared" si="7"/>
        <v>0</v>
      </c>
      <c r="AQ58" s="117">
        <f t="shared" si="1"/>
        <v>0</v>
      </c>
      <c r="AR58" s="117">
        <f t="shared" si="8"/>
        <v>0</v>
      </c>
      <c r="AS58" s="117">
        <f t="shared" si="9"/>
        <v>0</v>
      </c>
    </row>
    <row r="59" spans="1:45" x14ac:dyDescent="0.2">
      <c r="B59" s="16"/>
      <c r="C59" s="16"/>
      <c r="T59" s="122">
        <f t="shared" si="2"/>
        <v>0</v>
      </c>
      <c r="U59" s="122"/>
      <c r="Z59" s="81">
        <f t="shared" si="10"/>
        <v>0</v>
      </c>
      <c r="AB59" s="82">
        <f t="shared" si="4"/>
        <v>0</v>
      </c>
      <c r="AL59" s="9">
        <f t="shared" si="0"/>
        <v>0</v>
      </c>
      <c r="AM59" s="82">
        <f t="shared" si="5"/>
        <v>0</v>
      </c>
      <c r="AO59" s="82">
        <f t="shared" si="6"/>
        <v>0</v>
      </c>
      <c r="AP59" s="82">
        <f t="shared" si="7"/>
        <v>0</v>
      </c>
      <c r="AQ59" s="117">
        <f t="shared" si="1"/>
        <v>0</v>
      </c>
      <c r="AR59" s="117">
        <f t="shared" si="8"/>
        <v>0</v>
      </c>
      <c r="AS59" s="117">
        <f t="shared" si="9"/>
        <v>0</v>
      </c>
    </row>
    <row r="60" spans="1:45" x14ac:dyDescent="0.2">
      <c r="B60" s="16"/>
      <c r="C60" s="16"/>
      <c r="T60" s="122">
        <f t="shared" si="2"/>
        <v>0</v>
      </c>
      <c r="U60" s="122"/>
      <c r="Z60" s="81">
        <f t="shared" si="10"/>
        <v>0</v>
      </c>
      <c r="AB60" s="82">
        <f t="shared" si="4"/>
        <v>0</v>
      </c>
      <c r="AL60" s="9">
        <f t="shared" si="0"/>
        <v>0</v>
      </c>
      <c r="AM60" s="82">
        <f t="shared" si="5"/>
        <v>0</v>
      </c>
      <c r="AO60" s="82">
        <f t="shared" si="6"/>
        <v>0</v>
      </c>
      <c r="AP60" s="82">
        <f t="shared" si="7"/>
        <v>0</v>
      </c>
      <c r="AQ60" s="117">
        <f t="shared" si="1"/>
        <v>0</v>
      </c>
      <c r="AR60" s="117">
        <f t="shared" si="8"/>
        <v>0</v>
      </c>
      <c r="AS60" s="117">
        <f t="shared" si="9"/>
        <v>0</v>
      </c>
    </row>
    <row r="61" spans="1:45" x14ac:dyDescent="0.2">
      <c r="B61" s="16"/>
      <c r="C61" s="16"/>
      <c r="T61" s="122">
        <f t="shared" si="2"/>
        <v>0</v>
      </c>
      <c r="U61" s="122"/>
      <c r="Z61" s="81">
        <f t="shared" si="10"/>
        <v>0</v>
      </c>
      <c r="AB61" s="82">
        <f t="shared" si="4"/>
        <v>0</v>
      </c>
      <c r="AL61" s="9">
        <f t="shared" si="0"/>
        <v>0</v>
      </c>
      <c r="AM61" s="82">
        <f t="shared" si="5"/>
        <v>0</v>
      </c>
      <c r="AO61" s="82">
        <f t="shared" si="6"/>
        <v>0</v>
      </c>
      <c r="AP61" s="82">
        <f t="shared" si="7"/>
        <v>0</v>
      </c>
      <c r="AQ61" s="117">
        <f t="shared" si="1"/>
        <v>0</v>
      </c>
      <c r="AR61" s="117">
        <f t="shared" si="8"/>
        <v>0</v>
      </c>
      <c r="AS61" s="117">
        <f t="shared" si="9"/>
        <v>0</v>
      </c>
    </row>
    <row r="62" spans="1:45" x14ac:dyDescent="0.2">
      <c r="B62" s="16"/>
      <c r="C62" s="16"/>
      <c r="T62" s="122">
        <f t="shared" si="2"/>
        <v>0</v>
      </c>
      <c r="U62" s="122"/>
      <c r="Z62" s="81">
        <f t="shared" si="10"/>
        <v>0</v>
      </c>
      <c r="AB62" s="82">
        <f t="shared" si="4"/>
        <v>0</v>
      </c>
      <c r="AL62" s="9">
        <f t="shared" si="0"/>
        <v>0</v>
      </c>
      <c r="AM62" s="82">
        <f t="shared" si="5"/>
        <v>0</v>
      </c>
      <c r="AO62" s="82">
        <f t="shared" si="6"/>
        <v>0</v>
      </c>
      <c r="AP62" s="82">
        <f t="shared" si="7"/>
        <v>0</v>
      </c>
      <c r="AQ62" s="117">
        <f t="shared" si="1"/>
        <v>0</v>
      </c>
      <c r="AR62" s="117">
        <f t="shared" si="8"/>
        <v>0</v>
      </c>
      <c r="AS62" s="117">
        <f t="shared" si="9"/>
        <v>0</v>
      </c>
    </row>
    <row r="63" spans="1:45" x14ac:dyDescent="0.2">
      <c r="A63" s="9" t="s">
        <v>2075</v>
      </c>
      <c r="B63" s="16">
        <v>37965.6875</v>
      </c>
      <c r="C63" s="16">
        <v>37966.347222222219</v>
      </c>
      <c r="D63" s="20" t="s">
        <v>2363</v>
      </c>
      <c r="E63" s="18" t="s">
        <v>2364</v>
      </c>
      <c r="F63" s="9">
        <v>50</v>
      </c>
      <c r="L63" s="8">
        <v>298.60000000000002</v>
      </c>
      <c r="N63" s="9">
        <v>60</v>
      </c>
      <c r="P63" s="23">
        <v>37965.6875</v>
      </c>
      <c r="Q63" s="23">
        <v>37966.347222222219</v>
      </c>
      <c r="R63">
        <v>3.4561000000000002</v>
      </c>
      <c r="S63">
        <v>14.439</v>
      </c>
      <c r="T63" s="122">
        <f t="shared" si="2"/>
        <v>298.60704000000004</v>
      </c>
      <c r="U63" s="132"/>
      <c r="V63" s="23">
        <v>37965.6875</v>
      </c>
      <c r="W63" s="23">
        <v>37966.390972222223</v>
      </c>
      <c r="X63">
        <v>3.5427</v>
      </c>
      <c r="Y63">
        <v>14.439</v>
      </c>
      <c r="Z63" s="81">
        <f t="shared" si="10"/>
        <v>306.08928000000003</v>
      </c>
      <c r="AB63" s="82">
        <f t="shared" si="4"/>
        <v>7.4892800000000079</v>
      </c>
      <c r="AK63" s="9">
        <v>298.60000000000002</v>
      </c>
      <c r="AL63" s="9">
        <f t="shared" si="0"/>
        <v>298.60704000000004</v>
      </c>
      <c r="AM63" s="82">
        <f t="shared" si="5"/>
        <v>306.08928000000003</v>
      </c>
      <c r="AO63" s="82">
        <f t="shared" si="6"/>
        <v>7.0400000000176988E-3</v>
      </c>
      <c r="AP63" s="82">
        <f t="shared" si="7"/>
        <v>7.4822399999999902</v>
      </c>
      <c r="AQ63" s="117">
        <f t="shared" si="1"/>
        <v>0.65972222221898846</v>
      </c>
      <c r="AR63" s="117">
        <f t="shared" si="8"/>
        <v>0.70347222222335404</v>
      </c>
      <c r="AS63" s="117">
        <f t="shared" si="9"/>
        <v>4.3750000004365575E-2</v>
      </c>
    </row>
    <row r="64" spans="1:45" x14ac:dyDescent="0.2">
      <c r="A64" s="9" t="s">
        <v>2075</v>
      </c>
      <c r="B64" s="16">
        <v>37966.43472222222</v>
      </c>
      <c r="C64" s="16">
        <v>37973.12222222222</v>
      </c>
      <c r="D64" s="20" t="s">
        <v>2365</v>
      </c>
      <c r="E64" s="18" t="s">
        <v>2366</v>
      </c>
      <c r="F64" s="9">
        <v>50</v>
      </c>
      <c r="L64" s="8">
        <v>545.6</v>
      </c>
      <c r="N64" s="9">
        <v>460</v>
      </c>
      <c r="P64" s="23">
        <v>37966.43472222222</v>
      </c>
      <c r="Q64" s="23">
        <v>37973.12222222222</v>
      </c>
      <c r="R64">
        <v>6.3148</v>
      </c>
      <c r="S64">
        <v>6.4352</v>
      </c>
      <c r="T64" s="122">
        <f t="shared" si="2"/>
        <v>545.59871999999996</v>
      </c>
      <c r="U64" s="132"/>
      <c r="V64" s="23">
        <v>37966.390972222223</v>
      </c>
      <c r="W64" s="23">
        <v>37975.977083333331</v>
      </c>
      <c r="X64">
        <v>7.7523999999999997</v>
      </c>
      <c r="Y64">
        <v>6.4352</v>
      </c>
      <c r="Z64" s="81">
        <f t="shared" si="10"/>
        <v>669.80736000000002</v>
      </c>
      <c r="AB64" s="82">
        <f t="shared" si="4"/>
        <v>124.20735999999999</v>
      </c>
      <c r="AK64" s="9">
        <v>545.6</v>
      </c>
      <c r="AL64" s="9">
        <f t="shared" si="0"/>
        <v>545.59871999999996</v>
      </c>
      <c r="AM64" s="82">
        <f t="shared" si="5"/>
        <v>669.80736000000002</v>
      </c>
      <c r="AO64" s="82">
        <f t="shared" si="6"/>
        <v>-1.280000000065229E-3</v>
      </c>
      <c r="AP64" s="82">
        <f t="shared" si="7"/>
        <v>124.20864000000006</v>
      </c>
      <c r="AQ64" s="117">
        <f t="shared" si="1"/>
        <v>6.6875</v>
      </c>
      <c r="AR64" s="117">
        <f t="shared" si="8"/>
        <v>9.586111111108039</v>
      </c>
      <c r="AS64" s="117">
        <f t="shared" si="9"/>
        <v>2.898611111108039</v>
      </c>
    </row>
    <row r="65" spans="1:45" x14ac:dyDescent="0.2">
      <c r="A65" s="9" t="s">
        <v>2075</v>
      </c>
      <c r="B65" s="16">
        <v>37978.831944444442</v>
      </c>
      <c r="C65" s="16">
        <v>37985.325694444444</v>
      </c>
      <c r="D65" s="20" t="s">
        <v>2367</v>
      </c>
      <c r="E65" s="18" t="s">
        <v>2368</v>
      </c>
      <c r="F65" s="9">
        <v>50</v>
      </c>
      <c r="L65" s="8">
        <v>406.4</v>
      </c>
      <c r="N65" s="9">
        <v>757</v>
      </c>
      <c r="P65" s="23">
        <v>37978.831944444442</v>
      </c>
      <c r="Q65" s="23">
        <v>37985.325694444444</v>
      </c>
      <c r="R65">
        <v>4.7034000000000002</v>
      </c>
      <c r="S65">
        <v>12.5372</v>
      </c>
      <c r="T65" s="122">
        <f t="shared" si="2"/>
        <v>406.37376</v>
      </c>
      <c r="U65" s="132"/>
      <c r="V65" s="23">
        <v>37975.977083333331</v>
      </c>
      <c r="W65" s="23">
        <v>37985.734722222223</v>
      </c>
      <c r="X65">
        <v>6.1510999999999996</v>
      </c>
      <c r="Y65">
        <v>12.5372</v>
      </c>
      <c r="Z65" s="81">
        <f t="shared" si="10"/>
        <v>531.45504000000005</v>
      </c>
      <c r="AB65" s="82">
        <f t="shared" si="4"/>
        <v>125.05504000000008</v>
      </c>
      <c r="AK65" s="9">
        <v>406.4</v>
      </c>
      <c r="AL65" s="9">
        <f t="shared" si="0"/>
        <v>406.37376</v>
      </c>
      <c r="AM65" s="82">
        <f t="shared" si="5"/>
        <v>531.45504000000005</v>
      </c>
      <c r="AO65" s="82">
        <f t="shared" si="6"/>
        <v>-2.6239999999972952E-2</v>
      </c>
      <c r="AP65" s="82">
        <f t="shared" si="7"/>
        <v>125.08128000000005</v>
      </c>
      <c r="AQ65" s="117">
        <f t="shared" si="1"/>
        <v>6.4937500000014552</v>
      </c>
      <c r="AR65" s="117">
        <f t="shared" si="8"/>
        <v>9.757638888891961</v>
      </c>
      <c r="AS65" s="117">
        <f t="shared" si="9"/>
        <v>3.2638888888905058</v>
      </c>
    </row>
    <row r="66" spans="1:45" x14ac:dyDescent="0.2">
      <c r="A66" s="9" t="s">
        <v>2075</v>
      </c>
      <c r="B66" s="16">
        <v>37986.143750000003</v>
      </c>
      <c r="C66" s="16">
        <v>37989.71597222222</v>
      </c>
      <c r="D66" s="20" t="s">
        <v>2369</v>
      </c>
      <c r="E66" s="18" t="s">
        <v>2370</v>
      </c>
      <c r="F66" s="9">
        <v>50</v>
      </c>
      <c r="L66" s="8">
        <v>226</v>
      </c>
      <c r="N66" s="9">
        <v>343</v>
      </c>
      <c r="P66" s="23">
        <v>37986.143750000003</v>
      </c>
      <c r="Q66" s="23">
        <v>37989.71597222222</v>
      </c>
      <c r="R66">
        <v>2.617</v>
      </c>
      <c r="S66">
        <v>7.24</v>
      </c>
      <c r="T66" s="122">
        <f t="shared" si="2"/>
        <v>226.10880000000003</v>
      </c>
      <c r="U66" s="132"/>
      <c r="V66" s="23">
        <v>37985.734722222223</v>
      </c>
      <c r="W66" s="23">
        <v>37989.909722222219</v>
      </c>
      <c r="X66">
        <v>2.9540999999999999</v>
      </c>
      <c r="Y66">
        <v>7.24</v>
      </c>
      <c r="Z66" s="81">
        <f t="shared" si="10"/>
        <v>255.23424</v>
      </c>
      <c r="AB66" s="82">
        <f t="shared" si="4"/>
        <v>29.23424</v>
      </c>
      <c r="AK66" s="9">
        <v>226</v>
      </c>
      <c r="AL66" s="9">
        <f t="shared" si="0"/>
        <v>226.10880000000003</v>
      </c>
      <c r="AM66" s="82">
        <f t="shared" si="5"/>
        <v>255.23424</v>
      </c>
      <c r="AO66" s="82">
        <f t="shared" si="6"/>
        <v>0.10880000000003065</v>
      </c>
      <c r="AP66" s="82">
        <f t="shared" si="7"/>
        <v>29.125439999999969</v>
      </c>
      <c r="AQ66" s="117">
        <f t="shared" si="1"/>
        <v>3.5722222222175333</v>
      </c>
      <c r="AR66" s="117">
        <f t="shared" si="8"/>
        <v>4.1749999999956344</v>
      </c>
      <c r="AS66" s="117">
        <f t="shared" si="9"/>
        <v>0.60277777777810115</v>
      </c>
    </row>
    <row r="67" spans="1:45" x14ac:dyDescent="0.2">
      <c r="A67" s="9" t="s">
        <v>2075</v>
      </c>
      <c r="B67" s="16">
        <v>37990.103472222225</v>
      </c>
      <c r="C67" s="16">
        <v>37991.505555555559</v>
      </c>
      <c r="D67" s="20" t="s">
        <v>2371</v>
      </c>
      <c r="E67" s="18" t="s">
        <v>2372</v>
      </c>
      <c r="F67" s="9">
        <v>50</v>
      </c>
      <c r="L67" s="8">
        <v>57.3</v>
      </c>
      <c r="N67" s="9">
        <v>301</v>
      </c>
      <c r="P67" s="23">
        <v>37990.103472222225</v>
      </c>
      <c r="Q67" s="23">
        <v>37991.505555555559</v>
      </c>
      <c r="R67">
        <v>0.66369999999999996</v>
      </c>
      <c r="S67">
        <v>0.54679999999999995</v>
      </c>
      <c r="T67" s="122">
        <f t="shared" si="2"/>
        <v>57.343679999999992</v>
      </c>
      <c r="U67" s="132"/>
      <c r="V67" s="23">
        <v>37989.909722222219</v>
      </c>
      <c r="W67" s="23">
        <v>37991.755555555559</v>
      </c>
      <c r="X67">
        <v>0.89410000000000001</v>
      </c>
      <c r="Y67">
        <v>0.5958</v>
      </c>
      <c r="Z67" s="81">
        <f t="shared" si="10"/>
        <v>77.250240000000005</v>
      </c>
      <c r="AB67" s="82">
        <f t="shared" si="4"/>
        <v>19.950240000000008</v>
      </c>
      <c r="AK67" s="9">
        <v>57.3</v>
      </c>
      <c r="AL67" s="9">
        <f t="shared" si="0"/>
        <v>57.343679999999992</v>
      </c>
      <c r="AM67" s="82">
        <f t="shared" si="5"/>
        <v>77.250240000000005</v>
      </c>
      <c r="AO67" s="82">
        <f t="shared" si="6"/>
        <v>4.3679999999994834E-2</v>
      </c>
      <c r="AP67" s="82">
        <f t="shared" si="7"/>
        <v>19.906560000000013</v>
      </c>
      <c r="AQ67" s="117">
        <f t="shared" si="1"/>
        <v>1.4020833333343035</v>
      </c>
      <c r="AR67" s="117">
        <f t="shared" si="8"/>
        <v>1.8458333333401242</v>
      </c>
      <c r="AS67" s="117">
        <f t="shared" si="9"/>
        <v>0.44375000000582077</v>
      </c>
    </row>
    <row r="68" spans="1:45" x14ac:dyDescent="0.2">
      <c r="A68" s="9" t="s">
        <v>2075</v>
      </c>
      <c r="B68" s="16">
        <v>37992.005555555559</v>
      </c>
      <c r="C68" s="16">
        <v>37992.77847222222</v>
      </c>
      <c r="D68" s="20" t="s">
        <v>2375</v>
      </c>
      <c r="E68" s="18" t="s">
        <v>2372</v>
      </c>
      <c r="F68" s="9">
        <v>50</v>
      </c>
      <c r="L68" s="8">
        <v>24.4</v>
      </c>
      <c r="N68" s="9">
        <v>636</v>
      </c>
      <c r="P68" s="23">
        <v>37992.005555555559</v>
      </c>
      <c r="Q68" s="23">
        <v>37992.77847222222</v>
      </c>
      <c r="R68">
        <v>0.2828</v>
      </c>
      <c r="S68">
        <v>0.45379999999999998</v>
      </c>
      <c r="T68" s="122">
        <f t="shared" si="2"/>
        <v>24.433920000000001</v>
      </c>
      <c r="U68" s="132"/>
      <c r="V68" s="23">
        <v>37991.755555555559</v>
      </c>
      <c r="W68" s="23">
        <v>37994.53125</v>
      </c>
      <c r="X68">
        <v>0.92100000000000004</v>
      </c>
      <c r="Y68">
        <v>0.5</v>
      </c>
      <c r="Z68" s="81">
        <f t="shared" si="10"/>
        <v>79.574400000000011</v>
      </c>
      <c r="AB68" s="82">
        <f t="shared" si="4"/>
        <v>55.174400000000013</v>
      </c>
      <c r="AK68" s="9">
        <v>24.4</v>
      </c>
      <c r="AL68" s="9">
        <f t="shared" si="0"/>
        <v>24.433920000000001</v>
      </c>
      <c r="AM68" s="82">
        <f t="shared" si="5"/>
        <v>79.574400000000011</v>
      </c>
      <c r="AO68" s="82">
        <f t="shared" si="6"/>
        <v>3.3920000000001949E-2</v>
      </c>
      <c r="AP68" s="82">
        <f t="shared" si="7"/>
        <v>55.140480000000011</v>
      </c>
      <c r="AQ68" s="117">
        <f t="shared" si="1"/>
        <v>0.77291666666133096</v>
      </c>
      <c r="AR68" s="117">
        <f t="shared" si="8"/>
        <v>2.7756944444408873</v>
      </c>
      <c r="AS68" s="117">
        <f t="shared" si="9"/>
        <v>2.0027777777795563</v>
      </c>
    </row>
    <row r="69" spans="1:45" x14ac:dyDescent="0.2">
      <c r="A69" s="9" t="s">
        <v>2075</v>
      </c>
      <c r="B69" s="16">
        <v>37996.28402777778</v>
      </c>
      <c r="C69" s="16">
        <v>37997.967361111114</v>
      </c>
      <c r="D69" s="20" t="s">
        <v>2376</v>
      </c>
      <c r="E69" s="18" t="s">
        <v>2377</v>
      </c>
      <c r="F69" s="9">
        <v>50</v>
      </c>
      <c r="L69" s="8">
        <v>45.4</v>
      </c>
      <c r="N69" s="9">
        <v>1520</v>
      </c>
      <c r="P69" s="23">
        <v>37996.28402777778</v>
      </c>
      <c r="Q69" s="23">
        <v>37997.967361111114</v>
      </c>
      <c r="R69">
        <v>0.52569999999999995</v>
      </c>
      <c r="S69">
        <v>0.41</v>
      </c>
      <c r="T69" s="122">
        <f t="shared" si="2"/>
        <v>45.420479999999998</v>
      </c>
      <c r="U69" s="132"/>
      <c r="V69" s="23">
        <v>37994.53125</v>
      </c>
      <c r="W69" s="23">
        <v>37998.356249999997</v>
      </c>
      <c r="X69">
        <v>1.1536</v>
      </c>
      <c r="Y69">
        <v>0.41</v>
      </c>
      <c r="Z69" s="81">
        <f t="shared" si="10"/>
        <v>99.671040000000005</v>
      </c>
      <c r="AB69" s="82">
        <f t="shared" si="4"/>
        <v>54.271040000000006</v>
      </c>
      <c r="AK69" s="9">
        <v>45.4</v>
      </c>
      <c r="AL69" s="9">
        <f t="shared" si="0"/>
        <v>45.420479999999998</v>
      </c>
      <c r="AM69" s="82">
        <f t="shared" si="5"/>
        <v>99.671040000000005</v>
      </c>
      <c r="AO69" s="82">
        <f t="shared" si="6"/>
        <v>2.0479999999999166E-2</v>
      </c>
      <c r="AP69" s="82">
        <f t="shared" si="7"/>
        <v>54.250560000000007</v>
      </c>
      <c r="AQ69" s="117">
        <f t="shared" si="1"/>
        <v>1.6833333333343035</v>
      </c>
      <c r="AR69" s="117">
        <f t="shared" si="8"/>
        <v>3.8249999999970896</v>
      </c>
      <c r="AS69" s="117">
        <f t="shared" si="9"/>
        <v>2.1416666666627862</v>
      </c>
    </row>
    <row r="70" spans="1:45" x14ac:dyDescent="0.2">
      <c r="A70" s="9" t="s">
        <v>2075</v>
      </c>
      <c r="B70" s="16">
        <v>37998.745138888888</v>
      </c>
      <c r="C70" s="16">
        <v>37999.504861111112</v>
      </c>
      <c r="D70" s="20" t="s">
        <v>2378</v>
      </c>
      <c r="E70" s="18" t="s">
        <v>2379</v>
      </c>
      <c r="F70" s="9">
        <v>50</v>
      </c>
      <c r="L70" s="8">
        <v>24.95</v>
      </c>
      <c r="N70" s="9">
        <v>1860</v>
      </c>
      <c r="P70" s="23">
        <v>37998.745138888888</v>
      </c>
      <c r="Q70" s="23">
        <v>37999.504861111112</v>
      </c>
      <c r="R70">
        <v>0.2888</v>
      </c>
      <c r="S70">
        <v>0.41</v>
      </c>
      <c r="T70" s="122">
        <f t="shared" si="2"/>
        <v>24.95232</v>
      </c>
      <c r="U70" s="132"/>
      <c r="V70" s="23">
        <v>37998.356249999997</v>
      </c>
      <c r="W70" s="23">
        <v>37999.920138888891</v>
      </c>
      <c r="X70">
        <v>0.57120000000000004</v>
      </c>
      <c r="Y70">
        <v>0.45379999999999998</v>
      </c>
      <c r="Z70" s="81">
        <f t="shared" si="10"/>
        <v>49.351680000000009</v>
      </c>
      <c r="AB70" s="82">
        <f t="shared" si="4"/>
        <v>24.40168000000001</v>
      </c>
      <c r="AK70" s="9">
        <v>24.95</v>
      </c>
      <c r="AL70" s="9">
        <f t="shared" ref="AL70:AL133" si="11">T70</f>
        <v>24.95232</v>
      </c>
      <c r="AM70" s="82">
        <f t="shared" si="5"/>
        <v>49.351680000000009</v>
      </c>
      <c r="AO70" s="82">
        <f t="shared" si="6"/>
        <v>2.3200000000009879E-3</v>
      </c>
      <c r="AP70" s="82">
        <f t="shared" si="7"/>
        <v>24.399360000000009</v>
      </c>
      <c r="AQ70" s="117">
        <f t="shared" ref="AQ70:AQ133" si="12">Q70-P70</f>
        <v>0.75972222222480923</v>
      </c>
      <c r="AR70" s="117">
        <f t="shared" si="8"/>
        <v>1.5638888888934162</v>
      </c>
      <c r="AS70" s="117">
        <f t="shared" si="9"/>
        <v>0.80416666666860692</v>
      </c>
    </row>
    <row r="71" spans="1:45" x14ac:dyDescent="0.2">
      <c r="A71" s="9" t="s">
        <v>2075</v>
      </c>
      <c r="B71" s="16">
        <v>38000.336111111108</v>
      </c>
      <c r="C71" s="16">
        <v>38002.461111111108</v>
      </c>
      <c r="D71" s="20" t="s">
        <v>2380</v>
      </c>
      <c r="E71" s="18" t="s">
        <v>2381</v>
      </c>
      <c r="F71" s="9">
        <v>50</v>
      </c>
      <c r="L71" s="8">
        <v>54.36</v>
      </c>
      <c r="N71" s="9">
        <v>1580</v>
      </c>
      <c r="P71" s="23">
        <v>38000.336111111108</v>
      </c>
      <c r="Q71" s="23">
        <v>38002.461111111108</v>
      </c>
      <c r="R71">
        <v>0.62909999999999999</v>
      </c>
      <c r="S71">
        <v>0.41</v>
      </c>
      <c r="T71" s="122">
        <f t="shared" ref="T71:T134" si="13">R71*60*60*24/1000</f>
        <v>54.354240000000004</v>
      </c>
      <c r="U71" s="132"/>
      <c r="V71" s="23">
        <v>37999.920138888891</v>
      </c>
      <c r="W71" s="23">
        <v>38002.62222222222</v>
      </c>
      <c r="X71">
        <v>0.8</v>
      </c>
      <c r="Y71">
        <v>0.41</v>
      </c>
      <c r="Z71" s="81">
        <f t="shared" si="10"/>
        <v>69.12</v>
      </c>
      <c r="AB71" s="82">
        <f t="shared" ref="AB71:AB93" si="14">Z71-L71</f>
        <v>14.760000000000005</v>
      </c>
      <c r="AK71" s="9">
        <v>54.36</v>
      </c>
      <c r="AL71" s="9">
        <f t="shared" si="11"/>
        <v>54.354240000000004</v>
      </c>
      <c r="AM71" s="82">
        <f t="shared" ref="AM71:AM134" si="15">Z71</f>
        <v>69.12</v>
      </c>
      <c r="AO71" s="82">
        <f t="shared" ref="AO71:AO134" si="16">AL71-AK71</f>
        <v>-5.7599999999951024E-3</v>
      </c>
      <c r="AP71" s="82">
        <f t="shared" ref="AP71:AP134" si="17">AM71-AL71</f>
        <v>14.76576</v>
      </c>
      <c r="AQ71" s="117">
        <f t="shared" si="12"/>
        <v>2.125</v>
      </c>
      <c r="AR71" s="117">
        <f t="shared" ref="AR71:AR134" si="18">W71-V71</f>
        <v>2.7020833333299379</v>
      </c>
      <c r="AS71" s="117">
        <f t="shared" ref="AS71:AS134" si="19">AR71-AQ71</f>
        <v>0.57708333332993789</v>
      </c>
    </row>
    <row r="72" spans="1:45" x14ac:dyDescent="0.2">
      <c r="A72" s="9" t="s">
        <v>2075</v>
      </c>
      <c r="B72" s="16">
        <v>38002.78402777778</v>
      </c>
      <c r="C72" s="16">
        <v>38005.201388888891</v>
      </c>
      <c r="D72" s="20" t="s">
        <v>2382</v>
      </c>
      <c r="E72" s="18" t="s">
        <v>2383</v>
      </c>
      <c r="F72" s="9">
        <v>50</v>
      </c>
      <c r="L72" s="8">
        <v>77</v>
      </c>
      <c r="N72" s="9">
        <v>12900</v>
      </c>
      <c r="P72" s="23">
        <v>38002.78402777778</v>
      </c>
      <c r="Q72" s="23">
        <v>38005.201388888891</v>
      </c>
      <c r="R72">
        <v>0.89070000000000005</v>
      </c>
      <c r="S72">
        <v>1.2841</v>
      </c>
      <c r="T72" s="122">
        <f t="shared" si="13"/>
        <v>76.956479999999999</v>
      </c>
      <c r="U72" s="132"/>
      <c r="V72" s="23">
        <v>38002.62222222222</v>
      </c>
      <c r="W72" s="23">
        <v>38009.956250000003</v>
      </c>
      <c r="X72">
        <v>1.5932999999999999</v>
      </c>
      <c r="Y72">
        <v>1.2841</v>
      </c>
      <c r="Z72" s="81">
        <f t="shared" si="10"/>
        <v>137.66111999999998</v>
      </c>
      <c r="AB72" s="82">
        <f t="shared" si="14"/>
        <v>60.661119999999983</v>
      </c>
      <c r="AK72" s="9">
        <v>77</v>
      </c>
      <c r="AL72" s="9">
        <f t="shared" si="11"/>
        <v>76.956479999999999</v>
      </c>
      <c r="AM72" s="82">
        <f t="shared" si="15"/>
        <v>137.66111999999998</v>
      </c>
      <c r="AO72" s="82">
        <f t="shared" si="16"/>
        <v>-4.3520000000000891E-2</v>
      </c>
      <c r="AP72" s="82">
        <f t="shared" si="17"/>
        <v>60.704639999999984</v>
      </c>
      <c r="AQ72" s="117">
        <f t="shared" si="12"/>
        <v>2.4173611111109494</v>
      </c>
      <c r="AR72" s="117">
        <f t="shared" si="18"/>
        <v>7.3340277777824667</v>
      </c>
      <c r="AS72" s="117">
        <f t="shared" si="19"/>
        <v>4.9166666666715173</v>
      </c>
    </row>
    <row r="73" spans="1:45" x14ac:dyDescent="0.2">
      <c r="A73" s="9" t="s">
        <v>2075</v>
      </c>
      <c r="B73" s="16">
        <v>38014.711805555555</v>
      </c>
      <c r="C73" s="16"/>
      <c r="D73" s="20" t="s">
        <v>2386</v>
      </c>
      <c r="E73" s="18" t="s">
        <v>2387</v>
      </c>
      <c r="F73" s="9">
        <v>70</v>
      </c>
      <c r="J73" s="9">
        <v>0.16</v>
      </c>
      <c r="N73" s="9">
        <v>698</v>
      </c>
      <c r="P73" s="23">
        <v>38014.711805555555</v>
      </c>
      <c r="Q73" s="23">
        <v>38014.711805555555</v>
      </c>
      <c r="R73">
        <v>0</v>
      </c>
      <c r="S73">
        <v>0.15770000000000001</v>
      </c>
      <c r="T73" s="122">
        <f t="shared" si="13"/>
        <v>0</v>
      </c>
      <c r="U73" s="132"/>
      <c r="V73" s="23">
        <v>38009.956250000003</v>
      </c>
      <c r="W73" s="23">
        <v>38015.31527777778</v>
      </c>
      <c r="X73">
        <v>0.77249999999999996</v>
      </c>
      <c r="Y73">
        <v>0.22259999999999999</v>
      </c>
      <c r="Z73" s="81">
        <f t="shared" si="10"/>
        <v>66.743999999999986</v>
      </c>
      <c r="AB73" s="82">
        <f t="shared" si="14"/>
        <v>66.743999999999986</v>
      </c>
      <c r="AL73" s="9">
        <f t="shared" si="11"/>
        <v>0</v>
      </c>
      <c r="AM73" s="82">
        <f t="shared" si="15"/>
        <v>66.743999999999986</v>
      </c>
      <c r="AO73" s="82">
        <f t="shared" si="16"/>
        <v>0</v>
      </c>
      <c r="AP73" s="82">
        <f t="shared" si="17"/>
        <v>66.743999999999986</v>
      </c>
      <c r="AQ73" s="117">
        <f t="shared" si="12"/>
        <v>0</v>
      </c>
      <c r="AR73" s="117">
        <f t="shared" si="18"/>
        <v>5.359027777776646</v>
      </c>
      <c r="AS73" s="117">
        <f t="shared" si="19"/>
        <v>5.359027777776646</v>
      </c>
    </row>
    <row r="74" spans="1:45" x14ac:dyDescent="0.2">
      <c r="A74" s="9" t="s">
        <v>2075</v>
      </c>
      <c r="B74" s="16">
        <v>38015.918749999997</v>
      </c>
      <c r="C74" s="16">
        <v>38017.163888888892</v>
      </c>
      <c r="D74" s="20" t="s">
        <v>2390</v>
      </c>
      <c r="E74" s="18" t="s">
        <v>2391</v>
      </c>
      <c r="F74" s="9">
        <v>50</v>
      </c>
      <c r="L74" s="8">
        <v>16.8</v>
      </c>
      <c r="N74" s="9">
        <v>2970</v>
      </c>
      <c r="P74" s="23">
        <v>38015.918749999997</v>
      </c>
      <c r="Q74" s="23">
        <v>38017.163888888892</v>
      </c>
      <c r="R74">
        <v>0.1943</v>
      </c>
      <c r="S74">
        <v>0.41</v>
      </c>
      <c r="T74" s="122">
        <f t="shared" si="13"/>
        <v>16.787520000000001</v>
      </c>
      <c r="U74" s="132"/>
      <c r="V74" s="23">
        <v>38015.31527777778</v>
      </c>
      <c r="W74" s="23">
        <v>38017.273611111108</v>
      </c>
      <c r="X74">
        <v>0.31469999999999998</v>
      </c>
      <c r="Y74">
        <v>0.5</v>
      </c>
      <c r="Z74" s="81">
        <f t="shared" si="10"/>
        <v>27.190079999999995</v>
      </c>
      <c r="AB74" s="82">
        <f t="shared" si="14"/>
        <v>10.390079999999994</v>
      </c>
      <c r="AK74" s="9">
        <v>16.8</v>
      </c>
      <c r="AL74" s="9">
        <f t="shared" si="11"/>
        <v>16.787520000000001</v>
      </c>
      <c r="AM74" s="82">
        <f t="shared" si="15"/>
        <v>27.190079999999995</v>
      </c>
      <c r="AO74" s="82">
        <f t="shared" si="16"/>
        <v>-1.2480000000000047E-2</v>
      </c>
      <c r="AP74" s="82">
        <f t="shared" si="17"/>
        <v>10.402559999999994</v>
      </c>
      <c r="AQ74" s="117">
        <f t="shared" si="12"/>
        <v>1.2451388888948713</v>
      </c>
      <c r="AR74" s="117">
        <f t="shared" si="18"/>
        <v>1.9583333333284827</v>
      </c>
      <c r="AS74" s="117">
        <f t="shared" si="19"/>
        <v>0.71319444443361135</v>
      </c>
    </row>
    <row r="75" spans="1:45" x14ac:dyDescent="0.2">
      <c r="A75" s="9" t="s">
        <v>2075</v>
      </c>
      <c r="B75" s="16">
        <v>38017.384027777778</v>
      </c>
      <c r="C75" s="16">
        <v>38018.009722222225</v>
      </c>
      <c r="D75" s="20" t="s">
        <v>2392</v>
      </c>
      <c r="E75" s="18" t="s">
        <v>2393</v>
      </c>
      <c r="F75" s="9">
        <v>50</v>
      </c>
      <c r="L75" s="8">
        <v>26.45</v>
      </c>
      <c r="N75" s="9">
        <v>1630</v>
      </c>
      <c r="P75" s="23">
        <v>38017.384027777778</v>
      </c>
      <c r="Q75" s="23">
        <v>38018.009722222225</v>
      </c>
      <c r="R75">
        <v>0.30609999999999998</v>
      </c>
      <c r="S75">
        <v>0.64680000000000004</v>
      </c>
      <c r="T75" s="122">
        <f t="shared" si="13"/>
        <v>26.447040000000001</v>
      </c>
      <c r="U75" s="132"/>
      <c r="V75" s="23">
        <v>38017.273611111108</v>
      </c>
      <c r="W75" s="23">
        <v>38018.283333333333</v>
      </c>
      <c r="X75">
        <v>0.3931</v>
      </c>
      <c r="Y75">
        <v>0.64680000000000004</v>
      </c>
      <c r="Z75" s="81">
        <f t="shared" si="10"/>
        <v>33.963839999999998</v>
      </c>
      <c r="AB75" s="82">
        <f t="shared" si="14"/>
        <v>7.5138399999999983</v>
      </c>
      <c r="AK75" s="9">
        <v>26.45</v>
      </c>
      <c r="AL75" s="9">
        <f t="shared" si="11"/>
        <v>26.447040000000001</v>
      </c>
      <c r="AM75" s="82">
        <f t="shared" si="15"/>
        <v>33.963839999999998</v>
      </c>
      <c r="AO75" s="82">
        <f t="shared" si="16"/>
        <v>-2.9599999999980753E-3</v>
      </c>
      <c r="AP75" s="82">
        <f t="shared" si="17"/>
        <v>7.5167999999999964</v>
      </c>
      <c r="AQ75" s="117">
        <f t="shared" si="12"/>
        <v>0.62569444444670808</v>
      </c>
      <c r="AR75" s="117">
        <f t="shared" si="18"/>
        <v>1.0097222222248092</v>
      </c>
      <c r="AS75" s="117">
        <f t="shared" si="19"/>
        <v>0.38402777777810115</v>
      </c>
    </row>
    <row r="76" spans="1:45" x14ac:dyDescent="0.2">
      <c r="A76" s="9" t="s">
        <v>2075</v>
      </c>
      <c r="B76" s="16">
        <v>38018.556944444441</v>
      </c>
      <c r="C76" s="16">
        <v>38020.068749999999</v>
      </c>
      <c r="D76" s="20" t="s">
        <v>2394</v>
      </c>
      <c r="E76" s="18" t="s">
        <v>2395</v>
      </c>
      <c r="F76" s="9">
        <v>50</v>
      </c>
      <c r="L76" s="8">
        <v>13</v>
      </c>
      <c r="N76" s="9">
        <v>350</v>
      </c>
      <c r="P76" s="23">
        <v>38018.556944444441</v>
      </c>
      <c r="Q76" s="23">
        <v>38020.068749999999</v>
      </c>
      <c r="R76">
        <v>0.1507</v>
      </c>
      <c r="S76">
        <v>0.1885</v>
      </c>
      <c r="T76" s="122">
        <f t="shared" si="13"/>
        <v>13.020479999999999</v>
      </c>
      <c r="U76" s="132"/>
      <c r="V76" s="23">
        <v>38018.283333333333</v>
      </c>
      <c r="W76" s="23">
        <v>38020.243055555555</v>
      </c>
      <c r="X76">
        <v>0.20549999999999999</v>
      </c>
      <c r="Y76">
        <v>0.22259999999999999</v>
      </c>
      <c r="Z76" s="81">
        <f t="shared" si="10"/>
        <v>17.755199999999999</v>
      </c>
      <c r="AB76" s="82">
        <f t="shared" si="14"/>
        <v>4.7551999999999985</v>
      </c>
      <c r="AK76" s="9">
        <v>13</v>
      </c>
      <c r="AL76" s="9">
        <f t="shared" si="11"/>
        <v>13.020479999999999</v>
      </c>
      <c r="AM76" s="82">
        <f t="shared" si="15"/>
        <v>17.755199999999999</v>
      </c>
      <c r="AO76" s="82">
        <f t="shared" si="16"/>
        <v>2.0479999999999166E-2</v>
      </c>
      <c r="AP76" s="82">
        <f t="shared" si="17"/>
        <v>4.7347199999999994</v>
      </c>
      <c r="AQ76" s="117">
        <f t="shared" si="12"/>
        <v>1.5118055555576575</v>
      </c>
      <c r="AR76" s="117">
        <f t="shared" si="18"/>
        <v>1.9597222222218988</v>
      </c>
      <c r="AS76" s="117">
        <f t="shared" si="19"/>
        <v>0.44791666666424135</v>
      </c>
    </row>
    <row r="77" spans="1:45" x14ac:dyDescent="0.2">
      <c r="A77" s="9" t="s">
        <v>2075</v>
      </c>
      <c r="B77" s="16">
        <v>38020.417361111111</v>
      </c>
      <c r="C77" s="16">
        <v>38021.027777777781</v>
      </c>
      <c r="D77" s="20" t="s">
        <v>2396</v>
      </c>
      <c r="E77" s="18" t="s">
        <v>2397</v>
      </c>
      <c r="F77" s="9">
        <v>50</v>
      </c>
      <c r="L77" s="8">
        <v>24</v>
      </c>
      <c r="N77" s="9">
        <v>19500</v>
      </c>
      <c r="P77" s="23">
        <v>38020.417361111111</v>
      </c>
      <c r="Q77" s="23">
        <v>38021.027777777781</v>
      </c>
      <c r="R77">
        <v>0.27779999999999999</v>
      </c>
      <c r="S77">
        <v>1.1393</v>
      </c>
      <c r="T77" s="122">
        <f t="shared" si="13"/>
        <v>24.001919999999998</v>
      </c>
      <c r="U77" s="132"/>
      <c r="V77" s="23">
        <v>38020.243055555555</v>
      </c>
      <c r="W77" s="23">
        <v>38021.243055555555</v>
      </c>
      <c r="X77">
        <v>0.35289999999999999</v>
      </c>
      <c r="Y77">
        <v>1.1393</v>
      </c>
      <c r="Z77" s="81">
        <f t="shared" si="10"/>
        <v>30.490560000000002</v>
      </c>
      <c r="AB77" s="82">
        <f t="shared" si="14"/>
        <v>6.4905600000000021</v>
      </c>
      <c r="AK77" s="9">
        <v>24</v>
      </c>
      <c r="AL77" s="9">
        <f t="shared" si="11"/>
        <v>24.001919999999998</v>
      </c>
      <c r="AM77" s="82">
        <f t="shared" si="15"/>
        <v>30.490560000000002</v>
      </c>
      <c r="AO77" s="82">
        <f t="shared" si="16"/>
        <v>1.9199999999983675E-3</v>
      </c>
      <c r="AP77" s="82">
        <f t="shared" si="17"/>
        <v>6.4886400000000037</v>
      </c>
      <c r="AQ77" s="117">
        <f t="shared" si="12"/>
        <v>0.61041666667006211</v>
      </c>
      <c r="AR77" s="117">
        <f t="shared" si="18"/>
        <v>1</v>
      </c>
      <c r="AS77" s="117">
        <f t="shared" si="19"/>
        <v>0.38958333332993789</v>
      </c>
    </row>
    <row r="78" spans="1:45" x14ac:dyDescent="0.2">
      <c r="A78" s="9" t="s">
        <v>2075</v>
      </c>
      <c r="B78" s="16">
        <v>38021.459027777775</v>
      </c>
      <c r="C78" s="16">
        <v>38022.414583333331</v>
      </c>
      <c r="D78" s="20" t="s">
        <v>2398</v>
      </c>
      <c r="E78" s="18" t="s">
        <v>2399</v>
      </c>
      <c r="F78" s="9">
        <v>50</v>
      </c>
      <c r="L78" s="8">
        <v>9.1479999999999997</v>
      </c>
      <c r="N78" s="9">
        <v>11100</v>
      </c>
      <c r="P78" s="23">
        <v>38021.459027777775</v>
      </c>
      <c r="Q78" s="23">
        <v>38022.414583333331</v>
      </c>
      <c r="R78">
        <v>0.10589999999999999</v>
      </c>
      <c r="S78">
        <v>0.15770000000000001</v>
      </c>
      <c r="T78" s="122">
        <f t="shared" si="13"/>
        <v>9.1497599999999988</v>
      </c>
      <c r="U78" s="132"/>
      <c r="V78" s="23">
        <v>38021.243055555555</v>
      </c>
      <c r="W78" s="23">
        <v>38022.601388888892</v>
      </c>
      <c r="X78">
        <v>0.1512</v>
      </c>
      <c r="Y78">
        <v>0.15770000000000001</v>
      </c>
      <c r="Z78" s="81">
        <f t="shared" si="10"/>
        <v>13.063679999999998</v>
      </c>
      <c r="AB78" s="82">
        <f t="shared" si="14"/>
        <v>3.9156799999999983</v>
      </c>
      <c r="AK78" s="9">
        <v>9.1479999999999997</v>
      </c>
      <c r="AL78" s="9">
        <f t="shared" si="11"/>
        <v>9.1497599999999988</v>
      </c>
      <c r="AM78" s="82">
        <f t="shared" si="15"/>
        <v>13.063679999999998</v>
      </c>
      <c r="AO78" s="82">
        <f t="shared" si="16"/>
        <v>1.7599999999990956E-3</v>
      </c>
      <c r="AP78" s="82">
        <f t="shared" si="17"/>
        <v>3.9139199999999992</v>
      </c>
      <c r="AQ78" s="117">
        <f t="shared" si="12"/>
        <v>0.95555555555620231</v>
      </c>
      <c r="AR78" s="117">
        <f t="shared" si="18"/>
        <v>1.3583333333372138</v>
      </c>
      <c r="AS78" s="117">
        <f t="shared" si="19"/>
        <v>0.40277777778101154</v>
      </c>
    </row>
    <row r="79" spans="1:45" x14ac:dyDescent="0.2">
      <c r="A79" s="9" t="s">
        <v>2075</v>
      </c>
      <c r="B79" s="16">
        <v>38022.788194444445</v>
      </c>
      <c r="C79" s="16">
        <v>38023.434027777781</v>
      </c>
      <c r="D79" s="20" t="s">
        <v>2400</v>
      </c>
      <c r="E79" s="18" t="s">
        <v>2401</v>
      </c>
      <c r="F79" s="9">
        <v>50</v>
      </c>
      <c r="L79" s="8">
        <v>6.06</v>
      </c>
      <c r="N79" s="9">
        <v>3860</v>
      </c>
      <c r="P79" s="23">
        <v>38022.788194444445</v>
      </c>
      <c r="Q79" s="23">
        <v>38023.434027777781</v>
      </c>
      <c r="R79">
        <v>7.0099999999999996E-2</v>
      </c>
      <c r="S79">
        <v>0.15770000000000001</v>
      </c>
      <c r="T79" s="122">
        <f t="shared" si="13"/>
        <v>6.0566399999999998</v>
      </c>
      <c r="U79" s="132"/>
      <c r="V79" s="23">
        <v>38022.601388888892</v>
      </c>
      <c r="W79" s="23">
        <v>38023.181250000001</v>
      </c>
      <c r="X79">
        <v>5.6500000000000002E-2</v>
      </c>
      <c r="Y79">
        <v>0.13</v>
      </c>
      <c r="Z79" s="81">
        <f t="shared" si="10"/>
        <v>4.8816000000000006</v>
      </c>
      <c r="AB79" s="82">
        <f t="shared" si="14"/>
        <v>-1.178399999999999</v>
      </c>
      <c r="AK79" s="9">
        <v>6.06</v>
      </c>
      <c r="AL79" s="9">
        <f t="shared" si="11"/>
        <v>6.0566399999999998</v>
      </c>
      <c r="AM79" s="82">
        <f t="shared" si="15"/>
        <v>4.8816000000000006</v>
      </c>
      <c r="AO79" s="82">
        <f t="shared" si="16"/>
        <v>-3.3599999999998076E-3</v>
      </c>
      <c r="AP79" s="82">
        <f t="shared" si="17"/>
        <v>-1.1750399999999992</v>
      </c>
      <c r="AQ79" s="117">
        <f t="shared" si="12"/>
        <v>0.64583333333575865</v>
      </c>
      <c r="AR79" s="117">
        <f t="shared" si="18"/>
        <v>0.57986111110949423</v>
      </c>
      <c r="AS79" s="117">
        <f t="shared" si="19"/>
        <v>-6.5972222226264421E-2</v>
      </c>
    </row>
    <row r="80" spans="1:45" x14ac:dyDescent="0.2">
      <c r="A80" s="9" t="s">
        <v>2075</v>
      </c>
      <c r="B80" s="16">
        <v>38022.928472222222</v>
      </c>
      <c r="C80" s="16">
        <v>38023.405555555553</v>
      </c>
      <c r="D80" s="20" t="s">
        <v>2402</v>
      </c>
      <c r="E80" s="18" t="s">
        <v>2403</v>
      </c>
      <c r="F80" s="9">
        <v>50</v>
      </c>
      <c r="L80" s="8">
        <v>4.5199999999999996</v>
      </c>
      <c r="N80" s="9">
        <v>5040</v>
      </c>
      <c r="P80" s="23">
        <v>38022.928472222222</v>
      </c>
      <c r="Q80" s="23">
        <v>38023.405555555553</v>
      </c>
      <c r="R80">
        <v>5.2299999999999999E-2</v>
      </c>
      <c r="S80">
        <v>0.13</v>
      </c>
      <c r="T80" s="122">
        <f t="shared" si="13"/>
        <v>4.5187200000000001</v>
      </c>
      <c r="U80" s="132"/>
      <c r="V80" s="23">
        <v>38023.181250000001</v>
      </c>
      <c r="W80" s="23">
        <v>38026.702777777777</v>
      </c>
      <c r="X80">
        <v>0.5948</v>
      </c>
      <c r="Y80">
        <v>0.8155</v>
      </c>
      <c r="Z80" s="81">
        <f t="shared" si="10"/>
        <v>51.390720000000002</v>
      </c>
      <c r="AB80" s="82">
        <f t="shared" si="14"/>
        <v>46.870720000000006</v>
      </c>
      <c r="AK80" s="9">
        <v>4.5199999999999996</v>
      </c>
      <c r="AL80" s="9">
        <f t="shared" si="11"/>
        <v>4.5187200000000001</v>
      </c>
      <c r="AM80" s="82">
        <f t="shared" si="15"/>
        <v>51.390720000000002</v>
      </c>
      <c r="AO80" s="82">
        <f t="shared" si="16"/>
        <v>-1.2799999999995038E-3</v>
      </c>
      <c r="AP80" s="82">
        <f t="shared" si="17"/>
        <v>46.872</v>
      </c>
      <c r="AQ80" s="117">
        <f t="shared" si="12"/>
        <v>0.47708333333139308</v>
      </c>
      <c r="AR80" s="117">
        <f t="shared" si="18"/>
        <v>3.5215277777751908</v>
      </c>
      <c r="AS80" s="117">
        <f t="shared" si="19"/>
        <v>3.0444444444437977</v>
      </c>
    </row>
    <row r="81" spans="1:45" x14ac:dyDescent="0.2">
      <c r="A81" s="9" t="s">
        <v>2075</v>
      </c>
      <c r="B81" s="16">
        <v>38030</v>
      </c>
      <c r="C81" s="16">
        <v>38033.67083333333</v>
      </c>
      <c r="D81" s="20" t="s">
        <v>2404</v>
      </c>
      <c r="E81" s="18" t="s">
        <v>2405</v>
      </c>
      <c r="F81" s="9">
        <v>50</v>
      </c>
      <c r="L81" s="8">
        <v>24.56</v>
      </c>
      <c r="N81" s="9">
        <v>871</v>
      </c>
      <c r="P81" s="23">
        <v>38030</v>
      </c>
      <c r="Q81" s="23">
        <v>38033.67083333333</v>
      </c>
      <c r="R81">
        <v>0.28420000000000001</v>
      </c>
      <c r="S81">
        <v>0.10589999999999999</v>
      </c>
      <c r="T81" s="122">
        <f t="shared" si="13"/>
        <v>24.554880000000001</v>
      </c>
      <c r="U81" s="132"/>
      <c r="V81" s="23">
        <v>38026.702777777777</v>
      </c>
      <c r="W81" s="23">
        <v>38033.986111111109</v>
      </c>
      <c r="X81">
        <v>0.57469999999999999</v>
      </c>
      <c r="Y81">
        <v>0.13</v>
      </c>
      <c r="Z81" s="81">
        <f t="shared" si="10"/>
        <v>49.65408</v>
      </c>
      <c r="AB81" s="82">
        <f t="shared" si="14"/>
        <v>25.094080000000002</v>
      </c>
      <c r="AK81" s="9">
        <v>24.56</v>
      </c>
      <c r="AL81" s="9">
        <f t="shared" si="11"/>
        <v>24.554880000000001</v>
      </c>
      <c r="AM81" s="82">
        <f t="shared" si="15"/>
        <v>49.65408</v>
      </c>
      <c r="AO81" s="82">
        <f t="shared" si="16"/>
        <v>-5.119999999998015E-3</v>
      </c>
      <c r="AP81" s="82">
        <f t="shared" si="17"/>
        <v>25.0992</v>
      </c>
      <c r="AQ81" s="117">
        <f t="shared" si="12"/>
        <v>3.6708333333299379</v>
      </c>
      <c r="AR81" s="117">
        <f t="shared" si="18"/>
        <v>7.2833333333328483</v>
      </c>
      <c r="AS81" s="117">
        <f t="shared" si="19"/>
        <v>3.6125000000029104</v>
      </c>
    </row>
    <row r="82" spans="1:45" x14ac:dyDescent="0.2">
      <c r="A82" s="9" t="s">
        <v>2075</v>
      </c>
      <c r="B82" s="16">
        <v>38034.301388888889</v>
      </c>
      <c r="C82" s="16">
        <v>38036.709722222222</v>
      </c>
      <c r="D82" s="20" t="s">
        <v>2406</v>
      </c>
      <c r="E82" s="18" t="s">
        <v>2407</v>
      </c>
      <c r="F82" s="9">
        <v>50</v>
      </c>
      <c r="L82" s="8">
        <v>24.32</v>
      </c>
      <c r="N82" s="9">
        <v>776</v>
      </c>
      <c r="P82" s="23">
        <v>38034.301388888889</v>
      </c>
      <c r="Q82" s="23">
        <v>38036.709722222222</v>
      </c>
      <c r="R82">
        <v>0.28149999999999997</v>
      </c>
      <c r="S82">
        <v>0.45379999999999998</v>
      </c>
      <c r="T82" s="122">
        <f t="shared" si="13"/>
        <v>24.3216</v>
      </c>
      <c r="U82" s="132"/>
      <c r="V82" s="23">
        <v>38033.986111111109</v>
      </c>
      <c r="W82" s="23">
        <v>38036.833333333336</v>
      </c>
      <c r="X82">
        <v>0.35920000000000002</v>
      </c>
      <c r="Y82">
        <v>0.5</v>
      </c>
      <c r="Z82" s="81">
        <f t="shared" si="10"/>
        <v>31.034879999999998</v>
      </c>
      <c r="AB82" s="82">
        <f t="shared" si="14"/>
        <v>6.7148799999999973</v>
      </c>
      <c r="AK82" s="9">
        <v>24.32</v>
      </c>
      <c r="AL82" s="9">
        <f t="shared" si="11"/>
        <v>24.3216</v>
      </c>
      <c r="AM82" s="82">
        <f t="shared" si="15"/>
        <v>31.034879999999998</v>
      </c>
      <c r="AO82" s="82">
        <f t="shared" si="16"/>
        <v>1.5999999999998238E-3</v>
      </c>
      <c r="AP82" s="82">
        <f t="shared" si="17"/>
        <v>6.7132799999999975</v>
      </c>
      <c r="AQ82" s="117">
        <f t="shared" si="12"/>
        <v>2.4083333333328483</v>
      </c>
      <c r="AR82" s="117">
        <f t="shared" si="18"/>
        <v>2.8472222222262644</v>
      </c>
      <c r="AS82" s="117">
        <f t="shared" si="19"/>
        <v>0.43888888889341615</v>
      </c>
    </row>
    <row r="83" spans="1:45" x14ac:dyDescent="0.2">
      <c r="A83" s="9" t="s">
        <v>2075</v>
      </c>
      <c r="B83" s="16">
        <v>38036.956944444442</v>
      </c>
      <c r="C83" s="16">
        <v>38037.450694444444</v>
      </c>
      <c r="D83" s="20" t="s">
        <v>2410</v>
      </c>
      <c r="E83" s="18" t="s">
        <v>2411</v>
      </c>
      <c r="F83" s="9">
        <v>50</v>
      </c>
      <c r="L83" s="8">
        <v>23.46</v>
      </c>
      <c r="N83" s="9">
        <v>1570</v>
      </c>
      <c r="P83" s="23">
        <v>38036.956944444442</v>
      </c>
      <c r="Q83" s="23">
        <v>38037.450694444444</v>
      </c>
      <c r="R83">
        <v>0.27150000000000002</v>
      </c>
      <c r="S83">
        <v>1.681</v>
      </c>
      <c r="T83" s="122">
        <f t="shared" si="13"/>
        <v>23.457600000000006</v>
      </c>
      <c r="U83" s="132"/>
      <c r="V83" s="23">
        <v>38036.833333333336</v>
      </c>
      <c r="W83" s="23">
        <v>38037.463888888888</v>
      </c>
      <c r="X83">
        <v>0.35320000000000001</v>
      </c>
      <c r="Y83">
        <v>1.9438</v>
      </c>
      <c r="Z83" s="81">
        <f t="shared" si="10"/>
        <v>30.516479999999998</v>
      </c>
      <c r="AB83" s="82">
        <f t="shared" si="14"/>
        <v>7.056479999999997</v>
      </c>
      <c r="AK83" s="9">
        <v>23.46</v>
      </c>
      <c r="AL83" s="9">
        <f t="shared" si="11"/>
        <v>23.457600000000006</v>
      </c>
      <c r="AM83" s="82">
        <f t="shared" si="15"/>
        <v>30.516479999999998</v>
      </c>
      <c r="AO83" s="82">
        <f t="shared" si="16"/>
        <v>-2.3999999999944066E-3</v>
      </c>
      <c r="AP83" s="82">
        <f t="shared" si="17"/>
        <v>7.0588799999999914</v>
      </c>
      <c r="AQ83" s="117">
        <f t="shared" si="12"/>
        <v>0.49375000000145519</v>
      </c>
      <c r="AR83" s="117">
        <f t="shared" si="18"/>
        <v>0.63055555555183673</v>
      </c>
      <c r="AS83" s="117">
        <f t="shared" si="19"/>
        <v>0.13680555555038154</v>
      </c>
    </row>
    <row r="84" spans="1:45" x14ac:dyDescent="0.2">
      <c r="A84" s="9" t="s">
        <v>2075</v>
      </c>
      <c r="B84" s="16">
        <v>38037.477777777778</v>
      </c>
      <c r="C84" s="16">
        <v>38037.566666666666</v>
      </c>
      <c r="D84" s="20" t="s">
        <v>2412</v>
      </c>
      <c r="E84" s="18" t="s">
        <v>2413</v>
      </c>
      <c r="F84" s="9">
        <v>50</v>
      </c>
      <c r="L84" s="8">
        <v>24.43</v>
      </c>
      <c r="N84" s="9">
        <v>4440</v>
      </c>
      <c r="P84" s="23">
        <v>38037.477777777778</v>
      </c>
      <c r="Q84" s="23">
        <v>38037.566666666666</v>
      </c>
      <c r="R84">
        <v>0.2828</v>
      </c>
      <c r="S84">
        <v>4.0697999999999999</v>
      </c>
      <c r="T84" s="122">
        <f t="shared" si="13"/>
        <v>24.433920000000001</v>
      </c>
      <c r="U84" s="132"/>
      <c r="V84" s="23">
        <v>38037.463888888888</v>
      </c>
      <c r="W84" s="23">
        <v>38037.572916666664</v>
      </c>
      <c r="X84">
        <v>0.3387</v>
      </c>
      <c r="Y84">
        <v>4.0697999999999999</v>
      </c>
      <c r="Z84" s="81">
        <f t="shared" si="10"/>
        <v>29.263680000000001</v>
      </c>
      <c r="AB84" s="82">
        <f t="shared" si="14"/>
        <v>4.8336800000000011</v>
      </c>
      <c r="AK84" s="9">
        <v>24.43</v>
      </c>
      <c r="AL84" s="9">
        <f t="shared" si="11"/>
        <v>24.433920000000001</v>
      </c>
      <c r="AM84" s="82">
        <f t="shared" si="15"/>
        <v>29.263680000000001</v>
      </c>
      <c r="AO84" s="82">
        <f t="shared" si="16"/>
        <v>3.9200000000008117E-3</v>
      </c>
      <c r="AP84" s="82">
        <f t="shared" si="17"/>
        <v>4.8297600000000003</v>
      </c>
      <c r="AQ84" s="117">
        <f t="shared" si="12"/>
        <v>8.8888888887595385E-2</v>
      </c>
      <c r="AR84" s="117">
        <f t="shared" si="18"/>
        <v>0.10902777777664596</v>
      </c>
      <c r="AS84" s="117">
        <f t="shared" si="19"/>
        <v>2.0138888889050577E-2</v>
      </c>
    </row>
    <row r="85" spans="1:45" x14ac:dyDescent="0.2">
      <c r="A85" s="9" t="s">
        <v>2075</v>
      </c>
      <c r="B85" s="16">
        <v>38037.579861111109</v>
      </c>
      <c r="C85" s="16">
        <v>38037.972222222219</v>
      </c>
      <c r="D85" s="20" t="s">
        <v>2414</v>
      </c>
      <c r="E85" s="18" t="s">
        <v>2415</v>
      </c>
      <c r="F85" s="9">
        <v>50</v>
      </c>
      <c r="L85" s="8">
        <v>151.6</v>
      </c>
      <c r="N85" s="9">
        <v>2020</v>
      </c>
      <c r="P85" s="23">
        <v>38037.579861111109</v>
      </c>
      <c r="Q85" s="23">
        <v>38037.972222222219</v>
      </c>
      <c r="R85">
        <v>1.7549999999999999</v>
      </c>
      <c r="S85">
        <v>7.7828999999999997</v>
      </c>
      <c r="T85" s="122">
        <f t="shared" si="13"/>
        <v>151.63200000000001</v>
      </c>
      <c r="U85" s="132"/>
      <c r="V85" s="23">
        <v>38037.572916666664</v>
      </c>
      <c r="W85" s="23">
        <v>38037.986805555556</v>
      </c>
      <c r="X85">
        <v>1.8169</v>
      </c>
      <c r="Y85">
        <v>7.7828999999999997</v>
      </c>
      <c r="Z85" s="81">
        <f t="shared" si="10"/>
        <v>156.98016000000001</v>
      </c>
      <c r="AB85" s="82">
        <f t="shared" si="14"/>
        <v>5.3801600000000178</v>
      </c>
      <c r="AK85" s="9">
        <v>151.6</v>
      </c>
      <c r="AL85" s="9">
        <f t="shared" si="11"/>
        <v>151.63200000000001</v>
      </c>
      <c r="AM85" s="82">
        <f t="shared" si="15"/>
        <v>156.98016000000001</v>
      </c>
      <c r="AO85" s="82">
        <f t="shared" si="16"/>
        <v>3.2000000000010687E-2</v>
      </c>
      <c r="AP85" s="82">
        <f t="shared" si="17"/>
        <v>5.3481600000000071</v>
      </c>
      <c r="AQ85" s="117">
        <f t="shared" si="12"/>
        <v>0.39236111110949423</v>
      </c>
      <c r="AR85" s="117">
        <f t="shared" si="18"/>
        <v>0.41388888889196096</v>
      </c>
      <c r="AS85" s="117">
        <f t="shared" si="19"/>
        <v>2.1527777782466728E-2</v>
      </c>
    </row>
    <row r="86" spans="1:45" x14ac:dyDescent="0.2">
      <c r="A86" s="9" t="s">
        <v>2075</v>
      </c>
      <c r="B86" s="16">
        <v>38038.001388888886</v>
      </c>
      <c r="C86" s="16">
        <v>38038.488888888889</v>
      </c>
      <c r="D86" s="20" t="s">
        <v>2416</v>
      </c>
      <c r="E86" s="18" t="s">
        <v>2417</v>
      </c>
      <c r="F86" s="9">
        <v>50</v>
      </c>
      <c r="L86" s="8">
        <v>61.3</v>
      </c>
      <c r="N86" s="9">
        <v>6430</v>
      </c>
      <c r="P86" s="23">
        <v>38038.001388888886</v>
      </c>
      <c r="Q86" s="23">
        <v>38038.488888888889</v>
      </c>
      <c r="R86">
        <v>0.70920000000000005</v>
      </c>
      <c r="S86">
        <v>2.2599999999999998</v>
      </c>
      <c r="T86" s="122">
        <f t="shared" si="13"/>
        <v>61.274880000000003</v>
      </c>
      <c r="U86" s="132"/>
      <c r="V86" s="23">
        <v>38037.986805555556</v>
      </c>
      <c r="W86" s="23">
        <v>38038.496527777781</v>
      </c>
      <c r="X86">
        <v>0.76539999999999997</v>
      </c>
      <c r="Y86">
        <v>3.1280999999999999</v>
      </c>
      <c r="Z86" s="81">
        <f t="shared" si="10"/>
        <v>66.130560000000003</v>
      </c>
      <c r="AB86" s="82">
        <f t="shared" si="14"/>
        <v>4.8305600000000055</v>
      </c>
      <c r="AK86" s="9">
        <v>61.3</v>
      </c>
      <c r="AL86" s="9">
        <f t="shared" si="11"/>
        <v>61.274880000000003</v>
      </c>
      <c r="AM86" s="82">
        <f t="shared" si="15"/>
        <v>66.130560000000003</v>
      </c>
      <c r="AO86" s="82">
        <f t="shared" si="16"/>
        <v>-2.5119999999994036E-2</v>
      </c>
      <c r="AP86" s="82">
        <f t="shared" si="17"/>
        <v>4.8556799999999996</v>
      </c>
      <c r="AQ86" s="117">
        <f t="shared" si="12"/>
        <v>0.48750000000291038</v>
      </c>
      <c r="AR86" s="117">
        <f t="shared" si="18"/>
        <v>0.50972222222480923</v>
      </c>
      <c r="AS86" s="117">
        <f t="shared" si="19"/>
        <v>2.2222222221898846E-2</v>
      </c>
    </row>
    <row r="87" spans="1:45" x14ac:dyDescent="0.2">
      <c r="A87" s="9" t="s">
        <v>2075</v>
      </c>
      <c r="B87" s="16">
        <v>38038.504861111112</v>
      </c>
      <c r="C87" s="16">
        <v>38038.972222222219</v>
      </c>
      <c r="D87" s="20" t="s">
        <v>2418</v>
      </c>
      <c r="E87" s="18" t="s">
        <v>2419</v>
      </c>
      <c r="F87" s="9">
        <v>50</v>
      </c>
      <c r="L87" s="8">
        <v>102.6</v>
      </c>
      <c r="N87" s="9">
        <v>5040</v>
      </c>
      <c r="P87" s="23">
        <v>38038.504861111112</v>
      </c>
      <c r="Q87" s="23">
        <v>38038.972222222219</v>
      </c>
      <c r="R87">
        <v>1.1875</v>
      </c>
      <c r="S87">
        <v>3.3010000000000002</v>
      </c>
      <c r="T87" s="122">
        <f t="shared" si="13"/>
        <v>102.6</v>
      </c>
      <c r="U87" s="132"/>
      <c r="V87" s="23">
        <v>38038.496527777781</v>
      </c>
      <c r="W87" s="23">
        <v>38038.987500000003</v>
      </c>
      <c r="X87">
        <v>1.254</v>
      </c>
      <c r="Y87">
        <v>3.3010000000000002</v>
      </c>
      <c r="Z87" s="81">
        <f t="shared" si="10"/>
        <v>108.34559999999999</v>
      </c>
      <c r="AB87" s="82">
        <f t="shared" si="14"/>
        <v>5.745599999999996</v>
      </c>
      <c r="AK87" s="9">
        <v>102.6</v>
      </c>
      <c r="AL87" s="9">
        <f t="shared" si="11"/>
        <v>102.6</v>
      </c>
      <c r="AM87" s="82">
        <f t="shared" si="15"/>
        <v>108.34559999999999</v>
      </c>
      <c r="AO87" s="82">
        <f t="shared" si="16"/>
        <v>0</v>
      </c>
      <c r="AP87" s="82">
        <f t="shared" si="17"/>
        <v>5.745599999999996</v>
      </c>
      <c r="AQ87" s="117">
        <f t="shared" si="12"/>
        <v>0.46736111110658385</v>
      </c>
      <c r="AR87" s="117">
        <f t="shared" si="18"/>
        <v>0.49097222222189885</v>
      </c>
      <c r="AS87" s="117">
        <f t="shared" si="19"/>
        <v>2.3611111115314998E-2</v>
      </c>
    </row>
    <row r="88" spans="1:45" x14ac:dyDescent="0.2">
      <c r="A88" s="9" t="s">
        <v>2075</v>
      </c>
      <c r="B88" s="16">
        <v>38039.003472222219</v>
      </c>
      <c r="C88" s="16">
        <v>38039.323611111111</v>
      </c>
      <c r="D88" s="20" t="s">
        <v>2420</v>
      </c>
      <c r="E88" s="18" t="s">
        <v>2421</v>
      </c>
      <c r="F88" s="9">
        <v>50</v>
      </c>
      <c r="L88" s="8">
        <v>40.93</v>
      </c>
      <c r="N88" s="9">
        <v>2540</v>
      </c>
      <c r="P88" s="23">
        <v>38039.003472222219</v>
      </c>
      <c r="Q88" s="23">
        <v>38039.323611111111</v>
      </c>
      <c r="R88">
        <v>0.47370000000000001</v>
      </c>
      <c r="S88">
        <v>1.85</v>
      </c>
      <c r="T88" s="122">
        <f t="shared" si="13"/>
        <v>40.927680000000002</v>
      </c>
      <c r="U88" s="132"/>
      <c r="V88" s="23">
        <v>38038.987500000003</v>
      </c>
      <c r="W88" s="23">
        <v>38039.357638888891</v>
      </c>
      <c r="X88">
        <v>0.5413</v>
      </c>
      <c r="Y88">
        <v>1.85</v>
      </c>
      <c r="Z88" s="81">
        <f t="shared" si="10"/>
        <v>46.768320000000003</v>
      </c>
      <c r="AB88" s="82">
        <f t="shared" si="14"/>
        <v>5.8383200000000031</v>
      </c>
      <c r="AK88" s="9">
        <v>40.93</v>
      </c>
      <c r="AL88" s="9">
        <f t="shared" si="11"/>
        <v>40.927680000000002</v>
      </c>
      <c r="AM88" s="82">
        <f t="shared" si="15"/>
        <v>46.768320000000003</v>
      </c>
      <c r="AO88" s="82">
        <f t="shared" si="16"/>
        <v>-2.3199999999974352E-3</v>
      </c>
      <c r="AP88" s="82">
        <f t="shared" si="17"/>
        <v>5.8406400000000005</v>
      </c>
      <c r="AQ88" s="117">
        <f t="shared" si="12"/>
        <v>0.32013888889196096</v>
      </c>
      <c r="AR88" s="117">
        <f t="shared" si="18"/>
        <v>0.37013888888759539</v>
      </c>
      <c r="AS88" s="117">
        <f t="shared" si="19"/>
        <v>4.9999999995634425E-2</v>
      </c>
    </row>
    <row r="89" spans="1:45" x14ac:dyDescent="0.2">
      <c r="A89" s="9" t="s">
        <v>2075</v>
      </c>
      <c r="B89" s="16">
        <v>38039.39166666667</v>
      </c>
      <c r="C89" s="16">
        <v>38039.754861111112</v>
      </c>
      <c r="D89" s="20" t="s">
        <v>2422</v>
      </c>
      <c r="E89" s="18" t="s">
        <v>2423</v>
      </c>
      <c r="F89" s="9">
        <v>50</v>
      </c>
      <c r="L89" s="8">
        <v>69.58</v>
      </c>
      <c r="N89" s="9">
        <v>2690</v>
      </c>
      <c r="P89" s="23">
        <v>38039.39166666667</v>
      </c>
      <c r="Q89" s="23">
        <v>38039.754861111112</v>
      </c>
      <c r="R89">
        <v>0.80530000000000002</v>
      </c>
      <c r="S89">
        <v>3.8664999999999998</v>
      </c>
      <c r="T89" s="122">
        <f t="shared" si="13"/>
        <v>69.577919999999992</v>
      </c>
      <c r="U89" s="132"/>
      <c r="V89" s="23">
        <v>38039.357638888891</v>
      </c>
      <c r="W89" s="23">
        <v>38039.847916666666</v>
      </c>
      <c r="X89">
        <v>1.1253</v>
      </c>
      <c r="Y89">
        <v>3.8664999999999998</v>
      </c>
      <c r="Z89" s="81">
        <f t="shared" si="10"/>
        <v>97.225920000000002</v>
      </c>
      <c r="AB89" s="82">
        <f t="shared" si="14"/>
        <v>27.645920000000004</v>
      </c>
      <c r="AK89" s="9">
        <v>69.58</v>
      </c>
      <c r="AL89" s="9">
        <f t="shared" si="11"/>
        <v>69.577919999999992</v>
      </c>
      <c r="AM89" s="82">
        <f t="shared" si="15"/>
        <v>97.225920000000002</v>
      </c>
      <c r="AO89" s="82">
        <f t="shared" si="16"/>
        <v>-2.0800000000065211E-3</v>
      </c>
      <c r="AP89" s="82">
        <f t="shared" si="17"/>
        <v>27.64800000000001</v>
      </c>
      <c r="AQ89" s="117">
        <f t="shared" si="12"/>
        <v>0.3631944444423425</v>
      </c>
      <c r="AR89" s="117">
        <f t="shared" si="18"/>
        <v>0.49027777777519077</v>
      </c>
      <c r="AS89" s="117">
        <f t="shared" si="19"/>
        <v>0.12708333333284827</v>
      </c>
    </row>
    <row r="90" spans="1:45" x14ac:dyDescent="0.2">
      <c r="A90" s="9" t="s">
        <v>2075</v>
      </c>
      <c r="B90" s="16">
        <v>38039.941666666666</v>
      </c>
      <c r="C90" s="16">
        <v>38040.191666666666</v>
      </c>
      <c r="D90" s="20" t="s">
        <v>2424</v>
      </c>
      <c r="E90" s="18" t="s">
        <v>2425</v>
      </c>
      <c r="F90" s="9">
        <v>50</v>
      </c>
      <c r="L90" s="8">
        <v>152</v>
      </c>
      <c r="N90" s="9">
        <v>467</v>
      </c>
      <c r="P90" s="23">
        <v>38039.941666666666</v>
      </c>
      <c r="Q90" s="23">
        <v>38040.191666666666</v>
      </c>
      <c r="R90">
        <v>1.7609999999999999</v>
      </c>
      <c r="S90">
        <v>8.9139999999999997</v>
      </c>
      <c r="T90" s="122">
        <f t="shared" si="13"/>
        <v>152.15039999999999</v>
      </c>
      <c r="U90" s="132"/>
      <c r="V90" s="23">
        <v>38039.847916666666</v>
      </c>
      <c r="W90" s="23">
        <v>38040.210416666669</v>
      </c>
      <c r="X90">
        <v>2.2696000000000001</v>
      </c>
      <c r="Y90">
        <v>8.9139999999999997</v>
      </c>
      <c r="Z90" s="81">
        <f t="shared" si="10"/>
        <v>196.09344000000004</v>
      </c>
      <c r="AB90" s="82">
        <f t="shared" si="14"/>
        <v>44.093440000000044</v>
      </c>
      <c r="AK90" s="9">
        <v>152</v>
      </c>
      <c r="AL90" s="9">
        <f t="shared" si="11"/>
        <v>152.15039999999999</v>
      </c>
      <c r="AM90" s="82">
        <f t="shared" si="15"/>
        <v>196.09344000000004</v>
      </c>
      <c r="AO90" s="82">
        <f t="shared" si="16"/>
        <v>0.15039999999999054</v>
      </c>
      <c r="AP90" s="82">
        <f t="shared" si="17"/>
        <v>43.943040000000053</v>
      </c>
      <c r="AQ90" s="117">
        <f t="shared" si="12"/>
        <v>0.25</v>
      </c>
      <c r="AR90" s="117">
        <f t="shared" si="18"/>
        <v>0.36250000000291038</v>
      </c>
      <c r="AS90" s="117">
        <f t="shared" si="19"/>
        <v>0.11250000000291038</v>
      </c>
    </row>
    <row r="91" spans="1:45" x14ac:dyDescent="0.2">
      <c r="A91" s="9" t="s">
        <v>2075</v>
      </c>
      <c r="B91" s="16">
        <v>38040.229166666664</v>
      </c>
      <c r="C91" s="16">
        <v>38040.611111111109</v>
      </c>
      <c r="D91" s="20" t="s">
        <v>2426</v>
      </c>
      <c r="E91" s="18" t="s">
        <v>2427</v>
      </c>
      <c r="F91" s="9">
        <v>50</v>
      </c>
      <c r="L91" s="8">
        <v>135.4</v>
      </c>
      <c r="N91" s="9">
        <v>1540</v>
      </c>
      <c r="P91" s="23">
        <v>38040.229166666664</v>
      </c>
      <c r="Q91" s="23">
        <v>38040.611111111109</v>
      </c>
      <c r="R91">
        <v>1.5670999999999999</v>
      </c>
      <c r="S91">
        <v>5.9192999999999998</v>
      </c>
      <c r="T91" s="122">
        <f t="shared" si="13"/>
        <v>135.39743999999999</v>
      </c>
      <c r="U91" s="132"/>
      <c r="V91" s="23">
        <v>38040.210416666669</v>
      </c>
      <c r="W91" s="23">
        <v>38040.636805555558</v>
      </c>
      <c r="X91">
        <v>1.8309</v>
      </c>
      <c r="Y91">
        <v>6.6967999999999996</v>
      </c>
      <c r="Z91" s="81">
        <f t="shared" si="10"/>
        <v>158.18976000000001</v>
      </c>
      <c r="AB91" s="82">
        <f t="shared" si="14"/>
        <v>22.789760000000001</v>
      </c>
      <c r="AK91" s="9">
        <v>135.4</v>
      </c>
      <c r="AL91" s="9">
        <f t="shared" si="11"/>
        <v>135.39743999999999</v>
      </c>
      <c r="AM91" s="82">
        <f t="shared" si="15"/>
        <v>158.18976000000001</v>
      </c>
      <c r="AO91" s="82">
        <f t="shared" si="16"/>
        <v>-2.5600000000167711E-3</v>
      </c>
      <c r="AP91" s="82">
        <f t="shared" si="17"/>
        <v>22.792320000000018</v>
      </c>
      <c r="AQ91" s="117">
        <f t="shared" si="12"/>
        <v>0.38194444444525288</v>
      </c>
      <c r="AR91" s="117">
        <f t="shared" si="18"/>
        <v>0.42638888888905058</v>
      </c>
      <c r="AS91" s="117">
        <f t="shared" si="19"/>
        <v>4.4444444443797693E-2</v>
      </c>
    </row>
    <row r="92" spans="1:45" x14ac:dyDescent="0.2">
      <c r="A92" s="9" t="s">
        <v>2075</v>
      </c>
      <c r="B92" s="16">
        <v>38040.663194444445</v>
      </c>
      <c r="C92" s="16">
        <v>38043.77847222222</v>
      </c>
      <c r="D92" s="20" t="s">
        <v>2428</v>
      </c>
      <c r="E92" s="18" t="s">
        <v>2429</v>
      </c>
      <c r="F92" s="9">
        <v>50</v>
      </c>
      <c r="L92" s="8">
        <v>643.4</v>
      </c>
      <c r="N92" s="9">
        <v>1440</v>
      </c>
      <c r="P92" s="23">
        <v>38040.663194444445</v>
      </c>
      <c r="Q92" s="23">
        <v>38043.77847222222</v>
      </c>
      <c r="R92">
        <v>7.4465000000000003</v>
      </c>
      <c r="S92">
        <v>6.9650999999999996</v>
      </c>
      <c r="T92" s="122">
        <f t="shared" si="13"/>
        <v>643.37760000000014</v>
      </c>
      <c r="U92" s="132"/>
      <c r="V92" s="23">
        <v>38040.636805555558</v>
      </c>
      <c r="W92" s="23">
        <v>38043.822916666664</v>
      </c>
      <c r="X92">
        <v>7.7350000000000003</v>
      </c>
      <c r="Y92">
        <v>6.9650999999999996</v>
      </c>
      <c r="Z92" s="81">
        <f t="shared" si="10"/>
        <v>668.30399999999997</v>
      </c>
      <c r="AB92" s="82">
        <f t="shared" si="14"/>
        <v>24.903999999999996</v>
      </c>
      <c r="AK92" s="9">
        <v>643.4</v>
      </c>
      <c r="AL92" s="9">
        <f t="shared" si="11"/>
        <v>643.37760000000014</v>
      </c>
      <c r="AM92" s="82">
        <f t="shared" si="15"/>
        <v>668.30399999999997</v>
      </c>
      <c r="AO92" s="82">
        <f t="shared" si="16"/>
        <v>-2.2399999999834108E-2</v>
      </c>
      <c r="AP92" s="82">
        <f t="shared" si="17"/>
        <v>24.92639999999983</v>
      </c>
      <c r="AQ92" s="117">
        <f t="shared" si="12"/>
        <v>3.1152777777751908</v>
      </c>
      <c r="AR92" s="117">
        <f t="shared" si="18"/>
        <v>3.1861111111065838</v>
      </c>
      <c r="AS92" s="117">
        <f t="shared" si="19"/>
        <v>7.0833333331393078E-2</v>
      </c>
    </row>
    <row r="93" spans="1:45" x14ac:dyDescent="0.2">
      <c r="A93" s="9" t="s">
        <v>2075</v>
      </c>
      <c r="B93" s="16">
        <v>38043.867361111108</v>
      </c>
      <c r="C93" s="16">
        <v>38049.704861111109</v>
      </c>
      <c r="D93" s="20" t="s">
        <v>2430</v>
      </c>
      <c r="E93" s="18" t="s">
        <v>2431</v>
      </c>
      <c r="F93" s="9">
        <v>50</v>
      </c>
      <c r="L93" s="8">
        <v>1293</v>
      </c>
      <c r="N93" s="9">
        <v>844</v>
      </c>
      <c r="P93" s="23">
        <v>38043.867361111108</v>
      </c>
      <c r="Q93" s="23">
        <v>38049.704861111109</v>
      </c>
      <c r="R93">
        <v>14.966900000000001</v>
      </c>
      <c r="S93">
        <v>22.417000000000002</v>
      </c>
      <c r="T93" s="122">
        <f t="shared" si="13"/>
        <v>1293.1401600000002</v>
      </c>
      <c r="U93" s="132"/>
      <c r="V93" s="23">
        <v>38043.822916666664</v>
      </c>
      <c r="W93" s="23">
        <v>38049.886111111111</v>
      </c>
      <c r="X93">
        <v>15.3413</v>
      </c>
      <c r="Y93">
        <v>22.417000000000002</v>
      </c>
      <c r="Z93" s="81">
        <f t="shared" si="10"/>
        <v>1325.4883200000004</v>
      </c>
      <c r="AB93" s="82">
        <f t="shared" si="14"/>
        <v>32.488320000000385</v>
      </c>
      <c r="AK93" s="9">
        <v>1293</v>
      </c>
      <c r="AL93" s="9">
        <f t="shared" si="11"/>
        <v>1293.1401600000002</v>
      </c>
      <c r="AM93" s="82">
        <f t="shared" si="15"/>
        <v>1325.4883200000004</v>
      </c>
      <c r="AO93" s="82">
        <f t="shared" si="16"/>
        <v>0.14016000000015083</v>
      </c>
      <c r="AP93" s="82">
        <f t="shared" si="17"/>
        <v>32.348160000000235</v>
      </c>
      <c r="AQ93" s="117">
        <f t="shared" si="12"/>
        <v>5.8375000000014552</v>
      </c>
      <c r="AR93" s="117">
        <f t="shared" si="18"/>
        <v>6.0631944444467081</v>
      </c>
      <c r="AS93" s="117">
        <f t="shared" si="19"/>
        <v>0.22569444444525288</v>
      </c>
    </row>
    <row r="94" spans="1:45" x14ac:dyDescent="0.2">
      <c r="A94" s="9" t="s">
        <v>2075</v>
      </c>
      <c r="B94" s="16">
        <v>38050.068055555559</v>
      </c>
      <c r="C94" s="16">
        <v>38050.800694444442</v>
      </c>
      <c r="D94" s="20" t="s">
        <v>2432</v>
      </c>
      <c r="E94" s="18" t="s">
        <v>2433</v>
      </c>
      <c r="F94" s="9">
        <v>50</v>
      </c>
      <c r="L94" s="8">
        <v>114</v>
      </c>
      <c r="N94" s="9">
        <v>573</v>
      </c>
      <c r="P94" s="23">
        <v>38050.068055555559</v>
      </c>
      <c r="Q94" s="23">
        <v>38050.800694444442</v>
      </c>
      <c r="R94">
        <v>1.3219000000000001</v>
      </c>
      <c r="S94">
        <v>15.656700000000001</v>
      </c>
      <c r="T94" s="122">
        <f t="shared" si="13"/>
        <v>114.21216</v>
      </c>
      <c r="U94" s="132"/>
      <c r="V94" s="23">
        <v>38049.886111111111</v>
      </c>
      <c r="W94" s="23">
        <v>38050.811111111114</v>
      </c>
      <c r="X94">
        <v>1.7623</v>
      </c>
      <c r="Y94">
        <v>17.82</v>
      </c>
      <c r="Z94" s="81">
        <f t="shared" si="10"/>
        <v>152.26272</v>
      </c>
      <c r="AB94" s="82">
        <f>Z94-L94</f>
        <v>38.262720000000002</v>
      </c>
      <c r="AK94" s="9">
        <v>114</v>
      </c>
      <c r="AL94" s="9">
        <f t="shared" si="11"/>
        <v>114.21216</v>
      </c>
      <c r="AM94" s="82">
        <f t="shared" si="15"/>
        <v>152.26272</v>
      </c>
      <c r="AO94" s="82">
        <f t="shared" si="16"/>
        <v>0.21215999999999724</v>
      </c>
      <c r="AP94" s="82">
        <f t="shared" si="17"/>
        <v>38.050560000000004</v>
      </c>
      <c r="AQ94" s="117">
        <f t="shared" si="12"/>
        <v>0.73263888888322981</v>
      </c>
      <c r="AR94" s="117">
        <f t="shared" si="18"/>
        <v>0.92500000000291038</v>
      </c>
      <c r="AS94" s="117">
        <f t="shared" si="19"/>
        <v>0.19236111111968057</v>
      </c>
    </row>
    <row r="95" spans="1:45" x14ac:dyDescent="0.2">
      <c r="A95" s="9" t="s">
        <v>2075</v>
      </c>
      <c r="B95" s="16">
        <v>38050.821527777778</v>
      </c>
      <c r="C95" s="16">
        <v>38051.166666666664</v>
      </c>
      <c r="D95" s="20" t="s">
        <v>2434</v>
      </c>
      <c r="E95" s="18" t="s">
        <v>2435</v>
      </c>
      <c r="F95" s="9">
        <v>50</v>
      </c>
      <c r="L95" s="8">
        <v>1930</v>
      </c>
      <c r="N95" s="9">
        <v>108</v>
      </c>
      <c r="P95" s="23">
        <v>38050.821527777778</v>
      </c>
      <c r="Q95" s="23">
        <v>38051.166666666664</v>
      </c>
      <c r="R95">
        <v>22.3428</v>
      </c>
      <c r="S95">
        <v>101.8094</v>
      </c>
      <c r="T95" s="122">
        <f t="shared" si="13"/>
        <v>1930.4179199999999</v>
      </c>
      <c r="U95" s="132"/>
      <c r="V95" s="23">
        <v>38050.811111111114</v>
      </c>
      <c r="W95" s="23">
        <v>38051.169444444444</v>
      </c>
      <c r="X95">
        <v>22.535299999999999</v>
      </c>
      <c r="Y95">
        <v>101.8094</v>
      </c>
      <c r="Z95" s="81">
        <f t="shared" si="10"/>
        <v>1947.0499199999999</v>
      </c>
      <c r="AB95" s="82">
        <f t="shared" ref="AB95:AB156" si="20">Z95-L95</f>
        <v>17.049919999999929</v>
      </c>
      <c r="AK95" s="9">
        <v>1930</v>
      </c>
      <c r="AL95" s="9">
        <f t="shared" si="11"/>
        <v>1930.4179199999999</v>
      </c>
      <c r="AM95" s="82">
        <f t="shared" si="15"/>
        <v>1947.0499199999999</v>
      </c>
      <c r="AO95" s="82">
        <f t="shared" si="16"/>
        <v>0.41791999999986729</v>
      </c>
      <c r="AP95" s="82">
        <f t="shared" si="17"/>
        <v>16.632000000000062</v>
      </c>
      <c r="AQ95" s="117">
        <f t="shared" si="12"/>
        <v>0.34513888888614019</v>
      </c>
      <c r="AR95" s="117">
        <f t="shared" si="18"/>
        <v>0.35833333332993789</v>
      </c>
      <c r="AS95" s="117">
        <f t="shared" si="19"/>
        <v>1.3194444443797693E-2</v>
      </c>
    </row>
    <row r="96" spans="1:45" x14ac:dyDescent="0.2">
      <c r="A96" s="9" t="s">
        <v>2075</v>
      </c>
      <c r="B96" s="16">
        <v>38051.172222222223</v>
      </c>
      <c r="C96" s="16">
        <v>38051.313194444447</v>
      </c>
      <c r="D96" s="20" t="s">
        <v>2436</v>
      </c>
      <c r="E96" s="18" t="s">
        <v>2437</v>
      </c>
      <c r="F96" s="9">
        <v>50</v>
      </c>
      <c r="L96" s="8">
        <v>1027</v>
      </c>
      <c r="N96" s="9">
        <v>70</v>
      </c>
      <c r="P96" s="23">
        <v>38051.172222222223</v>
      </c>
      <c r="Q96" s="23">
        <v>38051.313194444447</v>
      </c>
      <c r="R96">
        <v>11.8849</v>
      </c>
      <c r="S96">
        <v>107.3331</v>
      </c>
      <c r="T96" s="122">
        <f t="shared" si="13"/>
        <v>1026.85536</v>
      </c>
      <c r="U96" s="132"/>
      <c r="V96" s="23">
        <v>38051.169444444444</v>
      </c>
      <c r="W96" s="23">
        <v>38052.449305555558</v>
      </c>
      <c r="X96">
        <v>28.771000000000001</v>
      </c>
      <c r="Y96">
        <v>107.3331</v>
      </c>
      <c r="Z96" s="81">
        <f t="shared" si="10"/>
        <v>2485.8144000000002</v>
      </c>
      <c r="AB96" s="82">
        <f t="shared" si="20"/>
        <v>1458.8144000000002</v>
      </c>
      <c r="AK96" s="9">
        <v>1027</v>
      </c>
      <c r="AL96" s="9">
        <f t="shared" si="11"/>
        <v>1026.85536</v>
      </c>
      <c r="AM96" s="82">
        <f t="shared" si="15"/>
        <v>2485.8144000000002</v>
      </c>
      <c r="AO96" s="82">
        <f t="shared" si="16"/>
        <v>-0.14463999999998123</v>
      </c>
      <c r="AP96" s="82">
        <f t="shared" si="17"/>
        <v>1458.9590400000002</v>
      </c>
      <c r="AQ96" s="117">
        <f t="shared" si="12"/>
        <v>0.14097222222335404</v>
      </c>
      <c r="AR96" s="117">
        <f t="shared" si="18"/>
        <v>1.2798611111138598</v>
      </c>
      <c r="AS96" s="117">
        <f t="shared" si="19"/>
        <v>1.1388888888905058</v>
      </c>
    </row>
    <row r="97" spans="1:45" x14ac:dyDescent="0.2">
      <c r="A97" s="9" t="s">
        <v>2075</v>
      </c>
      <c r="B97" s="16">
        <v>38053.585416666669</v>
      </c>
      <c r="C97" s="16"/>
      <c r="D97" s="20" t="s">
        <v>2438</v>
      </c>
      <c r="E97" s="18" t="s">
        <v>2439</v>
      </c>
      <c r="F97" s="9">
        <v>50</v>
      </c>
      <c r="J97" s="9">
        <v>2.6</v>
      </c>
      <c r="N97" s="9">
        <v>253</v>
      </c>
      <c r="P97" s="23">
        <v>38053.585416666669</v>
      </c>
      <c r="Q97" s="23">
        <v>38053.585416666669</v>
      </c>
      <c r="R97" t="s">
        <v>428</v>
      </c>
      <c r="S97" t="s">
        <v>428</v>
      </c>
      <c r="T97" s="122" t="e">
        <f t="shared" si="13"/>
        <v>#VALUE!</v>
      </c>
      <c r="U97" s="132"/>
      <c r="V97" s="23">
        <v>38052.449305555558</v>
      </c>
      <c r="W97" s="23">
        <v>38056.807638888888</v>
      </c>
      <c r="X97">
        <v>9.0055999999999994</v>
      </c>
      <c r="Y97">
        <v>4.0697999999999999</v>
      </c>
      <c r="Z97" s="81">
        <f t="shared" si="10"/>
        <v>778.08384000000001</v>
      </c>
      <c r="AB97" s="82">
        <f t="shared" si="20"/>
        <v>778.08384000000001</v>
      </c>
      <c r="AL97" s="9" t="e">
        <f t="shared" si="11"/>
        <v>#VALUE!</v>
      </c>
      <c r="AM97" s="82">
        <f t="shared" si="15"/>
        <v>778.08384000000001</v>
      </c>
      <c r="AO97" s="82" t="e">
        <f t="shared" si="16"/>
        <v>#VALUE!</v>
      </c>
      <c r="AP97" s="82" t="e">
        <f t="shared" si="17"/>
        <v>#VALUE!</v>
      </c>
      <c r="AQ97" s="117">
        <f t="shared" si="12"/>
        <v>0</v>
      </c>
      <c r="AR97" s="117">
        <f t="shared" si="18"/>
        <v>4.3583333333299379</v>
      </c>
      <c r="AS97" s="117">
        <f t="shared" si="19"/>
        <v>4.3583333333299379</v>
      </c>
    </row>
    <row r="98" spans="1:45" x14ac:dyDescent="0.2">
      <c r="A98" s="9" t="s">
        <v>2075</v>
      </c>
      <c r="B98" s="16">
        <v>38060.030555555553</v>
      </c>
      <c r="C98" s="16">
        <v>38061.206250000003</v>
      </c>
      <c r="D98" s="20" t="s">
        <v>2440</v>
      </c>
      <c r="E98" s="18" t="s">
        <v>2441</v>
      </c>
      <c r="F98" s="9">
        <v>50</v>
      </c>
      <c r="L98" s="8">
        <v>252</v>
      </c>
      <c r="N98" s="9">
        <v>433</v>
      </c>
      <c r="P98" s="23">
        <v>38060.030555555553</v>
      </c>
      <c r="Q98" s="23">
        <v>38061.206250000003</v>
      </c>
      <c r="R98">
        <v>2.9140999999999999</v>
      </c>
      <c r="S98">
        <v>6.4352</v>
      </c>
      <c r="T98" s="122">
        <f t="shared" si="13"/>
        <v>251.77823999999998</v>
      </c>
      <c r="U98" s="132"/>
      <c r="V98" s="23">
        <v>38056.807638888888</v>
      </c>
      <c r="W98" s="23">
        <v>38061.508333333331</v>
      </c>
      <c r="X98">
        <v>6.5724</v>
      </c>
      <c r="Y98">
        <v>6.4352</v>
      </c>
      <c r="Z98" s="81">
        <f t="shared" si="10"/>
        <v>567.85536000000002</v>
      </c>
      <c r="AB98" s="82">
        <f t="shared" si="20"/>
        <v>315.85536000000002</v>
      </c>
      <c r="AK98" s="9">
        <v>252</v>
      </c>
      <c r="AL98" s="9">
        <f t="shared" si="11"/>
        <v>251.77823999999998</v>
      </c>
      <c r="AM98" s="82">
        <f t="shared" si="15"/>
        <v>567.85536000000002</v>
      </c>
      <c r="AO98" s="82">
        <f t="shared" si="16"/>
        <v>-0.2217600000000175</v>
      </c>
      <c r="AP98" s="82">
        <f t="shared" si="17"/>
        <v>316.07712000000004</v>
      </c>
      <c r="AQ98" s="117">
        <f t="shared" si="12"/>
        <v>1.1756944444496185</v>
      </c>
      <c r="AR98" s="117">
        <f t="shared" si="18"/>
        <v>4.7006944444437977</v>
      </c>
      <c r="AS98" s="117">
        <f t="shared" si="19"/>
        <v>3.5249999999941792</v>
      </c>
    </row>
    <row r="99" spans="1:45" x14ac:dyDescent="0.2">
      <c r="A99" s="9" t="s">
        <v>2075</v>
      </c>
      <c r="B99" s="16">
        <v>38061.810416666667</v>
      </c>
      <c r="C99" s="16">
        <v>38070.545138888891</v>
      </c>
      <c r="D99" s="20" t="s">
        <v>2442</v>
      </c>
      <c r="E99" s="18" t="s">
        <v>2443</v>
      </c>
      <c r="F99" s="9">
        <v>50</v>
      </c>
      <c r="L99" s="8">
        <v>976.8</v>
      </c>
      <c r="N99" s="9">
        <v>1510</v>
      </c>
      <c r="P99" s="23">
        <v>38061.810416666667</v>
      </c>
      <c r="Q99" s="23">
        <v>38070.545138888891</v>
      </c>
      <c r="R99">
        <v>11.305099999999999</v>
      </c>
      <c r="S99">
        <v>4.0697999999999999</v>
      </c>
      <c r="T99" s="122">
        <f t="shared" si="13"/>
        <v>976.76063999999985</v>
      </c>
      <c r="U99" s="132"/>
      <c r="V99" s="23">
        <v>38061.508333333331</v>
      </c>
      <c r="W99" s="23">
        <v>38070.893055555556</v>
      </c>
      <c r="X99">
        <v>12.001099999999999</v>
      </c>
      <c r="Y99">
        <v>4.0697999999999999</v>
      </c>
      <c r="Z99" s="81">
        <f t="shared" si="10"/>
        <v>1036.8950399999999</v>
      </c>
      <c r="AB99" s="82">
        <f t="shared" si="20"/>
        <v>60.095039999999926</v>
      </c>
      <c r="AK99" s="9">
        <v>976.8</v>
      </c>
      <c r="AL99" s="9">
        <f t="shared" si="11"/>
        <v>976.76063999999985</v>
      </c>
      <c r="AM99" s="82">
        <f t="shared" si="15"/>
        <v>1036.8950399999999</v>
      </c>
      <c r="AO99" s="82">
        <f t="shared" si="16"/>
        <v>-3.9360000000101536E-2</v>
      </c>
      <c r="AP99" s="82">
        <f t="shared" si="17"/>
        <v>60.134400000000028</v>
      </c>
      <c r="AQ99" s="117">
        <f t="shared" si="12"/>
        <v>8.734722222223354</v>
      </c>
      <c r="AR99" s="117">
        <f t="shared" si="18"/>
        <v>9.3847222222248092</v>
      </c>
      <c r="AS99" s="117">
        <f t="shared" si="19"/>
        <v>0.65000000000145519</v>
      </c>
    </row>
    <row r="100" spans="1:45" x14ac:dyDescent="0.2">
      <c r="A100" s="9" t="s">
        <v>2075</v>
      </c>
      <c r="B100" s="16">
        <v>38071.240972222222</v>
      </c>
      <c r="C100" s="16">
        <v>38072.468055555553</v>
      </c>
      <c r="D100" s="20" t="s">
        <v>2446</v>
      </c>
      <c r="E100" s="18" t="s">
        <v>2447</v>
      </c>
      <c r="F100" s="9">
        <v>50</v>
      </c>
      <c r="L100" s="8">
        <v>1279</v>
      </c>
      <c r="N100" s="9">
        <v>165</v>
      </c>
      <c r="P100" s="23">
        <v>38071.240972222222</v>
      </c>
      <c r="Q100" s="23">
        <v>38072.468055555553</v>
      </c>
      <c r="R100">
        <v>14.807499999999999</v>
      </c>
      <c r="S100">
        <v>64.515699999999995</v>
      </c>
      <c r="T100" s="122">
        <f t="shared" si="13"/>
        <v>1279.3679999999997</v>
      </c>
      <c r="U100" s="132"/>
      <c r="V100" s="23">
        <v>38070.893055555556</v>
      </c>
      <c r="W100" s="23">
        <v>38072.599305555559</v>
      </c>
      <c r="X100">
        <v>15.8042</v>
      </c>
      <c r="Y100">
        <v>64.515699999999995</v>
      </c>
      <c r="Z100" s="81">
        <f t="shared" si="10"/>
        <v>1365.4828799999998</v>
      </c>
      <c r="AB100" s="82">
        <f t="shared" si="20"/>
        <v>86.482879999999795</v>
      </c>
      <c r="AK100" s="9">
        <v>1279</v>
      </c>
      <c r="AL100" s="9">
        <f t="shared" si="11"/>
        <v>1279.3679999999997</v>
      </c>
      <c r="AM100" s="82">
        <f t="shared" si="15"/>
        <v>1365.4828799999998</v>
      </c>
      <c r="AO100" s="82">
        <f t="shared" si="16"/>
        <v>0.36799999999971078</v>
      </c>
      <c r="AP100" s="82">
        <f t="shared" si="17"/>
        <v>86.114880000000085</v>
      </c>
      <c r="AQ100" s="117">
        <f t="shared" si="12"/>
        <v>1.2270833333313931</v>
      </c>
      <c r="AR100" s="117">
        <f t="shared" si="18"/>
        <v>1.7062500000029104</v>
      </c>
      <c r="AS100" s="117">
        <f t="shared" si="19"/>
        <v>0.47916666667151731</v>
      </c>
    </row>
    <row r="101" spans="1:45" x14ac:dyDescent="0.2">
      <c r="A101" s="9" t="s">
        <v>2075</v>
      </c>
      <c r="B101" s="16">
        <v>38072.730555555558</v>
      </c>
      <c r="C101" s="16">
        <v>38080.490972222222</v>
      </c>
      <c r="D101" s="20" t="s">
        <v>2448</v>
      </c>
      <c r="E101" s="18" t="s">
        <v>2449</v>
      </c>
      <c r="F101" s="9">
        <v>50</v>
      </c>
      <c r="L101" s="8">
        <v>3245</v>
      </c>
      <c r="N101" s="9">
        <v>124</v>
      </c>
      <c r="P101" s="23">
        <v>38072.730555555558</v>
      </c>
      <c r="Q101" s="23">
        <v>38080.490972222222</v>
      </c>
      <c r="R101">
        <v>37.5623</v>
      </c>
      <c r="S101">
        <v>113</v>
      </c>
      <c r="T101" s="122">
        <f t="shared" si="13"/>
        <v>3245.3827199999996</v>
      </c>
      <c r="U101" s="132"/>
      <c r="V101" s="23">
        <v>38072.599305555559</v>
      </c>
      <c r="W101" s="23">
        <v>38081.291666666664</v>
      </c>
      <c r="X101">
        <v>38.9206</v>
      </c>
      <c r="Y101">
        <v>113</v>
      </c>
      <c r="Z101" s="81">
        <f t="shared" si="10"/>
        <v>3362.7398399999997</v>
      </c>
      <c r="AB101" s="82">
        <f t="shared" si="20"/>
        <v>117.73983999999973</v>
      </c>
      <c r="AK101" s="9">
        <v>3245</v>
      </c>
      <c r="AL101" s="9">
        <f t="shared" si="11"/>
        <v>3245.3827199999996</v>
      </c>
      <c r="AM101" s="82">
        <f t="shared" si="15"/>
        <v>3362.7398399999997</v>
      </c>
      <c r="AO101" s="82">
        <f t="shared" si="16"/>
        <v>0.38271999999960826</v>
      </c>
      <c r="AP101" s="82">
        <f t="shared" si="17"/>
        <v>117.35712000000012</v>
      </c>
      <c r="AQ101" s="117">
        <f t="shared" si="12"/>
        <v>7.7604166666642413</v>
      </c>
      <c r="AR101" s="117">
        <f t="shared" si="18"/>
        <v>8.6923611111051287</v>
      </c>
      <c r="AS101" s="117">
        <f t="shared" si="19"/>
        <v>0.93194444444088731</v>
      </c>
    </row>
    <row r="102" spans="1:45" x14ac:dyDescent="0.2">
      <c r="A102" s="9" t="s">
        <v>2075</v>
      </c>
      <c r="B102" s="16">
        <v>38082.092361111114</v>
      </c>
      <c r="C102" s="16">
        <v>38087.263888888891</v>
      </c>
      <c r="D102" s="20" t="s">
        <v>2450</v>
      </c>
      <c r="E102" s="18" t="s">
        <v>2451</v>
      </c>
      <c r="F102" s="9">
        <v>50</v>
      </c>
      <c r="L102" s="8">
        <v>421</v>
      </c>
      <c r="N102" s="9">
        <v>248</v>
      </c>
      <c r="P102" s="23">
        <v>38082.092361111114</v>
      </c>
      <c r="Q102" s="23">
        <v>38087.263888888891</v>
      </c>
      <c r="R102">
        <v>4.8716999999999997</v>
      </c>
      <c r="S102">
        <v>1.7645</v>
      </c>
      <c r="T102" s="122">
        <f t="shared" si="13"/>
        <v>420.91487999999998</v>
      </c>
      <c r="U102" s="132"/>
      <c r="V102" s="23">
        <v>38081.291666666664</v>
      </c>
      <c r="W102" s="23">
        <v>38090.697222222225</v>
      </c>
      <c r="X102">
        <v>8.0571999999999999</v>
      </c>
      <c r="Y102">
        <v>1.7645</v>
      </c>
      <c r="Z102" s="81">
        <f t="shared" si="10"/>
        <v>696.14208000000008</v>
      </c>
      <c r="AB102" s="82">
        <f t="shared" si="20"/>
        <v>275.14208000000008</v>
      </c>
      <c r="AK102" s="9">
        <v>421</v>
      </c>
      <c r="AL102" s="9">
        <f t="shared" si="11"/>
        <v>420.91487999999998</v>
      </c>
      <c r="AM102" s="82">
        <f t="shared" si="15"/>
        <v>696.14208000000008</v>
      </c>
      <c r="AO102" s="82">
        <f t="shared" si="16"/>
        <v>-8.5120000000017626E-2</v>
      </c>
      <c r="AP102" s="82">
        <f t="shared" si="17"/>
        <v>275.2272000000001</v>
      </c>
      <c r="AQ102" s="117">
        <f t="shared" si="12"/>
        <v>5.171527777776646</v>
      </c>
      <c r="AR102" s="117">
        <f t="shared" si="18"/>
        <v>9.4055555555605679</v>
      </c>
      <c r="AS102" s="117">
        <f t="shared" si="19"/>
        <v>4.2340277777839219</v>
      </c>
    </row>
    <row r="103" spans="1:45" x14ac:dyDescent="0.2">
      <c r="A103" s="9" t="s">
        <v>2075</v>
      </c>
      <c r="B103" s="16">
        <v>38094.131249999999</v>
      </c>
      <c r="C103" s="16">
        <v>38094.413888888892</v>
      </c>
      <c r="D103" s="20" t="s">
        <v>2452</v>
      </c>
      <c r="E103" s="18" t="s">
        <v>2453</v>
      </c>
      <c r="F103" s="9">
        <v>50</v>
      </c>
      <c r="L103" s="8">
        <v>273</v>
      </c>
      <c r="N103" s="9">
        <v>182</v>
      </c>
      <c r="P103" s="23">
        <v>38094.131249999999</v>
      </c>
      <c r="Q103" s="23">
        <v>38094.413888888892</v>
      </c>
      <c r="R103">
        <v>3.1587000000000001</v>
      </c>
      <c r="S103">
        <v>40</v>
      </c>
      <c r="T103" s="122">
        <f t="shared" si="13"/>
        <v>272.91167999999999</v>
      </c>
      <c r="U103" s="132"/>
      <c r="V103" s="23">
        <v>38090.697222222225</v>
      </c>
      <c r="W103" s="23">
        <v>38095.852777777778</v>
      </c>
      <c r="X103">
        <v>6.3413000000000004</v>
      </c>
      <c r="Y103">
        <v>40</v>
      </c>
      <c r="Z103" s="81">
        <f t="shared" si="10"/>
        <v>547.88832000000002</v>
      </c>
      <c r="AB103" s="82">
        <f t="shared" si="20"/>
        <v>274.88832000000002</v>
      </c>
      <c r="AK103" s="9">
        <v>273</v>
      </c>
      <c r="AL103" s="9">
        <f t="shared" si="11"/>
        <v>272.91167999999999</v>
      </c>
      <c r="AM103" s="82">
        <f t="shared" si="15"/>
        <v>547.88832000000002</v>
      </c>
      <c r="AO103" s="82">
        <f t="shared" si="16"/>
        <v>-8.8320000000010168E-2</v>
      </c>
      <c r="AP103" s="82">
        <f t="shared" si="17"/>
        <v>274.97664000000003</v>
      </c>
      <c r="AQ103" s="117">
        <f t="shared" si="12"/>
        <v>0.28263888889341615</v>
      </c>
      <c r="AR103" s="117">
        <f t="shared" si="18"/>
        <v>5.1555555555532919</v>
      </c>
      <c r="AS103" s="117">
        <f t="shared" si="19"/>
        <v>4.8729166666598758</v>
      </c>
    </row>
    <row r="104" spans="1:45" x14ac:dyDescent="0.2">
      <c r="A104" s="9" t="s">
        <v>2075</v>
      </c>
      <c r="B104" s="16">
        <v>38097.291666666664</v>
      </c>
      <c r="C104" s="16">
        <v>38098.334027777775</v>
      </c>
      <c r="D104" s="20" t="s">
        <v>2454</v>
      </c>
      <c r="E104" s="18" t="s">
        <v>2455</v>
      </c>
      <c r="F104" s="9">
        <v>50</v>
      </c>
      <c r="L104" s="8">
        <v>1360</v>
      </c>
      <c r="N104" s="9">
        <v>76</v>
      </c>
      <c r="P104" s="23">
        <v>38097.291666666664</v>
      </c>
      <c r="Q104" s="23">
        <v>38098.334027777775</v>
      </c>
      <c r="R104">
        <v>15.744199999999999</v>
      </c>
      <c r="S104">
        <v>90.091399999999993</v>
      </c>
      <c r="T104" s="122">
        <f t="shared" si="13"/>
        <v>1360.2988799999998</v>
      </c>
      <c r="U104" s="132"/>
      <c r="V104" s="23">
        <v>38095.852777777778</v>
      </c>
      <c r="W104" s="23">
        <v>38100.131944444445</v>
      </c>
      <c r="X104">
        <v>19.7805</v>
      </c>
      <c r="Y104">
        <v>90.091399999999993</v>
      </c>
      <c r="Z104" s="81">
        <f t="shared" si="10"/>
        <v>1709.0351999999998</v>
      </c>
      <c r="AB104" s="82">
        <f t="shared" si="20"/>
        <v>349.0351999999998</v>
      </c>
      <c r="AK104" s="9">
        <v>1360</v>
      </c>
      <c r="AL104" s="9">
        <f t="shared" si="11"/>
        <v>1360.2988799999998</v>
      </c>
      <c r="AM104" s="82">
        <f t="shared" si="15"/>
        <v>1709.0351999999998</v>
      </c>
      <c r="AO104" s="82">
        <f t="shared" si="16"/>
        <v>0.2988799999998264</v>
      </c>
      <c r="AP104" s="82">
        <f t="shared" si="17"/>
        <v>348.73631999999998</v>
      </c>
      <c r="AQ104" s="117">
        <f t="shared" si="12"/>
        <v>1.0423611111109494</v>
      </c>
      <c r="AR104" s="117">
        <f t="shared" si="18"/>
        <v>4.2791666666671517</v>
      </c>
      <c r="AS104" s="117">
        <f t="shared" si="19"/>
        <v>3.2368055555562023</v>
      </c>
    </row>
    <row r="105" spans="1:45" x14ac:dyDescent="0.2">
      <c r="A105" s="9" t="s">
        <v>2075</v>
      </c>
      <c r="B105" s="16">
        <v>38101.930555555555</v>
      </c>
      <c r="C105" s="16">
        <v>38102.842361111114</v>
      </c>
      <c r="D105" s="20" t="s">
        <v>2456</v>
      </c>
      <c r="E105" s="18" t="s">
        <v>2457</v>
      </c>
      <c r="F105" s="9">
        <v>50</v>
      </c>
      <c r="L105" s="8">
        <v>536</v>
      </c>
      <c r="N105" s="9">
        <v>94</v>
      </c>
      <c r="P105" s="23">
        <v>38101.930555555555</v>
      </c>
      <c r="Q105" s="23">
        <v>38102.842361111114</v>
      </c>
      <c r="R105">
        <v>6.2031000000000001</v>
      </c>
      <c r="S105">
        <v>23.43</v>
      </c>
      <c r="T105" s="122">
        <f t="shared" si="13"/>
        <v>535.94783999999993</v>
      </c>
      <c r="U105" s="132"/>
      <c r="V105" s="23">
        <v>38100.131944444445</v>
      </c>
      <c r="W105" s="23">
        <v>38109.372916666667</v>
      </c>
      <c r="X105">
        <v>15.038500000000001</v>
      </c>
      <c r="Y105">
        <v>23.43</v>
      </c>
      <c r="Z105" s="81">
        <f t="shared" si="10"/>
        <v>1299.3264000000001</v>
      </c>
      <c r="AB105" s="82">
        <f t="shared" si="20"/>
        <v>763.32640000000015</v>
      </c>
      <c r="AK105" s="9">
        <v>536</v>
      </c>
      <c r="AL105" s="9">
        <f t="shared" si="11"/>
        <v>535.94783999999993</v>
      </c>
      <c r="AM105" s="82">
        <f t="shared" si="15"/>
        <v>1299.3264000000001</v>
      </c>
      <c r="AO105" s="82">
        <f t="shared" si="16"/>
        <v>-5.2160000000071705E-2</v>
      </c>
      <c r="AP105" s="82">
        <f t="shared" si="17"/>
        <v>763.37856000000022</v>
      </c>
      <c r="AQ105" s="117">
        <f t="shared" si="12"/>
        <v>0.91180555555911269</v>
      </c>
      <c r="AR105" s="117">
        <f t="shared" si="18"/>
        <v>9.2409722222218988</v>
      </c>
      <c r="AS105" s="117">
        <f t="shared" si="19"/>
        <v>8.3291666666627862</v>
      </c>
    </row>
    <row r="106" spans="1:45" x14ac:dyDescent="0.2">
      <c r="A106" s="9" t="s">
        <v>2075</v>
      </c>
      <c r="B106" s="16">
        <v>38115.90347222222</v>
      </c>
      <c r="C106" s="16">
        <v>38120.504166666666</v>
      </c>
      <c r="D106" s="20" t="s">
        <v>2458</v>
      </c>
      <c r="E106" s="18" t="s">
        <v>2459</v>
      </c>
      <c r="F106" s="9">
        <v>50</v>
      </c>
      <c r="L106" s="8">
        <v>3485</v>
      </c>
      <c r="N106" s="9">
        <v>72</v>
      </c>
      <c r="P106" s="23">
        <v>38115.90347222222</v>
      </c>
      <c r="Q106" s="23">
        <v>38120.504166666666</v>
      </c>
      <c r="R106">
        <v>40.330399999999997</v>
      </c>
      <c r="S106">
        <v>108.2676</v>
      </c>
      <c r="T106" s="122">
        <f t="shared" si="13"/>
        <v>3484.5465599999998</v>
      </c>
      <c r="U106" s="132"/>
      <c r="V106" s="23">
        <v>38109.372916666667</v>
      </c>
      <c r="W106" s="23">
        <v>38127.611805555556</v>
      </c>
      <c r="X106">
        <v>138.07980000000001</v>
      </c>
      <c r="Y106">
        <v>208.4263</v>
      </c>
      <c r="Z106" s="81">
        <f t="shared" si="10"/>
        <v>11930.094720000001</v>
      </c>
      <c r="AB106" s="82">
        <f t="shared" si="20"/>
        <v>8445.094720000001</v>
      </c>
      <c r="AK106" s="9">
        <v>3485</v>
      </c>
      <c r="AL106" s="9">
        <f t="shared" si="11"/>
        <v>3484.5465599999998</v>
      </c>
      <c r="AM106" s="82">
        <f t="shared" si="15"/>
        <v>11930.094720000001</v>
      </c>
      <c r="AO106" s="82">
        <f t="shared" si="16"/>
        <v>-0.45344000000022788</v>
      </c>
      <c r="AP106" s="82">
        <f t="shared" si="17"/>
        <v>8445.5481600000021</v>
      </c>
      <c r="AQ106" s="117">
        <f t="shared" si="12"/>
        <v>4.6006944444452529</v>
      </c>
      <c r="AR106" s="117">
        <f t="shared" si="18"/>
        <v>18.238888888889051</v>
      </c>
      <c r="AS106" s="117">
        <f t="shared" si="19"/>
        <v>13.638194444443798</v>
      </c>
    </row>
    <row r="107" spans="1:45" x14ac:dyDescent="0.2">
      <c r="A107" s="9" t="s">
        <v>2075</v>
      </c>
      <c r="B107" s="16">
        <v>38134.719444444447</v>
      </c>
      <c r="C107" s="16"/>
      <c r="D107" s="20" t="s">
        <v>2460</v>
      </c>
      <c r="E107" s="41" t="s">
        <v>431</v>
      </c>
      <c r="F107" s="9">
        <v>70</v>
      </c>
      <c r="J107" s="9">
        <v>1.7</v>
      </c>
      <c r="N107" s="9">
        <v>58</v>
      </c>
      <c r="P107" s="23">
        <v>38134.719444444447</v>
      </c>
      <c r="Q107" s="23">
        <v>38134.719444444447</v>
      </c>
      <c r="R107" t="s">
        <v>428</v>
      </c>
      <c r="S107" t="s">
        <v>428</v>
      </c>
      <c r="T107" s="122" t="e">
        <f t="shared" si="13"/>
        <v>#VALUE!</v>
      </c>
      <c r="U107" s="132"/>
      <c r="V107" s="23">
        <v>38127.611805555556</v>
      </c>
      <c r="W107" s="23">
        <v>38134.719444444447</v>
      </c>
      <c r="X107">
        <v>120.3142</v>
      </c>
      <c r="Y107">
        <v>139.20740000000001</v>
      </c>
      <c r="Z107" s="81">
        <f t="shared" si="10"/>
        <v>10395.146879999998</v>
      </c>
      <c r="AB107" s="82">
        <f t="shared" si="20"/>
        <v>10395.146879999998</v>
      </c>
      <c r="AL107" s="9" t="e">
        <f t="shared" si="11"/>
        <v>#VALUE!</v>
      </c>
      <c r="AM107" s="82">
        <f t="shared" si="15"/>
        <v>10395.146879999998</v>
      </c>
      <c r="AO107" s="82" t="e">
        <f t="shared" si="16"/>
        <v>#VALUE!</v>
      </c>
      <c r="AP107" s="82" t="e">
        <f t="shared" si="17"/>
        <v>#VALUE!</v>
      </c>
      <c r="AQ107" s="117">
        <f t="shared" si="12"/>
        <v>0</v>
      </c>
      <c r="AR107" s="117">
        <f t="shared" si="18"/>
        <v>7.1076388888905058</v>
      </c>
      <c r="AS107" s="117">
        <f t="shared" si="19"/>
        <v>7.1076388888905058</v>
      </c>
    </row>
    <row r="108" spans="1:45" x14ac:dyDescent="0.2">
      <c r="B108" s="16"/>
      <c r="C108" s="16"/>
      <c r="T108" s="122">
        <f t="shared" si="13"/>
        <v>0</v>
      </c>
      <c r="U108" s="122"/>
      <c r="Z108" s="81">
        <f t="shared" si="10"/>
        <v>0</v>
      </c>
      <c r="AB108" s="82">
        <f t="shared" si="20"/>
        <v>0</v>
      </c>
      <c r="AL108" s="9">
        <f t="shared" si="11"/>
        <v>0</v>
      </c>
      <c r="AM108" s="82">
        <f t="shared" si="15"/>
        <v>0</v>
      </c>
      <c r="AO108" s="82">
        <f t="shared" si="16"/>
        <v>0</v>
      </c>
      <c r="AP108" s="82">
        <f t="shared" si="17"/>
        <v>0</v>
      </c>
      <c r="AQ108" s="117">
        <f t="shared" si="12"/>
        <v>0</v>
      </c>
      <c r="AR108" s="117">
        <f t="shared" si="18"/>
        <v>0</v>
      </c>
      <c r="AS108" s="117">
        <f t="shared" si="19"/>
        <v>0</v>
      </c>
    </row>
    <row r="109" spans="1:45" x14ac:dyDescent="0.2">
      <c r="B109" s="16"/>
      <c r="C109" s="16"/>
      <c r="T109" s="122">
        <f t="shared" si="13"/>
        <v>0</v>
      </c>
      <c r="U109" s="122"/>
      <c r="Z109" s="81">
        <f t="shared" si="10"/>
        <v>0</v>
      </c>
      <c r="AB109" s="82">
        <f t="shared" si="20"/>
        <v>0</v>
      </c>
      <c r="AL109" s="9">
        <f t="shared" si="11"/>
        <v>0</v>
      </c>
      <c r="AM109" s="82">
        <f t="shared" si="15"/>
        <v>0</v>
      </c>
      <c r="AO109" s="82">
        <f t="shared" si="16"/>
        <v>0</v>
      </c>
      <c r="AP109" s="82">
        <f t="shared" si="17"/>
        <v>0</v>
      </c>
      <c r="AQ109" s="117">
        <f t="shared" si="12"/>
        <v>0</v>
      </c>
      <c r="AR109" s="117">
        <f t="shared" si="18"/>
        <v>0</v>
      </c>
      <c r="AS109" s="117">
        <f t="shared" si="19"/>
        <v>0</v>
      </c>
    </row>
    <row r="110" spans="1:45" x14ac:dyDescent="0.2">
      <c r="B110" s="16"/>
      <c r="C110" s="16"/>
      <c r="T110" s="122">
        <f t="shared" si="13"/>
        <v>0</v>
      </c>
      <c r="U110" s="122"/>
      <c r="Z110" s="81">
        <f t="shared" si="10"/>
        <v>0</v>
      </c>
      <c r="AB110" s="82">
        <f t="shared" si="20"/>
        <v>0</v>
      </c>
      <c r="AL110" s="9">
        <f t="shared" si="11"/>
        <v>0</v>
      </c>
      <c r="AM110" s="82">
        <f t="shared" si="15"/>
        <v>0</v>
      </c>
      <c r="AO110" s="82">
        <f t="shared" si="16"/>
        <v>0</v>
      </c>
      <c r="AP110" s="82">
        <f t="shared" si="17"/>
        <v>0</v>
      </c>
      <c r="AQ110" s="117">
        <f t="shared" si="12"/>
        <v>0</v>
      </c>
      <c r="AR110" s="117">
        <f t="shared" si="18"/>
        <v>0</v>
      </c>
      <c r="AS110" s="117">
        <f t="shared" si="19"/>
        <v>0</v>
      </c>
    </row>
    <row r="111" spans="1:45" x14ac:dyDescent="0.2">
      <c r="B111" s="16"/>
      <c r="C111" s="16"/>
      <c r="T111" s="122">
        <f t="shared" si="13"/>
        <v>0</v>
      </c>
      <c r="U111" s="122"/>
      <c r="Z111" s="81">
        <f t="shared" si="10"/>
        <v>0</v>
      </c>
      <c r="AB111" s="82">
        <f t="shared" si="20"/>
        <v>0</v>
      </c>
      <c r="AL111" s="9">
        <f t="shared" si="11"/>
        <v>0</v>
      </c>
      <c r="AM111" s="82">
        <f t="shared" si="15"/>
        <v>0</v>
      </c>
      <c r="AO111" s="82">
        <f t="shared" si="16"/>
        <v>0</v>
      </c>
      <c r="AP111" s="82">
        <f t="shared" si="17"/>
        <v>0</v>
      </c>
      <c r="AQ111" s="117">
        <f t="shared" si="12"/>
        <v>0</v>
      </c>
      <c r="AR111" s="117">
        <f t="shared" si="18"/>
        <v>0</v>
      </c>
      <c r="AS111" s="117">
        <f t="shared" si="19"/>
        <v>0</v>
      </c>
    </row>
    <row r="112" spans="1:45" x14ac:dyDescent="0.2">
      <c r="B112" s="16"/>
      <c r="C112" s="16"/>
      <c r="T112" s="122">
        <f t="shared" si="13"/>
        <v>0</v>
      </c>
      <c r="U112" s="122"/>
      <c r="Z112" s="81">
        <f t="shared" si="10"/>
        <v>0</v>
      </c>
      <c r="AB112" s="82">
        <f t="shared" si="20"/>
        <v>0</v>
      </c>
      <c r="AL112" s="9">
        <f t="shared" si="11"/>
        <v>0</v>
      </c>
      <c r="AM112" s="82">
        <f t="shared" si="15"/>
        <v>0</v>
      </c>
      <c r="AO112" s="82">
        <f t="shared" si="16"/>
        <v>0</v>
      </c>
      <c r="AP112" s="82">
        <f t="shared" si="17"/>
        <v>0</v>
      </c>
      <c r="AQ112" s="117">
        <f t="shared" si="12"/>
        <v>0</v>
      </c>
      <c r="AR112" s="117">
        <f t="shared" si="18"/>
        <v>0</v>
      </c>
      <c r="AS112" s="117">
        <f t="shared" si="19"/>
        <v>0</v>
      </c>
    </row>
    <row r="113" spans="1:45" x14ac:dyDescent="0.2">
      <c r="B113" s="16"/>
      <c r="C113" s="16"/>
      <c r="T113" s="122">
        <f t="shared" si="13"/>
        <v>0</v>
      </c>
      <c r="U113" s="122"/>
      <c r="Z113" s="81">
        <f t="shared" si="10"/>
        <v>0</v>
      </c>
      <c r="AB113" s="82">
        <f t="shared" si="20"/>
        <v>0</v>
      </c>
      <c r="AL113" s="9">
        <f t="shared" si="11"/>
        <v>0</v>
      </c>
      <c r="AM113" s="82">
        <f t="shared" si="15"/>
        <v>0</v>
      </c>
      <c r="AO113" s="82">
        <f t="shared" si="16"/>
        <v>0</v>
      </c>
      <c r="AP113" s="82">
        <f t="shared" si="17"/>
        <v>0</v>
      </c>
      <c r="AQ113" s="117">
        <f t="shared" si="12"/>
        <v>0</v>
      </c>
      <c r="AR113" s="117">
        <f t="shared" si="18"/>
        <v>0</v>
      </c>
      <c r="AS113" s="117">
        <f t="shared" si="19"/>
        <v>0</v>
      </c>
    </row>
    <row r="114" spans="1:45" x14ac:dyDescent="0.2">
      <c r="B114" s="16"/>
      <c r="C114" s="16"/>
      <c r="T114" s="122">
        <f t="shared" si="13"/>
        <v>0</v>
      </c>
      <c r="U114" s="122"/>
      <c r="Z114" s="81">
        <f t="shared" si="10"/>
        <v>0</v>
      </c>
      <c r="AB114" s="82">
        <f t="shared" si="20"/>
        <v>0</v>
      </c>
      <c r="AL114" s="9">
        <f t="shared" si="11"/>
        <v>0</v>
      </c>
      <c r="AM114" s="82">
        <f t="shared" si="15"/>
        <v>0</v>
      </c>
      <c r="AO114" s="82">
        <f t="shared" si="16"/>
        <v>0</v>
      </c>
      <c r="AP114" s="82">
        <f t="shared" si="17"/>
        <v>0</v>
      </c>
      <c r="AQ114" s="117">
        <f t="shared" si="12"/>
        <v>0</v>
      </c>
      <c r="AR114" s="117">
        <f t="shared" si="18"/>
        <v>0</v>
      </c>
      <c r="AS114" s="117">
        <f t="shared" si="19"/>
        <v>0</v>
      </c>
    </row>
    <row r="115" spans="1:45" x14ac:dyDescent="0.2">
      <c r="B115" s="16"/>
      <c r="C115" s="16"/>
      <c r="T115" s="122">
        <f t="shared" si="13"/>
        <v>0</v>
      </c>
      <c r="U115" s="122"/>
      <c r="Z115" s="81">
        <f t="shared" si="10"/>
        <v>0</v>
      </c>
      <c r="AB115" s="82">
        <f t="shared" si="20"/>
        <v>0</v>
      </c>
      <c r="AL115" s="9">
        <f t="shared" si="11"/>
        <v>0</v>
      </c>
      <c r="AM115" s="82">
        <f t="shared" si="15"/>
        <v>0</v>
      </c>
      <c r="AO115" s="82">
        <f t="shared" si="16"/>
        <v>0</v>
      </c>
      <c r="AP115" s="82">
        <f t="shared" si="17"/>
        <v>0</v>
      </c>
      <c r="AQ115" s="117">
        <f t="shared" si="12"/>
        <v>0</v>
      </c>
      <c r="AR115" s="117">
        <f t="shared" si="18"/>
        <v>0</v>
      </c>
      <c r="AS115" s="117">
        <f t="shared" si="19"/>
        <v>0</v>
      </c>
    </row>
    <row r="116" spans="1:45" x14ac:dyDescent="0.2">
      <c r="A116" s="9" t="s">
        <v>2075</v>
      </c>
      <c r="B116" s="16">
        <v>38315.329861111109</v>
      </c>
      <c r="C116" s="16">
        <v>38318.3125</v>
      </c>
      <c r="D116" s="20">
        <v>502230</v>
      </c>
      <c r="E116" s="41" t="s">
        <v>2461</v>
      </c>
      <c r="F116" s="9">
        <v>50</v>
      </c>
      <c r="L116" s="8">
        <v>194.4</v>
      </c>
      <c r="N116" s="9">
        <v>97</v>
      </c>
      <c r="P116" s="23">
        <v>38315.329861111109</v>
      </c>
      <c r="Q116" s="23">
        <v>38318.3125</v>
      </c>
      <c r="R116">
        <v>2.2507000000000001</v>
      </c>
      <c r="S116">
        <v>6.9650999999999996</v>
      </c>
      <c r="T116" s="122">
        <f t="shared" si="13"/>
        <v>194.46048000000002</v>
      </c>
      <c r="U116" s="132"/>
      <c r="V116" s="23">
        <v>38315.329861111109</v>
      </c>
      <c r="W116" s="23">
        <v>38320.969444444447</v>
      </c>
      <c r="X116">
        <v>8.1783000000000001</v>
      </c>
      <c r="Y116">
        <v>11.8209</v>
      </c>
      <c r="Z116" s="81">
        <f t="shared" si="10"/>
        <v>706.60511999999983</v>
      </c>
      <c r="AB116" s="82">
        <f t="shared" si="20"/>
        <v>512.20511999999985</v>
      </c>
      <c r="AK116" s="9">
        <v>194.4</v>
      </c>
      <c r="AL116" s="9">
        <f t="shared" si="11"/>
        <v>194.46048000000002</v>
      </c>
      <c r="AM116" s="82">
        <f t="shared" si="15"/>
        <v>706.60511999999983</v>
      </c>
      <c r="AO116" s="82">
        <f t="shared" si="16"/>
        <v>6.0480000000012524E-2</v>
      </c>
      <c r="AP116" s="82">
        <f t="shared" si="17"/>
        <v>512.14463999999975</v>
      </c>
      <c r="AQ116" s="117">
        <f t="shared" si="12"/>
        <v>2.9826388888905058</v>
      </c>
      <c r="AR116" s="117">
        <f t="shared" si="18"/>
        <v>5.6395833333372138</v>
      </c>
      <c r="AS116" s="117">
        <f t="shared" si="19"/>
        <v>2.6569444444467081</v>
      </c>
    </row>
    <row r="117" spans="1:45" x14ac:dyDescent="0.2">
      <c r="A117" s="9" t="s">
        <v>2075</v>
      </c>
      <c r="B117" s="16">
        <v>38323.626388888886</v>
      </c>
      <c r="C117" s="16">
        <v>38327.447222222225</v>
      </c>
      <c r="D117" s="20" t="s">
        <v>2466</v>
      </c>
      <c r="E117" s="18" t="s">
        <v>2467</v>
      </c>
      <c r="F117" s="9">
        <v>50</v>
      </c>
      <c r="L117" s="8">
        <v>479.8</v>
      </c>
      <c r="N117" s="9">
        <v>714</v>
      </c>
      <c r="P117" s="23">
        <v>38323.626388888886</v>
      </c>
      <c r="Q117" s="23">
        <v>38327.447222222225</v>
      </c>
      <c r="R117">
        <v>5.5529000000000002</v>
      </c>
      <c r="S117">
        <v>12.1759</v>
      </c>
      <c r="T117" s="122">
        <f t="shared" si="13"/>
        <v>479.77056000000005</v>
      </c>
      <c r="U117" s="132"/>
      <c r="V117" s="23">
        <v>38320.969444444447</v>
      </c>
      <c r="W117" s="23">
        <v>38329.017361111109</v>
      </c>
      <c r="X117">
        <v>24.995999999999999</v>
      </c>
      <c r="Y117">
        <v>53.4467</v>
      </c>
      <c r="Z117" s="81">
        <f t="shared" si="10"/>
        <v>2159.6544000000004</v>
      </c>
      <c r="AB117" s="82">
        <f t="shared" si="20"/>
        <v>1679.8544000000004</v>
      </c>
      <c r="AK117" s="9">
        <v>479.8</v>
      </c>
      <c r="AL117" s="9">
        <f t="shared" si="11"/>
        <v>479.77056000000005</v>
      </c>
      <c r="AM117" s="82">
        <f t="shared" si="15"/>
        <v>2159.6544000000004</v>
      </c>
      <c r="AO117" s="82">
        <f t="shared" si="16"/>
        <v>-2.9439999999965494E-2</v>
      </c>
      <c r="AP117" s="82">
        <f t="shared" si="17"/>
        <v>1679.8838400000004</v>
      </c>
      <c r="AQ117" s="117">
        <f t="shared" si="12"/>
        <v>3.820833333338669</v>
      </c>
      <c r="AR117" s="117">
        <f t="shared" si="18"/>
        <v>8.0479166666627862</v>
      </c>
      <c r="AS117" s="117">
        <f t="shared" si="19"/>
        <v>4.2270833333241171</v>
      </c>
    </row>
    <row r="118" spans="1:45" x14ac:dyDescent="0.2">
      <c r="A118" s="9" t="s">
        <v>2075</v>
      </c>
      <c r="B118" s="16">
        <v>38330.587500000001</v>
      </c>
      <c r="C118" s="16">
        <v>38331.728472222225</v>
      </c>
      <c r="D118" s="20" t="s">
        <v>2468</v>
      </c>
      <c r="E118" s="18" t="s">
        <v>2469</v>
      </c>
      <c r="F118" s="9">
        <v>50</v>
      </c>
      <c r="L118" s="8">
        <v>376</v>
      </c>
      <c r="N118" s="9">
        <v>160</v>
      </c>
      <c r="P118" s="23">
        <v>38330.587500000001</v>
      </c>
      <c r="Q118" s="23">
        <v>38331.728472222225</v>
      </c>
      <c r="R118">
        <v>4.3535000000000004</v>
      </c>
      <c r="S118">
        <v>21.920400000000001</v>
      </c>
      <c r="T118" s="122">
        <f t="shared" si="13"/>
        <v>376.14240000000001</v>
      </c>
      <c r="U118" s="132"/>
      <c r="V118" s="23">
        <v>38329.017361111109</v>
      </c>
      <c r="W118" s="23">
        <v>38334.769444444442</v>
      </c>
      <c r="X118">
        <v>13.360900000000001</v>
      </c>
      <c r="Y118">
        <v>21.920400000000001</v>
      </c>
      <c r="Z118" s="81">
        <f t="shared" si="10"/>
        <v>1154.38176</v>
      </c>
      <c r="AB118" s="82">
        <f t="shared" si="20"/>
        <v>778.38175999999999</v>
      </c>
      <c r="AK118" s="9">
        <v>376</v>
      </c>
      <c r="AL118" s="9">
        <f t="shared" si="11"/>
        <v>376.14240000000001</v>
      </c>
      <c r="AM118" s="82">
        <f t="shared" si="15"/>
        <v>1154.38176</v>
      </c>
      <c r="AO118" s="82">
        <f t="shared" si="16"/>
        <v>0.14240000000000919</v>
      </c>
      <c r="AP118" s="82">
        <f t="shared" si="17"/>
        <v>778.23936000000003</v>
      </c>
      <c r="AQ118" s="117">
        <f t="shared" si="12"/>
        <v>1.140972222223354</v>
      </c>
      <c r="AR118" s="117">
        <f t="shared" si="18"/>
        <v>5.7520833333328483</v>
      </c>
      <c r="AS118" s="117">
        <f t="shared" si="19"/>
        <v>4.6111111111094942</v>
      </c>
    </row>
    <row r="119" spans="1:45" x14ac:dyDescent="0.2">
      <c r="A119" s="9" t="s">
        <v>2075</v>
      </c>
      <c r="B119" s="16">
        <v>38337.810416666667</v>
      </c>
      <c r="C119" s="16">
        <v>38342.506249999999</v>
      </c>
      <c r="D119" s="20" t="s">
        <v>2470</v>
      </c>
      <c r="E119" s="18" t="s">
        <v>2471</v>
      </c>
      <c r="F119" s="9">
        <v>50</v>
      </c>
      <c r="L119" s="8">
        <v>142.6</v>
      </c>
      <c r="N119" s="9">
        <v>150</v>
      </c>
      <c r="P119" s="23">
        <v>38337.810416666667</v>
      </c>
      <c r="Q119" s="23">
        <v>38342.506249999999</v>
      </c>
      <c r="R119">
        <v>1.6504000000000001</v>
      </c>
      <c r="S119">
        <v>0.45379999999999998</v>
      </c>
      <c r="T119" s="122">
        <f t="shared" si="13"/>
        <v>142.59456</v>
      </c>
      <c r="U119" s="132"/>
      <c r="V119" s="23">
        <v>38334.769444444442</v>
      </c>
      <c r="W119" s="23">
        <v>38342.749305555553</v>
      </c>
      <c r="X119">
        <v>3.2469999999999999</v>
      </c>
      <c r="Y119">
        <v>0.64680000000000004</v>
      </c>
      <c r="Z119" s="81">
        <f t="shared" si="10"/>
        <v>280.54079999999999</v>
      </c>
      <c r="AB119" s="82">
        <f t="shared" si="20"/>
        <v>137.9408</v>
      </c>
      <c r="AK119" s="9">
        <v>142.6</v>
      </c>
      <c r="AL119" s="9">
        <f t="shared" si="11"/>
        <v>142.59456</v>
      </c>
      <c r="AM119" s="82">
        <f t="shared" si="15"/>
        <v>280.54079999999999</v>
      </c>
      <c r="AO119" s="82">
        <f t="shared" si="16"/>
        <v>-5.439999999993006E-3</v>
      </c>
      <c r="AP119" s="82">
        <f t="shared" si="17"/>
        <v>137.94623999999999</v>
      </c>
      <c r="AQ119" s="117">
        <f t="shared" si="12"/>
        <v>4.6958333333313931</v>
      </c>
      <c r="AR119" s="117">
        <f t="shared" si="18"/>
        <v>7.9798611111109494</v>
      </c>
      <c r="AS119" s="117">
        <f t="shared" si="19"/>
        <v>3.2840277777795563</v>
      </c>
    </row>
    <row r="120" spans="1:45" x14ac:dyDescent="0.2">
      <c r="A120" s="9" t="s">
        <v>2075</v>
      </c>
      <c r="B120" s="16">
        <v>38342.993055555555</v>
      </c>
      <c r="C120" s="16">
        <v>38345.134027777778</v>
      </c>
      <c r="D120" s="20" t="s">
        <v>2472</v>
      </c>
      <c r="E120" s="18" t="s">
        <v>2473</v>
      </c>
      <c r="F120" s="9">
        <v>50</v>
      </c>
      <c r="L120" s="8">
        <v>45.8</v>
      </c>
      <c r="N120" s="9">
        <v>393</v>
      </c>
      <c r="P120" s="23">
        <v>38342.993055555555</v>
      </c>
      <c r="Q120" s="23">
        <v>38345.134027777778</v>
      </c>
      <c r="R120">
        <v>0.53039999999999998</v>
      </c>
      <c r="S120">
        <v>0.29430000000000001</v>
      </c>
      <c r="T120" s="122">
        <f t="shared" si="13"/>
        <v>45.826560000000001</v>
      </c>
      <c r="U120" s="132"/>
      <c r="V120" s="23">
        <v>38342.749305555553</v>
      </c>
      <c r="W120" s="23">
        <v>38350.052777777775</v>
      </c>
      <c r="X120">
        <v>1.5321</v>
      </c>
      <c r="Y120">
        <v>0.36919999999999997</v>
      </c>
      <c r="Z120" s="81">
        <f t="shared" si="10"/>
        <v>132.37344000000002</v>
      </c>
      <c r="AB120" s="82">
        <f t="shared" si="20"/>
        <v>86.573440000000019</v>
      </c>
      <c r="AK120" s="9">
        <v>45.8</v>
      </c>
      <c r="AL120" s="9">
        <f t="shared" si="11"/>
        <v>45.826560000000001</v>
      </c>
      <c r="AM120" s="82">
        <f t="shared" si="15"/>
        <v>132.37344000000002</v>
      </c>
      <c r="AO120" s="82">
        <f t="shared" si="16"/>
        <v>2.656000000000347E-2</v>
      </c>
      <c r="AP120" s="82">
        <f t="shared" si="17"/>
        <v>86.546880000000016</v>
      </c>
      <c r="AQ120" s="117">
        <f t="shared" si="12"/>
        <v>2.140972222223354</v>
      </c>
      <c r="AR120" s="117">
        <f t="shared" si="18"/>
        <v>7.3034722222218988</v>
      </c>
      <c r="AS120" s="117">
        <f t="shared" si="19"/>
        <v>5.1624999999985448</v>
      </c>
    </row>
    <row r="121" spans="1:45" x14ac:dyDescent="0.2">
      <c r="A121" s="9" t="s">
        <v>2075</v>
      </c>
      <c r="B121" s="16">
        <v>38354.972222222219</v>
      </c>
      <c r="C121" s="16">
        <v>38356.359722222223</v>
      </c>
      <c r="D121" s="20" t="s">
        <v>2476</v>
      </c>
      <c r="E121" s="18" t="s">
        <v>2477</v>
      </c>
      <c r="F121" s="9">
        <v>50</v>
      </c>
      <c r="L121" s="8">
        <v>155.495</v>
      </c>
      <c r="N121" s="9">
        <v>3950</v>
      </c>
      <c r="P121" s="23">
        <v>38354.972222222219</v>
      </c>
      <c r="Q121" s="23">
        <v>38356.359722222223</v>
      </c>
      <c r="R121">
        <v>1.7997000000000001</v>
      </c>
      <c r="S121">
        <v>1.681</v>
      </c>
      <c r="T121" s="122">
        <f t="shared" si="13"/>
        <v>155.49408000000003</v>
      </c>
      <c r="U121" s="132"/>
      <c r="V121" s="23">
        <v>38350.052777777775</v>
      </c>
      <c r="W121" s="23">
        <v>38356.463888888888</v>
      </c>
      <c r="X121">
        <v>26.656700000000001</v>
      </c>
      <c r="Y121">
        <v>101.8094</v>
      </c>
      <c r="Z121" s="81">
        <f t="shared" ref="Z121:Z184" si="21">X121*60*60*24/1000</f>
        <v>2303.13888</v>
      </c>
      <c r="AB121" s="82">
        <f t="shared" si="20"/>
        <v>2147.6438800000001</v>
      </c>
      <c r="AK121" s="9">
        <v>155.495</v>
      </c>
      <c r="AL121" s="9">
        <f t="shared" si="11"/>
        <v>155.49408000000003</v>
      </c>
      <c r="AM121" s="82">
        <f t="shared" si="15"/>
        <v>2303.13888</v>
      </c>
      <c r="AO121" s="82">
        <f t="shared" si="16"/>
        <v>-9.1999999997938176E-4</v>
      </c>
      <c r="AP121" s="82">
        <f t="shared" si="17"/>
        <v>2147.6448</v>
      </c>
      <c r="AQ121" s="117">
        <f t="shared" si="12"/>
        <v>1.3875000000043656</v>
      </c>
      <c r="AR121" s="117">
        <f t="shared" si="18"/>
        <v>6.4111111111124046</v>
      </c>
      <c r="AS121" s="117">
        <f t="shared" si="19"/>
        <v>5.023611111108039</v>
      </c>
    </row>
    <row r="122" spans="1:45" x14ac:dyDescent="0.2">
      <c r="A122" s="9" t="s">
        <v>2075</v>
      </c>
      <c r="B122" s="16">
        <v>38356.568055555559</v>
      </c>
      <c r="C122" s="16">
        <v>38358.476388888892</v>
      </c>
      <c r="D122" s="20" t="s">
        <v>2480</v>
      </c>
      <c r="E122" s="18" t="s">
        <v>2481</v>
      </c>
      <c r="F122" s="9">
        <v>50</v>
      </c>
      <c r="L122" s="8">
        <v>134.12</v>
      </c>
      <c r="N122" s="9">
        <v>2530</v>
      </c>
      <c r="P122" s="23">
        <v>38356.568055555559</v>
      </c>
      <c r="Q122" s="23">
        <v>38358.476388888892</v>
      </c>
      <c r="R122">
        <v>1.5523</v>
      </c>
      <c r="S122">
        <v>1.0707</v>
      </c>
      <c r="T122" s="122">
        <f t="shared" si="13"/>
        <v>134.11872000000002</v>
      </c>
      <c r="U122" s="132"/>
      <c r="V122" s="23">
        <v>38356.463888888888</v>
      </c>
      <c r="W122" s="23">
        <v>38358.54791666667</v>
      </c>
      <c r="X122">
        <v>1.7001999999999999</v>
      </c>
      <c r="Y122">
        <v>1.0707</v>
      </c>
      <c r="Z122" s="81">
        <f t="shared" si="21"/>
        <v>146.89727999999999</v>
      </c>
      <c r="AB122" s="82">
        <f t="shared" si="20"/>
        <v>12.77727999999999</v>
      </c>
      <c r="AK122" s="9">
        <v>134.12</v>
      </c>
      <c r="AL122" s="9">
        <f t="shared" si="11"/>
        <v>134.11872000000002</v>
      </c>
      <c r="AM122" s="82">
        <f t="shared" si="15"/>
        <v>146.89727999999999</v>
      </c>
      <c r="AO122" s="82">
        <f t="shared" si="16"/>
        <v>-1.2799999999799638E-3</v>
      </c>
      <c r="AP122" s="82">
        <f t="shared" si="17"/>
        <v>12.77855999999997</v>
      </c>
      <c r="AQ122" s="117">
        <f t="shared" si="12"/>
        <v>1.9083333333328483</v>
      </c>
      <c r="AR122" s="117">
        <f t="shared" si="18"/>
        <v>2.0840277777824667</v>
      </c>
      <c r="AS122" s="117">
        <f t="shared" si="19"/>
        <v>0.17569444444961846</v>
      </c>
    </row>
    <row r="123" spans="1:45" x14ac:dyDescent="0.2">
      <c r="A123" s="9" t="s">
        <v>2075</v>
      </c>
      <c r="B123" s="16">
        <v>38358.620138888888</v>
      </c>
      <c r="C123" s="16">
        <v>38363.46875</v>
      </c>
      <c r="D123" s="20" t="s">
        <v>2484</v>
      </c>
      <c r="E123" s="18" t="s">
        <v>2485</v>
      </c>
      <c r="F123" s="9">
        <v>50</v>
      </c>
      <c r="L123" s="8">
        <v>229.58</v>
      </c>
      <c r="N123" s="9">
        <v>1990</v>
      </c>
      <c r="P123" s="23">
        <v>38358.620138888888</v>
      </c>
      <c r="Q123" s="23">
        <v>38363.46875</v>
      </c>
      <c r="R123">
        <v>2.6572</v>
      </c>
      <c r="S123">
        <v>0.75660000000000005</v>
      </c>
      <c r="T123" s="122">
        <f t="shared" si="13"/>
        <v>229.58208000000002</v>
      </c>
      <c r="U123" s="132"/>
      <c r="V123" s="23">
        <v>38358.54791666667</v>
      </c>
      <c r="W123" s="23">
        <v>38363.536805555559</v>
      </c>
      <c r="X123">
        <v>2.7524999999999999</v>
      </c>
      <c r="Y123">
        <v>0.75660000000000005</v>
      </c>
      <c r="Z123" s="81">
        <f t="shared" si="21"/>
        <v>237.816</v>
      </c>
      <c r="AB123" s="82">
        <f t="shared" si="20"/>
        <v>8.23599999999999</v>
      </c>
      <c r="AK123" s="9">
        <v>229.58</v>
      </c>
      <c r="AL123" s="9">
        <f t="shared" si="11"/>
        <v>229.58208000000002</v>
      </c>
      <c r="AM123" s="82">
        <f t="shared" si="15"/>
        <v>237.816</v>
      </c>
      <c r="AO123" s="82">
        <f t="shared" si="16"/>
        <v>2.0800000000065211E-3</v>
      </c>
      <c r="AP123" s="82">
        <f t="shared" si="17"/>
        <v>8.2339199999999835</v>
      </c>
      <c r="AQ123" s="117">
        <f t="shared" si="12"/>
        <v>4.8486111111124046</v>
      </c>
      <c r="AR123" s="117">
        <f t="shared" si="18"/>
        <v>4.9888888888890506</v>
      </c>
      <c r="AS123" s="117">
        <f t="shared" si="19"/>
        <v>0.14027777777664596</v>
      </c>
    </row>
    <row r="124" spans="1:45" x14ac:dyDescent="0.2">
      <c r="A124" s="9" t="s">
        <v>2075</v>
      </c>
      <c r="B124" s="16">
        <v>38363.604861111111</v>
      </c>
      <c r="C124" s="16">
        <v>38363.974999999999</v>
      </c>
      <c r="D124" s="20" t="s">
        <v>2486</v>
      </c>
      <c r="E124" s="18" t="s">
        <v>2487</v>
      </c>
      <c r="F124" s="9">
        <v>50</v>
      </c>
      <c r="L124" s="8">
        <v>34.06</v>
      </c>
      <c r="N124" s="9">
        <v>3680</v>
      </c>
      <c r="P124" s="23">
        <v>38363.604861111111</v>
      </c>
      <c r="Q124" s="23">
        <v>38363.974999999999</v>
      </c>
      <c r="R124">
        <v>0.39419999999999999</v>
      </c>
      <c r="S124">
        <v>1.5994999999999999</v>
      </c>
      <c r="T124" s="122">
        <f t="shared" si="13"/>
        <v>34.058880000000002</v>
      </c>
      <c r="U124" s="132"/>
      <c r="V124" s="23">
        <v>38363.536805555559</v>
      </c>
      <c r="W124" s="23">
        <v>38364.018055555556</v>
      </c>
      <c r="X124">
        <v>0.52280000000000004</v>
      </c>
      <c r="Y124">
        <v>1.5994999999999999</v>
      </c>
      <c r="Z124" s="81">
        <f t="shared" si="21"/>
        <v>45.169920000000005</v>
      </c>
      <c r="AB124" s="82">
        <f t="shared" si="20"/>
        <v>11.109920000000002</v>
      </c>
      <c r="AK124" s="9">
        <v>34.06</v>
      </c>
      <c r="AL124" s="9">
        <f t="shared" si="11"/>
        <v>34.058880000000002</v>
      </c>
      <c r="AM124" s="82">
        <f t="shared" si="15"/>
        <v>45.169920000000005</v>
      </c>
      <c r="AO124" s="82">
        <f t="shared" si="16"/>
        <v>-1.1200000000002319E-3</v>
      </c>
      <c r="AP124" s="82">
        <f t="shared" si="17"/>
        <v>11.111040000000003</v>
      </c>
      <c r="AQ124" s="117">
        <f t="shared" si="12"/>
        <v>0.37013888888759539</v>
      </c>
      <c r="AR124" s="117">
        <f t="shared" si="18"/>
        <v>0.48124999999708962</v>
      </c>
      <c r="AS124" s="117">
        <f t="shared" si="19"/>
        <v>0.11111111110949423</v>
      </c>
    </row>
    <row r="125" spans="1:45" x14ac:dyDescent="0.2">
      <c r="A125" s="9" t="s">
        <v>2075</v>
      </c>
      <c r="B125" s="16">
        <v>38364.061805555553</v>
      </c>
      <c r="C125" s="16">
        <v>38364.169444444444</v>
      </c>
      <c r="D125" s="20" t="s">
        <v>2490</v>
      </c>
      <c r="E125" s="18" t="s">
        <v>2491</v>
      </c>
      <c r="F125" s="9">
        <v>50</v>
      </c>
      <c r="L125" s="8">
        <v>23.09</v>
      </c>
      <c r="N125" s="9">
        <v>2500</v>
      </c>
      <c r="P125" s="23">
        <v>38364.061805555553</v>
      </c>
      <c r="Q125" s="23">
        <v>38364.169444444444</v>
      </c>
      <c r="R125">
        <v>0.26729999999999998</v>
      </c>
      <c r="S125">
        <v>10.463699999999999</v>
      </c>
      <c r="T125" s="122">
        <f t="shared" si="13"/>
        <v>23.094720000000002</v>
      </c>
      <c r="U125" s="132"/>
      <c r="V125" s="23">
        <v>38364.018055555556</v>
      </c>
      <c r="W125" s="23">
        <v>38364.173611111109</v>
      </c>
      <c r="X125">
        <v>0.36670000000000003</v>
      </c>
      <c r="Y125">
        <v>11.472200000000001</v>
      </c>
      <c r="Z125" s="81">
        <f t="shared" si="21"/>
        <v>31.682880000000004</v>
      </c>
      <c r="AB125" s="82">
        <f t="shared" si="20"/>
        <v>8.5928800000000045</v>
      </c>
      <c r="AK125" s="9">
        <v>23.09</v>
      </c>
      <c r="AL125" s="9">
        <f t="shared" si="11"/>
        <v>23.094720000000002</v>
      </c>
      <c r="AM125" s="82">
        <f t="shared" si="15"/>
        <v>31.682880000000004</v>
      </c>
      <c r="AO125" s="82">
        <f t="shared" si="16"/>
        <v>4.7200000000025E-3</v>
      </c>
      <c r="AP125" s="82">
        <f t="shared" si="17"/>
        <v>8.588160000000002</v>
      </c>
      <c r="AQ125" s="117">
        <f t="shared" si="12"/>
        <v>0.10763888889050577</v>
      </c>
      <c r="AR125" s="117">
        <f t="shared" si="18"/>
        <v>0.15555555555329192</v>
      </c>
      <c r="AS125" s="117">
        <f t="shared" si="19"/>
        <v>4.7916666662786156E-2</v>
      </c>
    </row>
    <row r="126" spans="1:45" x14ac:dyDescent="0.2">
      <c r="A126" s="9" t="s">
        <v>2075</v>
      </c>
      <c r="B126" s="16">
        <v>38364.177777777775</v>
      </c>
      <c r="C126" s="16">
        <v>38364.616666666669</v>
      </c>
      <c r="D126" s="20" t="s">
        <v>2492</v>
      </c>
      <c r="E126" s="18" t="s">
        <v>2493</v>
      </c>
      <c r="F126" s="9">
        <v>50</v>
      </c>
      <c r="L126" s="8">
        <v>246.16</v>
      </c>
      <c r="N126" s="9">
        <v>1220</v>
      </c>
      <c r="P126" s="23">
        <v>38364.177777777775</v>
      </c>
      <c r="Q126" s="23">
        <v>38364.616666666669</v>
      </c>
      <c r="R126">
        <v>2.8491</v>
      </c>
      <c r="S126">
        <v>10.463699999999999</v>
      </c>
      <c r="T126" s="122">
        <f t="shared" si="13"/>
        <v>246.16224</v>
      </c>
      <c r="U126" s="132"/>
      <c r="V126" s="23">
        <v>38364.173611111109</v>
      </c>
      <c r="W126" s="23">
        <v>38364.640277777777</v>
      </c>
      <c r="X126">
        <v>3.1107</v>
      </c>
      <c r="Y126">
        <v>11.472200000000001</v>
      </c>
      <c r="Z126" s="81">
        <f t="shared" si="21"/>
        <v>268.76447999999999</v>
      </c>
      <c r="AB126" s="82">
        <f t="shared" si="20"/>
        <v>22.604479999999995</v>
      </c>
      <c r="AK126" s="9">
        <v>246.16</v>
      </c>
      <c r="AL126" s="9">
        <f t="shared" si="11"/>
        <v>246.16224</v>
      </c>
      <c r="AM126" s="82">
        <f t="shared" si="15"/>
        <v>268.76447999999999</v>
      </c>
      <c r="AO126" s="82">
        <f t="shared" si="16"/>
        <v>2.2400000000004638E-3</v>
      </c>
      <c r="AP126" s="82">
        <f t="shared" si="17"/>
        <v>22.602239999999995</v>
      </c>
      <c r="AQ126" s="117">
        <f t="shared" si="12"/>
        <v>0.43888888889341615</v>
      </c>
      <c r="AR126" s="117">
        <f t="shared" si="18"/>
        <v>0.46666666666715173</v>
      </c>
      <c r="AS126" s="117">
        <f t="shared" si="19"/>
        <v>2.7777777773735579E-2</v>
      </c>
    </row>
    <row r="127" spans="1:45" x14ac:dyDescent="0.2">
      <c r="A127" s="9" t="s">
        <v>2075</v>
      </c>
      <c r="B127" s="16">
        <v>38364.664583333331</v>
      </c>
      <c r="C127" s="16">
        <v>38364.780555555553</v>
      </c>
      <c r="D127" s="20" t="s">
        <v>2494</v>
      </c>
      <c r="E127" s="18" t="s">
        <v>2495</v>
      </c>
      <c r="F127" s="9">
        <v>50</v>
      </c>
      <c r="L127" s="8">
        <v>373.15</v>
      </c>
      <c r="N127" s="9">
        <v>44</v>
      </c>
      <c r="P127" s="23">
        <v>38364.664583333331</v>
      </c>
      <c r="Q127" s="23">
        <v>38364.780555555553</v>
      </c>
      <c r="R127">
        <v>4.3189000000000002</v>
      </c>
      <c r="S127">
        <v>58.4758</v>
      </c>
      <c r="T127" s="122">
        <f t="shared" si="13"/>
        <v>373.15296000000001</v>
      </c>
      <c r="U127" s="132"/>
      <c r="V127" s="23">
        <v>38364.640277777777</v>
      </c>
      <c r="W127" s="23">
        <v>38364.806944444441</v>
      </c>
      <c r="X127">
        <v>5.75</v>
      </c>
      <c r="Y127">
        <v>58.4758</v>
      </c>
      <c r="Z127" s="81">
        <f t="shared" si="21"/>
        <v>496.8</v>
      </c>
      <c r="AB127" s="82">
        <f t="shared" si="20"/>
        <v>123.65000000000003</v>
      </c>
      <c r="AK127" s="9">
        <v>373.15</v>
      </c>
      <c r="AL127" s="9">
        <f t="shared" si="11"/>
        <v>373.15296000000001</v>
      </c>
      <c r="AM127" s="82">
        <f t="shared" si="15"/>
        <v>496.8</v>
      </c>
      <c r="AO127" s="82">
        <f t="shared" si="16"/>
        <v>2.9600000000300497E-3</v>
      </c>
      <c r="AP127" s="82">
        <f t="shared" si="17"/>
        <v>123.64704</v>
      </c>
      <c r="AQ127" s="117">
        <f t="shared" si="12"/>
        <v>0.11597222222189885</v>
      </c>
      <c r="AR127" s="117">
        <f t="shared" si="18"/>
        <v>0.16666666666424135</v>
      </c>
      <c r="AS127" s="117">
        <f t="shared" si="19"/>
        <v>5.0694444442342501E-2</v>
      </c>
    </row>
    <row r="128" spans="1:45" x14ac:dyDescent="0.2">
      <c r="A128" s="9" t="s">
        <v>2075</v>
      </c>
      <c r="B128" s="16">
        <v>38364.834027777775</v>
      </c>
      <c r="C128" s="16">
        <v>38364.942361111112</v>
      </c>
      <c r="D128" s="20" t="s">
        <v>2496</v>
      </c>
      <c r="E128" s="18" t="s">
        <v>2497</v>
      </c>
      <c r="F128" s="9">
        <v>50</v>
      </c>
      <c r="L128" s="8">
        <v>969.6</v>
      </c>
      <c r="N128" s="9">
        <v>451</v>
      </c>
      <c r="P128" s="23">
        <v>38364.834027777775</v>
      </c>
      <c r="Q128" s="23">
        <v>38364.942361111112</v>
      </c>
      <c r="R128">
        <v>11.222300000000001</v>
      </c>
      <c r="S128">
        <v>125.7687</v>
      </c>
      <c r="T128" s="122">
        <f t="shared" si="13"/>
        <v>969.60672000000022</v>
      </c>
      <c r="U128" s="132"/>
      <c r="V128" s="23">
        <v>38364.806944444441</v>
      </c>
      <c r="W128" s="23">
        <v>38364.952777777777</v>
      </c>
      <c r="X128">
        <v>13.732699999999999</v>
      </c>
      <c r="Y128">
        <v>125.7687</v>
      </c>
      <c r="Z128" s="81">
        <f t="shared" si="21"/>
        <v>1186.5052800000001</v>
      </c>
      <c r="AB128" s="82">
        <f t="shared" si="20"/>
        <v>216.90528000000006</v>
      </c>
      <c r="AK128" s="9">
        <v>969.6</v>
      </c>
      <c r="AL128" s="9">
        <f t="shared" si="11"/>
        <v>969.60672000000022</v>
      </c>
      <c r="AM128" s="82">
        <f t="shared" si="15"/>
        <v>1186.5052800000001</v>
      </c>
      <c r="AO128" s="82">
        <f t="shared" si="16"/>
        <v>6.7200000002003435E-3</v>
      </c>
      <c r="AP128" s="82">
        <f t="shared" si="17"/>
        <v>216.89855999999986</v>
      </c>
      <c r="AQ128" s="117">
        <f t="shared" si="12"/>
        <v>0.10833333333721384</v>
      </c>
      <c r="AR128" s="117">
        <f t="shared" si="18"/>
        <v>0.14583333333575865</v>
      </c>
      <c r="AS128" s="117">
        <f t="shared" si="19"/>
        <v>3.7499999998544808E-2</v>
      </c>
    </row>
    <row r="129" spans="1:45" x14ac:dyDescent="0.2">
      <c r="A129" s="9" t="s">
        <v>2075</v>
      </c>
      <c r="B129" s="16">
        <v>38364.963194444441</v>
      </c>
      <c r="C129" s="16">
        <v>38365.570833333331</v>
      </c>
      <c r="D129" s="20" t="s">
        <v>2498</v>
      </c>
      <c r="E129" s="18" t="s">
        <v>2499</v>
      </c>
      <c r="F129" s="9">
        <v>50</v>
      </c>
      <c r="L129" s="8">
        <v>1279.8399999999999</v>
      </c>
      <c r="N129" s="9">
        <v>841</v>
      </c>
      <c r="P129" s="23">
        <v>38364.963194444441</v>
      </c>
      <c r="Q129" s="23">
        <v>38365.570833333331</v>
      </c>
      <c r="R129">
        <v>14.813000000000001</v>
      </c>
      <c r="S129">
        <v>72.506799999999998</v>
      </c>
      <c r="T129" s="122">
        <f t="shared" si="13"/>
        <v>1279.8432000000003</v>
      </c>
      <c r="U129" s="132"/>
      <c r="V129" s="23">
        <v>38364.952777777777</v>
      </c>
      <c r="W129" s="23">
        <v>38365.711111111108</v>
      </c>
      <c r="X129">
        <v>16.561599999999999</v>
      </c>
      <c r="Y129">
        <v>77.418599999999998</v>
      </c>
      <c r="Z129" s="81">
        <f t="shared" si="21"/>
        <v>1430.9222399999996</v>
      </c>
      <c r="AB129" s="82">
        <f t="shared" si="20"/>
        <v>151.08223999999973</v>
      </c>
      <c r="AK129" s="9">
        <v>1279.8399999999999</v>
      </c>
      <c r="AL129" s="9">
        <f t="shared" si="11"/>
        <v>1279.8432000000003</v>
      </c>
      <c r="AM129" s="82">
        <f t="shared" si="15"/>
        <v>1430.9222399999996</v>
      </c>
      <c r="AO129" s="82">
        <f t="shared" si="16"/>
        <v>3.2000000003336027E-3</v>
      </c>
      <c r="AP129" s="82">
        <f t="shared" si="17"/>
        <v>151.0790399999994</v>
      </c>
      <c r="AQ129" s="117">
        <f t="shared" si="12"/>
        <v>0.60763888889050577</v>
      </c>
      <c r="AR129" s="117">
        <f t="shared" si="18"/>
        <v>0.75833333333139308</v>
      </c>
      <c r="AS129" s="117">
        <f t="shared" si="19"/>
        <v>0.15069444444088731</v>
      </c>
    </row>
    <row r="130" spans="1:45" x14ac:dyDescent="0.2">
      <c r="A130" s="9" t="s">
        <v>2075</v>
      </c>
      <c r="B130" s="16">
        <v>38365.851388888892</v>
      </c>
      <c r="C130" s="16">
        <v>38368.213888888888</v>
      </c>
      <c r="D130" s="20" t="s">
        <v>2500</v>
      </c>
      <c r="E130" s="18" t="s">
        <v>2501</v>
      </c>
      <c r="F130" s="9">
        <v>50</v>
      </c>
      <c r="L130" s="8">
        <v>357.34</v>
      </c>
      <c r="N130" s="9">
        <v>857</v>
      </c>
      <c r="P130" s="23">
        <v>38365.851388888892</v>
      </c>
      <c r="Q130" s="23">
        <v>38368.213888888888</v>
      </c>
      <c r="R130">
        <v>4.1359000000000004</v>
      </c>
      <c r="S130">
        <v>4.4946000000000002</v>
      </c>
      <c r="T130" s="122">
        <f t="shared" si="13"/>
        <v>357.34176000000002</v>
      </c>
      <c r="U130" s="132"/>
      <c r="V130" s="23">
        <v>38365.711111111108</v>
      </c>
      <c r="W130" s="23">
        <v>38370.462500000001</v>
      </c>
      <c r="X130">
        <v>6.7176999999999998</v>
      </c>
      <c r="Y130">
        <v>6.18</v>
      </c>
      <c r="Z130" s="81">
        <f t="shared" si="21"/>
        <v>580.40928000000008</v>
      </c>
      <c r="AB130" s="82">
        <f t="shared" si="20"/>
        <v>223.06928000000011</v>
      </c>
      <c r="AK130" s="9">
        <v>357.34</v>
      </c>
      <c r="AL130" s="9">
        <f t="shared" si="11"/>
        <v>357.34176000000002</v>
      </c>
      <c r="AM130" s="82">
        <f t="shared" si="15"/>
        <v>580.40928000000008</v>
      </c>
      <c r="AO130" s="82">
        <f t="shared" si="16"/>
        <v>1.7600000000470573E-3</v>
      </c>
      <c r="AP130" s="82">
        <f t="shared" si="17"/>
        <v>223.06752000000006</v>
      </c>
      <c r="AQ130" s="117">
        <f t="shared" si="12"/>
        <v>2.3624999999956344</v>
      </c>
      <c r="AR130" s="117">
        <f t="shared" si="18"/>
        <v>4.7513888888934162</v>
      </c>
      <c r="AS130" s="117">
        <f t="shared" si="19"/>
        <v>2.3888888888977817</v>
      </c>
    </row>
    <row r="131" spans="1:45" x14ac:dyDescent="0.2">
      <c r="A131" s="9" t="s">
        <v>2075</v>
      </c>
      <c r="B131" s="16">
        <v>38372.711111111108</v>
      </c>
      <c r="C131" s="16">
        <v>38373.255555555559</v>
      </c>
      <c r="D131" s="20" t="s">
        <v>2502</v>
      </c>
      <c r="E131" s="18" t="s">
        <v>2503</v>
      </c>
      <c r="F131" s="9">
        <v>50</v>
      </c>
      <c r="L131" s="8">
        <v>30.76</v>
      </c>
      <c r="N131" s="9">
        <v>5760</v>
      </c>
      <c r="P131" s="23">
        <v>38372.711111111108</v>
      </c>
      <c r="Q131" s="23">
        <v>38373.255555555559</v>
      </c>
      <c r="R131">
        <v>0.35610000000000003</v>
      </c>
      <c r="S131">
        <v>0.7</v>
      </c>
      <c r="T131" s="122">
        <f t="shared" si="13"/>
        <v>30.767040000000009</v>
      </c>
      <c r="U131" s="132"/>
      <c r="V131" s="23">
        <v>38370.462500000001</v>
      </c>
      <c r="W131" s="23">
        <v>38373.355555555558</v>
      </c>
      <c r="X131">
        <v>1.8528</v>
      </c>
      <c r="Y131">
        <v>0.7</v>
      </c>
      <c r="Z131" s="81">
        <f t="shared" si="21"/>
        <v>160.08192</v>
      </c>
      <c r="AB131" s="82">
        <f t="shared" si="20"/>
        <v>129.32192000000001</v>
      </c>
      <c r="AK131" s="9">
        <v>30.76</v>
      </c>
      <c r="AL131" s="9">
        <f t="shared" si="11"/>
        <v>30.767040000000009</v>
      </c>
      <c r="AM131" s="82">
        <f t="shared" si="15"/>
        <v>160.08192</v>
      </c>
      <c r="AO131" s="82">
        <f t="shared" si="16"/>
        <v>7.0400000000070406E-3</v>
      </c>
      <c r="AP131" s="82">
        <f t="shared" si="17"/>
        <v>129.31487999999999</v>
      </c>
      <c r="AQ131" s="117">
        <f t="shared" si="12"/>
        <v>0.54444444445107365</v>
      </c>
      <c r="AR131" s="117">
        <f t="shared" si="18"/>
        <v>2.8930555555562023</v>
      </c>
      <c r="AS131" s="117">
        <f t="shared" si="19"/>
        <v>2.3486111111051287</v>
      </c>
    </row>
    <row r="132" spans="1:45" x14ac:dyDescent="0.2">
      <c r="A132" s="9" t="s">
        <v>2075</v>
      </c>
      <c r="B132" s="16">
        <v>38373.455555555556</v>
      </c>
      <c r="C132" s="16">
        <v>38374.050694444442</v>
      </c>
      <c r="D132" s="20" t="s">
        <v>2504</v>
      </c>
      <c r="E132" s="18" t="s">
        <v>2505</v>
      </c>
      <c r="F132" s="9">
        <v>50</v>
      </c>
      <c r="L132" s="8">
        <v>30.4</v>
      </c>
      <c r="N132" s="9">
        <v>1530</v>
      </c>
      <c r="P132" s="23">
        <v>38373.455555555556</v>
      </c>
      <c r="Q132" s="23">
        <v>38374.050694444442</v>
      </c>
      <c r="R132">
        <v>0.35189999999999999</v>
      </c>
      <c r="S132">
        <v>0.64680000000000004</v>
      </c>
      <c r="T132" s="122">
        <f t="shared" si="13"/>
        <v>30.404160000000005</v>
      </c>
      <c r="U132" s="132"/>
      <c r="V132" s="23">
        <v>38373.355555555558</v>
      </c>
      <c r="W132" s="23">
        <v>38374.15</v>
      </c>
      <c r="X132">
        <v>0.4718</v>
      </c>
      <c r="Y132">
        <v>0.64680000000000004</v>
      </c>
      <c r="Z132" s="81">
        <f t="shared" si="21"/>
        <v>40.763520000000007</v>
      </c>
      <c r="AB132" s="82">
        <f t="shared" si="20"/>
        <v>10.363520000000008</v>
      </c>
      <c r="AK132" s="9">
        <v>30.4</v>
      </c>
      <c r="AL132" s="9">
        <f t="shared" si="11"/>
        <v>30.404160000000005</v>
      </c>
      <c r="AM132" s="82">
        <f t="shared" si="15"/>
        <v>40.763520000000007</v>
      </c>
      <c r="AO132" s="82">
        <f t="shared" si="16"/>
        <v>4.1600000000059367E-3</v>
      </c>
      <c r="AP132" s="82">
        <f t="shared" si="17"/>
        <v>10.359360000000002</v>
      </c>
      <c r="AQ132" s="117">
        <f t="shared" si="12"/>
        <v>0.59513888888614019</v>
      </c>
      <c r="AR132" s="117">
        <f t="shared" si="18"/>
        <v>0.79444444444379769</v>
      </c>
      <c r="AS132" s="117">
        <f t="shared" si="19"/>
        <v>0.1993055555576575</v>
      </c>
    </row>
    <row r="133" spans="1:45" x14ac:dyDescent="0.2">
      <c r="A133" s="9" t="s">
        <v>2075</v>
      </c>
      <c r="B133" s="16">
        <v>38374.249305555553</v>
      </c>
      <c r="C133" s="16">
        <v>38374.63958333333</v>
      </c>
      <c r="D133" s="20" t="s">
        <v>2506</v>
      </c>
      <c r="E133" s="18" t="s">
        <v>2507</v>
      </c>
      <c r="F133" s="9">
        <v>50</v>
      </c>
      <c r="L133" s="8">
        <v>20.45</v>
      </c>
      <c r="N133" s="9">
        <v>1890</v>
      </c>
      <c r="P133" s="23">
        <v>38374.249305555553</v>
      </c>
      <c r="Q133" s="23">
        <v>38374.63958333333</v>
      </c>
      <c r="R133">
        <v>0.23669999999999999</v>
      </c>
      <c r="S133">
        <v>0.64680000000000004</v>
      </c>
      <c r="T133" s="122">
        <f t="shared" si="13"/>
        <v>20.450880000000002</v>
      </c>
      <c r="U133" s="132"/>
      <c r="V133" s="23">
        <v>38374.15</v>
      </c>
      <c r="W133" s="23">
        <v>38374.738888888889</v>
      </c>
      <c r="X133">
        <v>0.35449999999999998</v>
      </c>
      <c r="Y133">
        <v>0.64680000000000004</v>
      </c>
      <c r="Z133" s="81">
        <f t="shared" si="21"/>
        <v>30.628800000000002</v>
      </c>
      <c r="AB133" s="82">
        <f t="shared" si="20"/>
        <v>10.178800000000003</v>
      </c>
      <c r="AK133" s="9">
        <v>20.45</v>
      </c>
      <c r="AL133" s="9">
        <f t="shared" si="11"/>
        <v>20.450880000000002</v>
      </c>
      <c r="AM133" s="82">
        <f t="shared" si="15"/>
        <v>30.628800000000002</v>
      </c>
      <c r="AO133" s="82">
        <f t="shared" si="16"/>
        <v>8.8000000000221235E-4</v>
      </c>
      <c r="AP133" s="82">
        <f t="shared" si="17"/>
        <v>10.17792</v>
      </c>
      <c r="AQ133" s="117">
        <f t="shared" si="12"/>
        <v>0.39027777777664596</v>
      </c>
      <c r="AR133" s="117">
        <f t="shared" si="18"/>
        <v>0.58888888888759539</v>
      </c>
      <c r="AS133" s="117">
        <f t="shared" si="19"/>
        <v>0.19861111111094942</v>
      </c>
    </row>
    <row r="134" spans="1:45" x14ac:dyDescent="0.2">
      <c r="A134" s="9" t="s">
        <v>2075</v>
      </c>
      <c r="B134" s="16">
        <v>38374.838194444441</v>
      </c>
      <c r="C134" s="16">
        <v>38376.564583333333</v>
      </c>
      <c r="D134" s="20" t="s">
        <v>2508</v>
      </c>
      <c r="E134" s="18" t="s">
        <v>2509</v>
      </c>
      <c r="F134" s="9">
        <v>50</v>
      </c>
      <c r="L134" s="8">
        <v>79.180000000000007</v>
      </c>
      <c r="N134" s="9">
        <v>3130</v>
      </c>
      <c r="P134" s="23">
        <v>38374.838194444441</v>
      </c>
      <c r="Q134" s="23">
        <v>38376.564583333333</v>
      </c>
      <c r="R134">
        <v>0.91649999999999998</v>
      </c>
      <c r="S134">
        <v>0.5958</v>
      </c>
      <c r="T134" s="122">
        <f t="shared" si="13"/>
        <v>79.185600000000008</v>
      </c>
      <c r="U134" s="132"/>
      <c r="V134" s="23">
        <v>38374.738888888889</v>
      </c>
      <c r="W134" s="23">
        <v>38376.654861111114</v>
      </c>
      <c r="X134">
        <v>1.0284</v>
      </c>
      <c r="Y134">
        <v>0.64680000000000004</v>
      </c>
      <c r="Z134" s="81">
        <f t="shared" si="21"/>
        <v>88.853760000000008</v>
      </c>
      <c r="AB134" s="82">
        <f t="shared" si="20"/>
        <v>9.6737600000000015</v>
      </c>
      <c r="AK134" s="9">
        <v>79.180000000000007</v>
      </c>
      <c r="AL134" s="9">
        <f t="shared" ref="AL134:AL197" si="22">T134</f>
        <v>79.185600000000008</v>
      </c>
      <c r="AM134" s="82">
        <f t="shared" si="15"/>
        <v>88.853760000000008</v>
      </c>
      <c r="AO134" s="82">
        <f t="shared" si="16"/>
        <v>5.6000000000011596E-3</v>
      </c>
      <c r="AP134" s="82">
        <f t="shared" si="17"/>
        <v>9.6681600000000003</v>
      </c>
      <c r="AQ134" s="117">
        <f t="shared" ref="AQ134:AQ197" si="23">Q134-P134</f>
        <v>1.726388888891961</v>
      </c>
      <c r="AR134" s="117">
        <f t="shared" si="18"/>
        <v>1.9159722222248092</v>
      </c>
      <c r="AS134" s="117">
        <f t="shared" si="19"/>
        <v>0.18958333333284827</v>
      </c>
    </row>
    <row r="135" spans="1:45" x14ac:dyDescent="0.2">
      <c r="A135" s="9" t="s">
        <v>2075</v>
      </c>
      <c r="B135" s="16">
        <v>38376.745833333334</v>
      </c>
      <c r="C135" s="16">
        <v>38378.873611111114</v>
      </c>
      <c r="D135" s="20" t="s">
        <v>2510</v>
      </c>
      <c r="E135" s="18" t="s">
        <v>2511</v>
      </c>
      <c r="F135" s="9">
        <v>50</v>
      </c>
      <c r="L135" s="8">
        <v>115.19</v>
      </c>
      <c r="N135" s="9">
        <v>5000</v>
      </c>
      <c r="P135" s="23">
        <v>38376.745833333334</v>
      </c>
      <c r="Q135" s="23">
        <v>38378.873611111114</v>
      </c>
      <c r="R135">
        <v>1.3332999999999999</v>
      </c>
      <c r="S135">
        <v>1.0043</v>
      </c>
      <c r="T135" s="122">
        <f t="shared" ref="T135:T198" si="24">R135*60*60*24/1000</f>
        <v>115.19711999999998</v>
      </c>
      <c r="U135" s="132"/>
      <c r="V135" s="23">
        <v>38376.654861111114</v>
      </c>
      <c r="W135" s="23">
        <v>38379.004861111112</v>
      </c>
      <c r="X135">
        <v>1.4658</v>
      </c>
      <c r="Y135">
        <v>1.0043</v>
      </c>
      <c r="Z135" s="81">
        <f t="shared" si="21"/>
        <v>126.64511999999998</v>
      </c>
      <c r="AB135" s="82">
        <f t="shared" si="20"/>
        <v>11.45511999999998</v>
      </c>
      <c r="AK135" s="9">
        <v>115.19</v>
      </c>
      <c r="AL135" s="9">
        <f t="shared" si="22"/>
        <v>115.19711999999998</v>
      </c>
      <c r="AM135" s="82">
        <f t="shared" ref="AM135:AM198" si="25">Z135</f>
        <v>126.64511999999998</v>
      </c>
      <c r="AO135" s="82">
        <f t="shared" ref="AO135:AO198" si="26">AL135-AK135</f>
        <v>7.1199999999862484E-3</v>
      </c>
      <c r="AP135" s="82">
        <f t="shared" ref="AP135:AP198" si="27">AM135-AL135</f>
        <v>11.447999999999993</v>
      </c>
      <c r="AQ135" s="117">
        <f t="shared" si="23"/>
        <v>2.1277777777795563</v>
      </c>
      <c r="AR135" s="117">
        <f t="shared" ref="AR135:AR198" si="28">W135-V135</f>
        <v>2.3499999999985448</v>
      </c>
      <c r="AS135" s="117">
        <f t="shared" ref="AS135:AS198" si="29">AR135-AQ135</f>
        <v>0.22222222221898846</v>
      </c>
    </row>
    <row r="136" spans="1:45" x14ac:dyDescent="0.2">
      <c r="A136" s="9" t="s">
        <v>2075</v>
      </c>
      <c r="B136" s="16">
        <v>38379.136805555558</v>
      </c>
      <c r="C136" s="16">
        <v>38384.59652777778</v>
      </c>
      <c r="D136" s="20" t="s">
        <v>2512</v>
      </c>
      <c r="E136" s="18" t="s">
        <v>2513</v>
      </c>
      <c r="F136" s="9">
        <v>50</v>
      </c>
      <c r="L136" s="8">
        <v>230.41</v>
      </c>
      <c r="N136" s="9">
        <v>4830</v>
      </c>
      <c r="P136" s="23">
        <v>38379.136805555558</v>
      </c>
      <c r="Q136" s="23">
        <v>38384.59652777778</v>
      </c>
      <c r="R136">
        <v>2.6667999999999998</v>
      </c>
      <c r="S136">
        <v>0.64680000000000004</v>
      </c>
      <c r="T136" s="122">
        <f t="shared" si="24"/>
        <v>230.41152</v>
      </c>
      <c r="U136" s="132"/>
      <c r="V136" s="23">
        <v>38379.004861111112</v>
      </c>
      <c r="W136" s="23">
        <v>38384.730555555558</v>
      </c>
      <c r="X136">
        <v>2.7976000000000001</v>
      </c>
      <c r="Y136">
        <v>0.64680000000000004</v>
      </c>
      <c r="Z136" s="81">
        <f t="shared" si="21"/>
        <v>241.71264000000002</v>
      </c>
      <c r="AB136" s="82">
        <f t="shared" si="20"/>
        <v>11.302640000000025</v>
      </c>
      <c r="AK136" s="9">
        <v>230.41</v>
      </c>
      <c r="AL136" s="9">
        <f t="shared" si="22"/>
        <v>230.41152</v>
      </c>
      <c r="AM136" s="82">
        <f t="shared" si="25"/>
        <v>241.71264000000002</v>
      </c>
      <c r="AO136" s="82">
        <f t="shared" si="26"/>
        <v>1.5199999999992997E-3</v>
      </c>
      <c r="AP136" s="82">
        <f t="shared" si="27"/>
        <v>11.301120000000026</v>
      </c>
      <c r="AQ136" s="117">
        <f t="shared" si="23"/>
        <v>5.4597222222218988</v>
      </c>
      <c r="AR136" s="117">
        <f t="shared" si="28"/>
        <v>5.7256944444452529</v>
      </c>
      <c r="AS136" s="117">
        <f t="shared" si="29"/>
        <v>0.26597222222335404</v>
      </c>
    </row>
    <row r="137" spans="1:45" x14ac:dyDescent="0.2">
      <c r="A137" s="9" t="s">
        <v>2075</v>
      </c>
      <c r="B137" s="16">
        <v>38384.864583333336</v>
      </c>
      <c r="C137" s="16">
        <v>38386.696527777778</v>
      </c>
      <c r="D137" s="20" t="s">
        <v>2514</v>
      </c>
      <c r="E137" s="18" t="s">
        <v>2515</v>
      </c>
      <c r="F137" s="9">
        <v>50</v>
      </c>
      <c r="L137" s="8">
        <v>76.33</v>
      </c>
      <c r="N137" s="9">
        <v>1940</v>
      </c>
      <c r="P137" s="23">
        <v>38384.864583333336</v>
      </c>
      <c r="Q137" s="23">
        <v>38386.696527777778</v>
      </c>
      <c r="R137">
        <v>0.88349999999999995</v>
      </c>
      <c r="S137">
        <v>0.94</v>
      </c>
      <c r="T137" s="122">
        <f t="shared" si="24"/>
        <v>76.334399999999988</v>
      </c>
      <c r="U137" s="132"/>
      <c r="V137" s="23">
        <v>38384.730555555558</v>
      </c>
      <c r="W137" s="23">
        <v>38386.749305555553</v>
      </c>
      <c r="X137">
        <v>1.0007999999999999</v>
      </c>
      <c r="Y137">
        <v>1.0043</v>
      </c>
      <c r="Z137" s="81">
        <f t="shared" si="21"/>
        <v>86.46911999999999</v>
      </c>
      <c r="AB137" s="82">
        <f t="shared" si="20"/>
        <v>10.139119999999991</v>
      </c>
      <c r="AK137" s="9">
        <v>76.33</v>
      </c>
      <c r="AL137" s="9">
        <f t="shared" si="22"/>
        <v>76.334399999999988</v>
      </c>
      <c r="AM137" s="82">
        <f t="shared" si="25"/>
        <v>86.46911999999999</v>
      </c>
      <c r="AO137" s="82">
        <f t="shared" si="26"/>
        <v>4.3999999999897454E-3</v>
      </c>
      <c r="AP137" s="82">
        <f t="shared" si="27"/>
        <v>10.134720000000002</v>
      </c>
      <c r="AQ137" s="117">
        <f t="shared" si="23"/>
        <v>1.8319444444423425</v>
      </c>
      <c r="AR137" s="117">
        <f t="shared" si="28"/>
        <v>2.0187499999956344</v>
      </c>
      <c r="AS137" s="117">
        <f t="shared" si="29"/>
        <v>0.18680555555329192</v>
      </c>
    </row>
    <row r="138" spans="1:45" x14ac:dyDescent="0.2">
      <c r="A138" s="9" t="s">
        <v>2075</v>
      </c>
      <c r="B138" s="16">
        <v>38386.802083333336</v>
      </c>
      <c r="C138" s="16">
        <v>38388.397222222222</v>
      </c>
      <c r="D138" s="20" t="s">
        <v>2518</v>
      </c>
      <c r="E138" s="18" t="s">
        <v>2519</v>
      </c>
      <c r="F138" s="9">
        <v>50</v>
      </c>
      <c r="L138" s="8">
        <v>152.35</v>
      </c>
      <c r="N138" s="9">
        <v>2420</v>
      </c>
      <c r="P138" s="23">
        <v>38386.802083333336</v>
      </c>
      <c r="Q138" s="23">
        <v>38388.397222222222</v>
      </c>
      <c r="R138">
        <v>1.7634000000000001</v>
      </c>
      <c r="S138">
        <v>1.9438</v>
      </c>
      <c r="T138" s="122">
        <f t="shared" si="24"/>
        <v>152.35776000000001</v>
      </c>
      <c r="U138" s="132"/>
      <c r="V138" s="23">
        <v>38386.749305555553</v>
      </c>
      <c r="W138" s="23">
        <v>38388.430555555555</v>
      </c>
      <c r="X138">
        <v>1.8552</v>
      </c>
      <c r="Y138">
        <v>1.9438</v>
      </c>
      <c r="Z138" s="81">
        <f t="shared" si="21"/>
        <v>160.28927999999999</v>
      </c>
      <c r="AB138" s="82">
        <f t="shared" si="20"/>
        <v>7.9392799999999966</v>
      </c>
      <c r="AK138" s="9">
        <v>152.35</v>
      </c>
      <c r="AL138" s="9">
        <f t="shared" si="22"/>
        <v>152.35776000000001</v>
      </c>
      <c r="AM138" s="82">
        <f t="shared" si="25"/>
        <v>160.28927999999999</v>
      </c>
      <c r="AO138" s="82">
        <f t="shared" si="26"/>
        <v>7.7600000000188629E-3</v>
      </c>
      <c r="AP138" s="82">
        <f t="shared" si="27"/>
        <v>7.9315199999999777</v>
      </c>
      <c r="AQ138" s="117">
        <f t="shared" si="23"/>
        <v>1.5951388888861402</v>
      </c>
      <c r="AR138" s="117">
        <f t="shared" si="28"/>
        <v>1.6812500000014552</v>
      </c>
      <c r="AS138" s="117">
        <f t="shared" si="29"/>
        <v>8.6111111115314998E-2</v>
      </c>
    </row>
    <row r="139" spans="1:45" x14ac:dyDescent="0.2">
      <c r="A139" s="9" t="s">
        <v>2075</v>
      </c>
      <c r="B139" s="16">
        <v>38388.463888888888</v>
      </c>
      <c r="C139" s="16">
        <v>38389.260416666664</v>
      </c>
      <c r="D139" s="20" t="s">
        <v>2520</v>
      </c>
      <c r="E139" s="18" t="s">
        <v>2521</v>
      </c>
      <c r="F139" s="9">
        <v>50</v>
      </c>
      <c r="L139" s="8">
        <v>316.35000000000002</v>
      </c>
      <c r="N139" s="9">
        <v>1900</v>
      </c>
      <c r="P139" s="23">
        <v>38388.463888888888</v>
      </c>
      <c r="Q139" s="23">
        <v>38389.260416666664</v>
      </c>
      <c r="R139">
        <v>3.6615000000000002</v>
      </c>
      <c r="S139">
        <v>8.35</v>
      </c>
      <c r="T139" s="122">
        <f t="shared" si="24"/>
        <v>316.35359999999997</v>
      </c>
      <c r="U139" s="132"/>
      <c r="V139" s="23">
        <v>38388.430555555555</v>
      </c>
      <c r="W139" s="23">
        <v>38389.28125</v>
      </c>
      <c r="X139">
        <v>3.7585999999999999</v>
      </c>
      <c r="Y139">
        <v>8.35</v>
      </c>
      <c r="Z139" s="81">
        <f t="shared" si="21"/>
        <v>324.74303999999995</v>
      </c>
      <c r="AB139" s="82">
        <f>Z139-L139</f>
        <v>8.3930399999999281</v>
      </c>
      <c r="AK139" s="9">
        <v>316.35000000000002</v>
      </c>
      <c r="AL139" s="9">
        <f t="shared" si="22"/>
        <v>316.35359999999997</v>
      </c>
      <c r="AM139" s="82">
        <f t="shared" si="25"/>
        <v>324.74303999999995</v>
      </c>
      <c r="AO139" s="82">
        <f t="shared" si="26"/>
        <v>3.5999999999489773E-3</v>
      </c>
      <c r="AP139" s="82">
        <f t="shared" si="27"/>
        <v>8.3894399999999791</v>
      </c>
      <c r="AQ139" s="117">
        <f t="shared" si="23"/>
        <v>0.79652777777664596</v>
      </c>
      <c r="AR139" s="117">
        <f t="shared" si="28"/>
        <v>0.85069444444525288</v>
      </c>
      <c r="AS139" s="117">
        <f t="shared" si="29"/>
        <v>5.4166666668606922E-2</v>
      </c>
    </row>
    <row r="140" spans="1:45" x14ac:dyDescent="0.2">
      <c r="A140" s="9" t="s">
        <v>2075</v>
      </c>
      <c r="B140" s="16">
        <v>38389.302083333336</v>
      </c>
      <c r="C140" s="16">
        <v>38389.763194444444</v>
      </c>
      <c r="D140" s="20" t="s">
        <v>2522</v>
      </c>
      <c r="E140" s="18" t="s">
        <v>2523</v>
      </c>
      <c r="F140" s="9">
        <v>50</v>
      </c>
      <c r="L140" s="8">
        <v>148.01</v>
      </c>
      <c r="N140" s="9">
        <v>1900</v>
      </c>
      <c r="P140" s="23">
        <v>38389.302083333336</v>
      </c>
      <c r="Q140" s="23">
        <v>38389.763194444444</v>
      </c>
      <c r="R140">
        <v>1.7131000000000001</v>
      </c>
      <c r="S140">
        <v>6.6967999999999996</v>
      </c>
      <c r="T140" s="122">
        <f t="shared" si="24"/>
        <v>148.01184000000001</v>
      </c>
      <c r="U140" s="132"/>
      <c r="V140" s="23">
        <v>38389.28125</v>
      </c>
      <c r="W140" s="23">
        <v>38389.788194444445</v>
      </c>
      <c r="X140">
        <v>1.9538</v>
      </c>
      <c r="Y140">
        <v>6.6967999999999996</v>
      </c>
      <c r="Z140" s="81">
        <f t="shared" si="21"/>
        <v>168.80831999999998</v>
      </c>
      <c r="AB140" s="82">
        <f t="shared" si="20"/>
        <v>20.79831999999999</v>
      </c>
      <c r="AK140" s="9">
        <v>148.01</v>
      </c>
      <c r="AL140" s="9">
        <f t="shared" si="22"/>
        <v>148.01184000000001</v>
      </c>
      <c r="AM140" s="82">
        <f t="shared" si="25"/>
        <v>168.80831999999998</v>
      </c>
      <c r="AO140" s="82">
        <f t="shared" si="26"/>
        <v>1.8400000000156069E-3</v>
      </c>
      <c r="AP140" s="82">
        <f t="shared" si="27"/>
        <v>20.796479999999974</v>
      </c>
      <c r="AQ140" s="117">
        <f t="shared" si="23"/>
        <v>0.46111111110803904</v>
      </c>
      <c r="AR140" s="117">
        <f t="shared" si="28"/>
        <v>0.50694444444525288</v>
      </c>
      <c r="AS140" s="117">
        <f t="shared" si="29"/>
        <v>4.5833333337213844E-2</v>
      </c>
    </row>
    <row r="141" spans="1:45" x14ac:dyDescent="0.2">
      <c r="A141" s="9" t="s">
        <v>2075</v>
      </c>
      <c r="B141" s="16">
        <v>38389.813888888886</v>
      </c>
      <c r="C141" s="16">
        <v>38391.986111111109</v>
      </c>
      <c r="D141" s="20" t="s">
        <v>2524</v>
      </c>
      <c r="E141" s="18" t="s">
        <v>2525</v>
      </c>
      <c r="F141" s="9">
        <v>50</v>
      </c>
      <c r="L141" s="8">
        <v>1800.9</v>
      </c>
      <c r="N141" s="9">
        <v>867</v>
      </c>
      <c r="P141" s="23">
        <v>38389.813888888886</v>
      </c>
      <c r="Q141" s="23">
        <v>38391.986111111109</v>
      </c>
      <c r="R141">
        <v>20.843699999999998</v>
      </c>
      <c r="S141">
        <v>30</v>
      </c>
      <c r="T141" s="122">
        <f t="shared" si="24"/>
        <v>1800.8956799999996</v>
      </c>
      <c r="U141" s="132"/>
      <c r="V141" s="23">
        <v>38389.788194444445</v>
      </c>
      <c r="W141" s="23">
        <v>38392.245833333334</v>
      </c>
      <c r="X141">
        <v>21.459199999999999</v>
      </c>
      <c r="Y141">
        <v>30</v>
      </c>
      <c r="Z141" s="81">
        <f t="shared" si="21"/>
        <v>1854.0748799999999</v>
      </c>
      <c r="AB141" s="82">
        <f t="shared" si="20"/>
        <v>53.174879999999803</v>
      </c>
      <c r="AK141" s="9">
        <v>1800.9</v>
      </c>
      <c r="AL141" s="9">
        <f t="shared" si="22"/>
        <v>1800.8956799999996</v>
      </c>
      <c r="AM141" s="82">
        <f t="shared" si="25"/>
        <v>1854.0748799999999</v>
      </c>
      <c r="AO141" s="82">
        <f t="shared" si="26"/>
        <v>-4.3200000004617323E-3</v>
      </c>
      <c r="AP141" s="82">
        <f t="shared" si="27"/>
        <v>53.179200000000264</v>
      </c>
      <c r="AQ141" s="117">
        <f t="shared" si="23"/>
        <v>2.172222222223354</v>
      </c>
      <c r="AR141" s="117">
        <f t="shared" si="28"/>
        <v>2.4576388888890506</v>
      </c>
      <c r="AS141" s="117">
        <f t="shared" si="29"/>
        <v>0.28541666666569654</v>
      </c>
    </row>
    <row r="142" spans="1:45" x14ac:dyDescent="0.2">
      <c r="A142" s="9" t="s">
        <v>2075</v>
      </c>
      <c r="B142" s="16">
        <v>38392.505555555559</v>
      </c>
      <c r="C142" s="16">
        <v>38394.818749999999</v>
      </c>
      <c r="D142" s="20" t="s">
        <v>2526</v>
      </c>
      <c r="E142" s="18" t="s">
        <v>2527</v>
      </c>
      <c r="F142" s="9">
        <v>50</v>
      </c>
      <c r="L142" s="8">
        <v>250.5</v>
      </c>
      <c r="N142" s="9">
        <v>3280</v>
      </c>
      <c r="P142" s="23">
        <v>38392.505555555559</v>
      </c>
      <c r="Q142" s="23">
        <v>38394.818749999999</v>
      </c>
      <c r="R142">
        <v>2.8994</v>
      </c>
      <c r="S142">
        <v>1.5994999999999999</v>
      </c>
      <c r="T142" s="122">
        <f t="shared" si="24"/>
        <v>250.50816</v>
      </c>
      <c r="U142" s="132"/>
      <c r="V142" s="23">
        <v>38392.245833333334</v>
      </c>
      <c r="W142" s="23">
        <v>38395.216666666667</v>
      </c>
      <c r="X142">
        <v>3.7639999999999998</v>
      </c>
      <c r="Y142">
        <v>1.5994999999999999</v>
      </c>
      <c r="Z142" s="81">
        <f t="shared" si="21"/>
        <v>325.20959999999997</v>
      </c>
      <c r="AB142" s="82">
        <f t="shared" si="20"/>
        <v>74.709599999999966</v>
      </c>
      <c r="AK142" s="9">
        <v>250.5</v>
      </c>
      <c r="AL142" s="9">
        <f t="shared" si="22"/>
        <v>250.50816</v>
      </c>
      <c r="AM142" s="82">
        <f t="shared" si="25"/>
        <v>325.20959999999997</v>
      </c>
      <c r="AO142" s="82">
        <f t="shared" si="26"/>
        <v>8.1600000000037198E-3</v>
      </c>
      <c r="AP142" s="82">
        <f t="shared" si="27"/>
        <v>74.701439999999963</v>
      </c>
      <c r="AQ142" s="117">
        <f t="shared" si="23"/>
        <v>2.3131944444394321</v>
      </c>
      <c r="AR142" s="117">
        <f t="shared" si="28"/>
        <v>2.9708333333328483</v>
      </c>
      <c r="AS142" s="117">
        <f t="shared" si="29"/>
        <v>0.65763888889341615</v>
      </c>
    </row>
    <row r="143" spans="1:45" x14ac:dyDescent="0.2">
      <c r="A143" s="9" t="s">
        <v>2075</v>
      </c>
      <c r="B143" s="16">
        <v>38395.614583333336</v>
      </c>
      <c r="C143" s="16">
        <v>38396.125</v>
      </c>
      <c r="D143" s="20" t="s">
        <v>2528</v>
      </c>
      <c r="E143" s="18" t="s">
        <v>2529</v>
      </c>
      <c r="F143" s="9">
        <v>50</v>
      </c>
      <c r="L143" s="8">
        <v>177.44</v>
      </c>
      <c r="N143" s="9">
        <v>1110</v>
      </c>
      <c r="P143" s="23">
        <v>38395.614583333336</v>
      </c>
      <c r="Q143" s="23">
        <v>38396.125</v>
      </c>
      <c r="R143">
        <v>2.0537000000000001</v>
      </c>
      <c r="S143">
        <v>7.24</v>
      </c>
      <c r="T143" s="122">
        <f t="shared" si="24"/>
        <v>177.43968000000001</v>
      </c>
      <c r="U143" s="132"/>
      <c r="V143" s="23">
        <v>38395.216666666667</v>
      </c>
      <c r="W143" s="23">
        <v>38396.352083333331</v>
      </c>
      <c r="X143">
        <v>2.9518</v>
      </c>
      <c r="Y143">
        <v>7.24</v>
      </c>
      <c r="Z143" s="81">
        <f t="shared" si="21"/>
        <v>255.03551999999999</v>
      </c>
      <c r="AB143" s="82">
        <f t="shared" si="20"/>
        <v>77.595519999999993</v>
      </c>
      <c r="AK143" s="9">
        <v>177.44</v>
      </c>
      <c r="AL143" s="9">
        <f t="shared" si="22"/>
        <v>177.43968000000001</v>
      </c>
      <c r="AM143" s="82">
        <f t="shared" si="25"/>
        <v>255.03551999999999</v>
      </c>
      <c r="AO143" s="82">
        <f t="shared" si="26"/>
        <v>-3.1999999998788553E-4</v>
      </c>
      <c r="AP143" s="82">
        <f t="shared" si="27"/>
        <v>77.595839999999981</v>
      </c>
      <c r="AQ143" s="117">
        <f t="shared" si="23"/>
        <v>0.51041666666424135</v>
      </c>
      <c r="AR143" s="117">
        <f t="shared" si="28"/>
        <v>1.1354166666642413</v>
      </c>
      <c r="AS143" s="117">
        <f t="shared" si="29"/>
        <v>0.625</v>
      </c>
    </row>
    <row r="144" spans="1:45" x14ac:dyDescent="0.2">
      <c r="A144" s="9" t="s">
        <v>2075</v>
      </c>
      <c r="B144" s="16">
        <v>38396.57916666667</v>
      </c>
      <c r="C144" s="16">
        <v>38397.888194444444</v>
      </c>
      <c r="D144" s="20" t="s">
        <v>2530</v>
      </c>
      <c r="E144" s="18" t="s">
        <v>2531</v>
      </c>
      <c r="F144" s="9">
        <v>50</v>
      </c>
      <c r="L144" s="8">
        <v>3313.26</v>
      </c>
      <c r="N144" s="9">
        <v>652</v>
      </c>
      <c r="P144" s="23">
        <v>38396.57916666667</v>
      </c>
      <c r="Q144" s="23">
        <v>38397.888194444444</v>
      </c>
      <c r="R144">
        <v>38.347999999999999</v>
      </c>
      <c r="S144">
        <v>71.685500000000005</v>
      </c>
      <c r="T144" s="122">
        <f t="shared" si="24"/>
        <v>3313.2672000000002</v>
      </c>
      <c r="U144" s="132"/>
      <c r="V144" s="23">
        <v>38396.352083333331</v>
      </c>
      <c r="W144" s="23">
        <v>38397.981249999997</v>
      </c>
      <c r="X144">
        <v>39.509399999999999</v>
      </c>
      <c r="Y144">
        <v>71.685500000000005</v>
      </c>
      <c r="Z144" s="81">
        <f t="shared" si="21"/>
        <v>3413.6121600000001</v>
      </c>
      <c r="AB144" s="82">
        <f t="shared" si="20"/>
        <v>100.35215999999991</v>
      </c>
      <c r="AK144" s="9">
        <v>3313.26</v>
      </c>
      <c r="AL144" s="9">
        <f t="shared" si="22"/>
        <v>3313.2672000000002</v>
      </c>
      <c r="AM144" s="82">
        <f t="shared" si="25"/>
        <v>3413.6121600000001</v>
      </c>
      <c r="AO144" s="82">
        <f t="shared" si="26"/>
        <v>7.2000000000116415E-3</v>
      </c>
      <c r="AP144" s="82">
        <f t="shared" si="27"/>
        <v>100.3449599999999</v>
      </c>
      <c r="AQ144" s="117">
        <f t="shared" si="23"/>
        <v>1.3090277777737356</v>
      </c>
      <c r="AR144" s="117">
        <f t="shared" si="28"/>
        <v>1.6291666666656965</v>
      </c>
      <c r="AS144" s="117">
        <f t="shared" si="29"/>
        <v>0.32013888889196096</v>
      </c>
    </row>
    <row r="145" spans="1:45" x14ac:dyDescent="0.2">
      <c r="A145" s="9" t="s">
        <v>2075</v>
      </c>
      <c r="B145" s="16">
        <v>38398.074305555558</v>
      </c>
      <c r="C145" s="16">
        <v>38401.510416666664</v>
      </c>
      <c r="D145" s="20" t="s">
        <v>2532</v>
      </c>
      <c r="E145" s="18" t="s">
        <v>2533</v>
      </c>
      <c r="F145" s="9">
        <v>50</v>
      </c>
      <c r="L145" s="8">
        <v>868.75</v>
      </c>
      <c r="N145" s="9">
        <v>588</v>
      </c>
      <c r="P145" s="23">
        <v>38398.074305555558</v>
      </c>
      <c r="Q145" s="23">
        <v>38401.510416666664</v>
      </c>
      <c r="R145">
        <v>10.055</v>
      </c>
      <c r="S145">
        <v>7.24</v>
      </c>
      <c r="T145" s="122">
        <f t="shared" si="24"/>
        <v>868.75199999999995</v>
      </c>
      <c r="U145" s="132"/>
      <c r="V145" s="23">
        <v>38397.981249999997</v>
      </c>
      <c r="W145" s="23">
        <v>38402.443055555559</v>
      </c>
      <c r="X145">
        <v>11.725300000000001</v>
      </c>
      <c r="Y145">
        <v>7.24</v>
      </c>
      <c r="Z145" s="81">
        <f t="shared" si="21"/>
        <v>1013.06592</v>
      </c>
      <c r="AB145" s="82">
        <f t="shared" si="20"/>
        <v>144.31592000000001</v>
      </c>
      <c r="AK145" s="9">
        <v>868.75</v>
      </c>
      <c r="AL145" s="9">
        <f t="shared" si="22"/>
        <v>868.75199999999995</v>
      </c>
      <c r="AM145" s="82">
        <f t="shared" si="25"/>
        <v>1013.06592</v>
      </c>
      <c r="AO145" s="82">
        <f t="shared" si="26"/>
        <v>1.9999999999527063E-3</v>
      </c>
      <c r="AP145" s="82">
        <f t="shared" si="27"/>
        <v>144.31392000000005</v>
      </c>
      <c r="AQ145" s="117">
        <f t="shared" si="23"/>
        <v>3.4361111111065838</v>
      </c>
      <c r="AR145" s="117">
        <f t="shared" si="28"/>
        <v>4.4618055555620231</v>
      </c>
      <c r="AS145" s="117">
        <f t="shared" si="29"/>
        <v>1.0256944444554392</v>
      </c>
    </row>
    <row r="146" spans="1:45" x14ac:dyDescent="0.2">
      <c r="A146" s="9" t="s">
        <v>2075</v>
      </c>
      <c r="B146" s="16">
        <v>38403.375694444447</v>
      </c>
      <c r="C146" s="16">
        <v>38405.041666666664</v>
      </c>
      <c r="D146" s="20" t="s">
        <v>2536</v>
      </c>
      <c r="E146" s="18" t="s">
        <v>2537</v>
      </c>
      <c r="F146" s="9">
        <v>50</v>
      </c>
      <c r="L146" s="8">
        <v>416</v>
      </c>
      <c r="N146" s="9">
        <v>4100</v>
      </c>
      <c r="P146" s="23">
        <v>38403.375694444447</v>
      </c>
      <c r="Q146" s="23">
        <v>38405.041666666664</v>
      </c>
      <c r="R146">
        <v>4.8148</v>
      </c>
      <c r="S146">
        <v>5.9192999999999998</v>
      </c>
      <c r="T146" s="122">
        <f t="shared" si="24"/>
        <v>415.99871999999999</v>
      </c>
      <c r="U146" s="132"/>
      <c r="V146" s="23">
        <v>38402.443055555559</v>
      </c>
      <c r="W146" s="23">
        <v>38405.30972222222</v>
      </c>
      <c r="X146">
        <v>6.2995000000000001</v>
      </c>
      <c r="Y146">
        <v>5.9192999999999998</v>
      </c>
      <c r="Z146" s="81">
        <f t="shared" si="21"/>
        <v>544.27680000000009</v>
      </c>
      <c r="AB146" s="82">
        <f t="shared" si="20"/>
        <v>128.27680000000009</v>
      </c>
      <c r="AK146" s="9">
        <v>416</v>
      </c>
      <c r="AL146" s="9">
        <f t="shared" si="22"/>
        <v>415.99871999999999</v>
      </c>
      <c r="AM146" s="82">
        <f t="shared" si="25"/>
        <v>544.27680000000009</v>
      </c>
      <c r="AO146" s="82">
        <f t="shared" si="26"/>
        <v>-1.2800000000083855E-3</v>
      </c>
      <c r="AP146" s="82">
        <f t="shared" si="27"/>
        <v>128.2780800000001</v>
      </c>
      <c r="AQ146" s="117">
        <f t="shared" si="23"/>
        <v>1.6659722222175333</v>
      </c>
      <c r="AR146" s="117">
        <f t="shared" si="28"/>
        <v>2.866666666661331</v>
      </c>
      <c r="AS146" s="117">
        <f t="shared" si="29"/>
        <v>1.2006944444437977</v>
      </c>
    </row>
    <row r="147" spans="1:45" x14ac:dyDescent="0.2">
      <c r="A147" s="9" t="s">
        <v>2075</v>
      </c>
      <c r="B147" s="16">
        <v>38405.578472222223</v>
      </c>
      <c r="C147" s="16">
        <v>38407.81527777778</v>
      </c>
      <c r="D147" s="20" t="s">
        <v>2538</v>
      </c>
      <c r="E147" s="18" t="s">
        <v>2539</v>
      </c>
      <c r="F147" s="9">
        <v>50</v>
      </c>
      <c r="L147" s="8">
        <v>244.15</v>
      </c>
      <c r="N147" s="9">
        <v>1760</v>
      </c>
      <c r="P147" s="23">
        <v>38405.578472222223</v>
      </c>
      <c r="Q147" s="23">
        <v>38407.81527777778</v>
      </c>
      <c r="R147">
        <v>2.8258000000000001</v>
      </c>
      <c r="S147">
        <v>2.1484000000000001</v>
      </c>
      <c r="T147" s="122">
        <f t="shared" si="24"/>
        <v>244.14912000000001</v>
      </c>
      <c r="U147" s="132"/>
      <c r="V147" s="23">
        <v>38405.30972222222</v>
      </c>
      <c r="W147" s="23">
        <v>38408.377083333333</v>
      </c>
      <c r="X147">
        <v>3.8052000000000001</v>
      </c>
      <c r="Y147">
        <v>2.1484000000000001</v>
      </c>
      <c r="Z147" s="81">
        <f t="shared" si="21"/>
        <v>328.76928000000004</v>
      </c>
      <c r="AB147" s="82">
        <f t="shared" si="20"/>
        <v>84.619280000000032</v>
      </c>
      <c r="AK147" s="9">
        <v>244.15</v>
      </c>
      <c r="AL147" s="9">
        <f t="shared" si="22"/>
        <v>244.14912000000001</v>
      </c>
      <c r="AM147" s="82">
        <f t="shared" si="25"/>
        <v>328.76928000000004</v>
      </c>
      <c r="AO147" s="82">
        <f t="shared" si="26"/>
        <v>-8.7999999999510692E-4</v>
      </c>
      <c r="AP147" s="82">
        <f t="shared" si="27"/>
        <v>84.620160000000027</v>
      </c>
      <c r="AQ147" s="117">
        <f t="shared" si="23"/>
        <v>2.2368055555562023</v>
      </c>
      <c r="AR147" s="117">
        <f t="shared" si="28"/>
        <v>3.0673611111124046</v>
      </c>
      <c r="AS147" s="117">
        <f t="shared" si="29"/>
        <v>0.83055555555620231</v>
      </c>
    </row>
    <row r="148" spans="1:45" x14ac:dyDescent="0.2">
      <c r="A148" s="9" t="s">
        <v>2075</v>
      </c>
      <c r="B148" s="16">
        <v>38408.938888888886</v>
      </c>
      <c r="C148" s="16">
        <v>38411.048611111109</v>
      </c>
      <c r="D148" s="20" t="s">
        <v>2540</v>
      </c>
      <c r="E148" s="18" t="s">
        <v>2541</v>
      </c>
      <c r="F148" s="9">
        <v>50</v>
      </c>
      <c r="L148" s="8">
        <v>152.66999999999999</v>
      </c>
      <c r="N148" s="9">
        <v>1840</v>
      </c>
      <c r="P148" s="23">
        <v>38408.938888888886</v>
      </c>
      <c r="Q148" s="23">
        <v>38411.048611111109</v>
      </c>
      <c r="R148">
        <v>1.7670999999999999</v>
      </c>
      <c r="S148">
        <v>1.5994999999999999</v>
      </c>
      <c r="T148" s="122">
        <f t="shared" si="24"/>
        <v>152.67743999999999</v>
      </c>
      <c r="U148" s="132"/>
      <c r="V148" s="23">
        <v>38408.377083333333</v>
      </c>
      <c r="W148" s="23">
        <v>38411.098611111112</v>
      </c>
      <c r="X148">
        <v>2.4022000000000001</v>
      </c>
      <c r="Y148">
        <v>1.5994999999999999</v>
      </c>
      <c r="Z148" s="81">
        <f t="shared" si="21"/>
        <v>207.55008000000001</v>
      </c>
      <c r="AB148" s="82">
        <f t="shared" si="20"/>
        <v>54.880080000000021</v>
      </c>
      <c r="AK148" s="9">
        <v>152.66999999999999</v>
      </c>
      <c r="AL148" s="9">
        <f t="shared" si="22"/>
        <v>152.67743999999999</v>
      </c>
      <c r="AM148" s="82">
        <f t="shared" si="25"/>
        <v>207.55008000000001</v>
      </c>
      <c r="AO148" s="82">
        <f t="shared" si="26"/>
        <v>7.4400000000025557E-3</v>
      </c>
      <c r="AP148" s="82">
        <f t="shared" si="27"/>
        <v>54.872640000000018</v>
      </c>
      <c r="AQ148" s="117">
        <f t="shared" si="23"/>
        <v>2.109722222223354</v>
      </c>
      <c r="AR148" s="117">
        <f t="shared" si="28"/>
        <v>2.7215277777795563</v>
      </c>
      <c r="AS148" s="117">
        <f t="shared" si="29"/>
        <v>0.61180555555620231</v>
      </c>
    </row>
    <row r="149" spans="1:45" x14ac:dyDescent="0.2">
      <c r="A149" s="9" t="s">
        <v>2075</v>
      </c>
      <c r="B149" s="16">
        <v>38411.148611111108</v>
      </c>
      <c r="C149" s="16">
        <v>38411.713888888888</v>
      </c>
      <c r="D149" s="20" t="s">
        <v>2542</v>
      </c>
      <c r="E149" s="18" t="s">
        <v>2543</v>
      </c>
      <c r="F149" s="9">
        <v>50</v>
      </c>
      <c r="L149" s="8">
        <v>80.11</v>
      </c>
      <c r="N149" s="9">
        <v>7140</v>
      </c>
      <c r="P149" s="23">
        <v>38411.148611111108</v>
      </c>
      <c r="Q149" s="23">
        <v>38411.713888888888</v>
      </c>
      <c r="R149">
        <v>0.92710000000000004</v>
      </c>
      <c r="S149">
        <v>1.9438</v>
      </c>
      <c r="T149" s="122">
        <f t="shared" si="24"/>
        <v>80.101439999999997</v>
      </c>
      <c r="U149" s="132"/>
      <c r="V149" s="23">
        <v>38411.098611111112</v>
      </c>
      <c r="W149" s="23">
        <v>38411.75277777778</v>
      </c>
      <c r="X149">
        <v>1.0582</v>
      </c>
      <c r="Y149">
        <v>1.9438</v>
      </c>
      <c r="Z149" s="81">
        <f t="shared" si="21"/>
        <v>91.428480000000008</v>
      </c>
      <c r="AB149" s="82">
        <f t="shared" si="20"/>
        <v>11.318480000000008</v>
      </c>
      <c r="AK149" s="9">
        <v>80.11</v>
      </c>
      <c r="AL149" s="9">
        <f t="shared" si="22"/>
        <v>80.101439999999997</v>
      </c>
      <c r="AM149" s="82">
        <f t="shared" si="25"/>
        <v>91.428480000000008</v>
      </c>
      <c r="AO149" s="82">
        <f t="shared" si="26"/>
        <v>-8.5600000000027876E-3</v>
      </c>
      <c r="AP149" s="82">
        <f t="shared" si="27"/>
        <v>11.327040000000011</v>
      </c>
      <c r="AQ149" s="117">
        <f t="shared" si="23"/>
        <v>0.56527777777955635</v>
      </c>
      <c r="AR149" s="117">
        <f t="shared" si="28"/>
        <v>0.65416666666715173</v>
      </c>
      <c r="AS149" s="117">
        <f t="shared" si="29"/>
        <v>8.8888888887595385E-2</v>
      </c>
    </row>
    <row r="150" spans="1:45" x14ac:dyDescent="0.2">
      <c r="A150" s="9" t="s">
        <v>2075</v>
      </c>
      <c r="B150" s="16">
        <v>38411.792361111111</v>
      </c>
      <c r="C150" s="16">
        <v>38415.67083333333</v>
      </c>
      <c r="D150" s="20" t="s">
        <v>2544</v>
      </c>
      <c r="E150" s="18" t="s">
        <v>2545</v>
      </c>
      <c r="F150" s="9">
        <v>50</v>
      </c>
      <c r="L150" s="8">
        <v>288.64</v>
      </c>
      <c r="N150" s="9">
        <v>1750</v>
      </c>
      <c r="P150" s="23">
        <v>38411.792361111111</v>
      </c>
      <c r="Q150" s="23">
        <v>38415.67083333333</v>
      </c>
      <c r="R150">
        <v>3.3407</v>
      </c>
      <c r="S150">
        <v>1.681</v>
      </c>
      <c r="T150" s="122">
        <f t="shared" si="24"/>
        <v>288.63648000000001</v>
      </c>
      <c r="U150" s="132"/>
      <c r="V150" s="23">
        <v>38411.75277777778</v>
      </c>
      <c r="W150" s="23">
        <v>38415.742361111108</v>
      </c>
      <c r="X150">
        <v>3.4883999999999999</v>
      </c>
      <c r="Y150">
        <v>1.681</v>
      </c>
      <c r="Z150" s="81">
        <f t="shared" si="21"/>
        <v>301.39776000000001</v>
      </c>
      <c r="AB150" s="82">
        <f t="shared" si="20"/>
        <v>12.757760000000019</v>
      </c>
      <c r="AK150" s="9">
        <v>288.64</v>
      </c>
      <c r="AL150" s="9">
        <f t="shared" si="22"/>
        <v>288.63648000000001</v>
      </c>
      <c r="AM150" s="82">
        <f t="shared" si="25"/>
        <v>301.39776000000001</v>
      </c>
      <c r="AO150" s="82">
        <f t="shared" si="26"/>
        <v>-3.5199999999804277E-3</v>
      </c>
      <c r="AP150" s="82">
        <f t="shared" si="27"/>
        <v>12.761279999999999</v>
      </c>
      <c r="AQ150" s="117">
        <f t="shared" si="23"/>
        <v>3.8784722222189885</v>
      </c>
      <c r="AR150" s="117">
        <f t="shared" si="28"/>
        <v>3.9895833333284827</v>
      </c>
      <c r="AS150" s="117">
        <f t="shared" si="29"/>
        <v>0.11111111110949423</v>
      </c>
    </row>
    <row r="151" spans="1:45" x14ac:dyDescent="0.2">
      <c r="A151" s="9" t="s">
        <v>2075</v>
      </c>
      <c r="B151" s="16">
        <v>38415.814583333333</v>
      </c>
      <c r="C151" s="16">
        <v>38416.481944444444</v>
      </c>
      <c r="D151" s="20" t="s">
        <v>2546</v>
      </c>
      <c r="E151" s="18" t="s">
        <v>2547</v>
      </c>
      <c r="F151" s="9">
        <v>50</v>
      </c>
      <c r="L151" s="8">
        <v>50.88</v>
      </c>
      <c r="N151" s="9">
        <v>1220</v>
      </c>
      <c r="P151" s="23">
        <v>38415.814583333333</v>
      </c>
      <c r="Q151" s="23">
        <v>38416.481944444444</v>
      </c>
      <c r="R151">
        <v>0.58879999999999999</v>
      </c>
      <c r="S151">
        <v>1.21</v>
      </c>
      <c r="T151" s="122">
        <f t="shared" si="24"/>
        <v>50.872320000000009</v>
      </c>
      <c r="U151" s="132"/>
      <c r="V151" s="23">
        <v>38415.742361111108</v>
      </c>
      <c r="W151" s="23">
        <v>38416.52847222222</v>
      </c>
      <c r="X151">
        <v>0.71899999999999997</v>
      </c>
      <c r="Y151">
        <v>1.21</v>
      </c>
      <c r="Z151" s="81">
        <f t="shared" si="21"/>
        <v>62.121600000000008</v>
      </c>
      <c r="AB151" s="82">
        <f t="shared" si="20"/>
        <v>11.241600000000005</v>
      </c>
      <c r="AK151" s="9">
        <v>50.88</v>
      </c>
      <c r="AL151" s="9">
        <f t="shared" si="22"/>
        <v>50.872320000000009</v>
      </c>
      <c r="AM151" s="82">
        <f t="shared" si="25"/>
        <v>62.121600000000008</v>
      </c>
      <c r="AO151" s="82">
        <f t="shared" si="26"/>
        <v>-7.6799999999934698E-3</v>
      </c>
      <c r="AP151" s="82">
        <f t="shared" si="27"/>
        <v>11.249279999999999</v>
      </c>
      <c r="AQ151" s="117">
        <f t="shared" si="23"/>
        <v>0.66736111111094942</v>
      </c>
      <c r="AR151" s="117">
        <f t="shared" si="28"/>
        <v>0.78611111111240461</v>
      </c>
      <c r="AS151" s="117">
        <f t="shared" si="29"/>
        <v>0.11875000000145519</v>
      </c>
    </row>
    <row r="152" spans="1:45" x14ac:dyDescent="0.2">
      <c r="A152" s="9" t="s">
        <v>2075</v>
      </c>
      <c r="B152" s="16">
        <v>38416.574999999997</v>
      </c>
      <c r="C152" s="16">
        <v>38416.669444444444</v>
      </c>
      <c r="D152" s="20" t="s">
        <v>2548</v>
      </c>
      <c r="E152" s="18" t="s">
        <v>2549</v>
      </c>
      <c r="F152" s="9">
        <v>50</v>
      </c>
      <c r="L152" s="8">
        <v>92.7</v>
      </c>
      <c r="N152" s="9">
        <v>767</v>
      </c>
      <c r="P152" s="23">
        <v>38416.574999999997</v>
      </c>
      <c r="Q152" s="23">
        <v>38416.669444444444</v>
      </c>
      <c r="R152">
        <v>1.0729</v>
      </c>
      <c r="S152">
        <v>17.82</v>
      </c>
      <c r="T152" s="122">
        <f t="shared" si="24"/>
        <v>92.698560000000001</v>
      </c>
      <c r="U152" s="132"/>
      <c r="V152" s="23">
        <v>38416.52847222222</v>
      </c>
      <c r="W152" s="23">
        <v>38416.672222222223</v>
      </c>
      <c r="X152">
        <v>1.2285999999999999</v>
      </c>
      <c r="Y152">
        <v>17.82</v>
      </c>
      <c r="Z152" s="81">
        <f t="shared" si="21"/>
        <v>106.15104000000001</v>
      </c>
      <c r="AB152" s="82">
        <f t="shared" si="20"/>
        <v>13.451040000000006</v>
      </c>
      <c r="AK152" s="9">
        <v>92.7</v>
      </c>
      <c r="AL152" s="9">
        <f t="shared" si="22"/>
        <v>92.698560000000001</v>
      </c>
      <c r="AM152" s="82">
        <f t="shared" si="25"/>
        <v>106.15104000000001</v>
      </c>
      <c r="AO152" s="82">
        <f t="shared" si="26"/>
        <v>-1.4400000000023283E-3</v>
      </c>
      <c r="AP152" s="82">
        <f t="shared" si="27"/>
        <v>13.452480000000008</v>
      </c>
      <c r="AQ152" s="117">
        <f t="shared" si="23"/>
        <v>9.4444444446708076E-2</v>
      </c>
      <c r="AR152" s="117">
        <f t="shared" si="28"/>
        <v>0.14375000000291038</v>
      </c>
      <c r="AS152" s="117">
        <f t="shared" si="29"/>
        <v>4.9305555556202307E-2</v>
      </c>
    </row>
    <row r="153" spans="1:45" x14ac:dyDescent="0.2">
      <c r="A153" s="9" t="s">
        <v>2075</v>
      </c>
      <c r="B153" s="16">
        <v>38416.675694444442</v>
      </c>
      <c r="C153" s="16">
        <v>38417.176388888889</v>
      </c>
      <c r="D153" s="20" t="s">
        <v>2550</v>
      </c>
      <c r="E153" s="18" t="s">
        <v>2551</v>
      </c>
      <c r="F153" s="9">
        <v>50</v>
      </c>
      <c r="L153" s="8">
        <v>282.47000000000003</v>
      </c>
      <c r="N153" s="9">
        <v>524</v>
      </c>
      <c r="P153" s="23">
        <v>38416.675694444442</v>
      </c>
      <c r="Q153" s="23">
        <v>38417.176388888889</v>
      </c>
      <c r="R153">
        <v>3.2692999999999999</v>
      </c>
      <c r="S153">
        <v>17.82</v>
      </c>
      <c r="T153" s="122">
        <f t="shared" si="24"/>
        <v>282.46752000000004</v>
      </c>
      <c r="U153" s="132"/>
      <c r="V153" s="23">
        <v>38416.672222222223</v>
      </c>
      <c r="W153" s="23">
        <v>38417.207638888889</v>
      </c>
      <c r="X153">
        <v>3.3923000000000001</v>
      </c>
      <c r="Y153">
        <v>17.82</v>
      </c>
      <c r="Z153" s="81">
        <f t="shared" si="21"/>
        <v>293.09472000000005</v>
      </c>
      <c r="AB153" s="82">
        <f t="shared" si="20"/>
        <v>10.624720000000025</v>
      </c>
      <c r="AK153" s="9">
        <v>282.47000000000003</v>
      </c>
      <c r="AL153" s="9">
        <f t="shared" si="22"/>
        <v>282.46752000000004</v>
      </c>
      <c r="AM153" s="82">
        <f t="shared" si="25"/>
        <v>293.09472000000005</v>
      </c>
      <c r="AO153" s="82">
        <f t="shared" si="26"/>
        <v>-2.479999999991378E-3</v>
      </c>
      <c r="AP153" s="82">
        <f t="shared" si="27"/>
        <v>10.627200000000016</v>
      </c>
      <c r="AQ153" s="117">
        <f t="shared" si="23"/>
        <v>0.50069444444670808</v>
      </c>
      <c r="AR153" s="117">
        <f t="shared" si="28"/>
        <v>0.53541666666569654</v>
      </c>
      <c r="AS153" s="117">
        <f t="shared" si="29"/>
        <v>3.4722222218988463E-2</v>
      </c>
    </row>
    <row r="154" spans="1:45" x14ac:dyDescent="0.2">
      <c r="A154" s="9" t="s">
        <v>2075</v>
      </c>
      <c r="B154" s="16">
        <v>38417.239583333336</v>
      </c>
      <c r="C154" s="16">
        <v>38417.56527777778</v>
      </c>
      <c r="D154" s="20" t="s">
        <v>2552</v>
      </c>
      <c r="E154" s="18" t="s">
        <v>2553</v>
      </c>
      <c r="F154" s="9">
        <v>50</v>
      </c>
      <c r="L154" s="8">
        <v>200.51</v>
      </c>
      <c r="N154" s="9">
        <v>387</v>
      </c>
      <c r="P154" s="23">
        <v>38417.239583333336</v>
      </c>
      <c r="Q154" s="23">
        <v>38417.56527777778</v>
      </c>
      <c r="R154">
        <v>2.3208000000000002</v>
      </c>
      <c r="S154">
        <v>24.469899999999999</v>
      </c>
      <c r="T154" s="122">
        <f t="shared" si="24"/>
        <v>200.51712000000003</v>
      </c>
      <c r="U154" s="132"/>
      <c r="V154" s="23">
        <v>38417.207638888889</v>
      </c>
      <c r="W154" s="23">
        <v>38417.567361111112</v>
      </c>
      <c r="X154">
        <v>2.4647999999999999</v>
      </c>
      <c r="Y154">
        <v>24.469899999999999</v>
      </c>
      <c r="Z154" s="81">
        <f t="shared" si="21"/>
        <v>212.95872000000003</v>
      </c>
      <c r="AB154" s="82">
        <f t="shared" si="20"/>
        <v>12.448720000000037</v>
      </c>
      <c r="AK154" s="9">
        <v>200.51</v>
      </c>
      <c r="AL154" s="9">
        <f t="shared" si="22"/>
        <v>200.51712000000003</v>
      </c>
      <c r="AM154" s="82">
        <f t="shared" si="25"/>
        <v>212.95872000000003</v>
      </c>
      <c r="AO154" s="82">
        <f t="shared" si="26"/>
        <v>7.1200000000430919E-3</v>
      </c>
      <c r="AP154" s="82">
        <f t="shared" si="27"/>
        <v>12.441599999999994</v>
      </c>
      <c r="AQ154" s="117">
        <f t="shared" si="23"/>
        <v>0.32569444444379769</v>
      </c>
      <c r="AR154" s="117">
        <f t="shared" si="28"/>
        <v>0.35972222222335404</v>
      </c>
      <c r="AS154" s="117">
        <f t="shared" si="29"/>
        <v>3.4027777779556345E-2</v>
      </c>
    </row>
    <row r="155" spans="1:45" x14ac:dyDescent="0.2">
      <c r="A155" s="9" t="s">
        <v>2075</v>
      </c>
      <c r="B155" s="16">
        <v>38417.569444444445</v>
      </c>
      <c r="C155" s="16">
        <v>38417.597916666666</v>
      </c>
      <c r="D155" s="20" t="s">
        <v>2554</v>
      </c>
      <c r="E155" s="18" t="s">
        <v>2555</v>
      </c>
      <c r="F155" s="9">
        <v>50</v>
      </c>
      <c r="L155" s="8">
        <v>59.94</v>
      </c>
      <c r="N155" s="9">
        <v>190</v>
      </c>
      <c r="P155" s="23">
        <v>38417.569444444445</v>
      </c>
      <c r="Q155" s="23">
        <v>38417.597916666666</v>
      </c>
      <c r="R155">
        <v>0.69369999999999998</v>
      </c>
      <c r="S155">
        <v>25</v>
      </c>
      <c r="T155" s="122">
        <f t="shared" si="24"/>
        <v>59.935680000000005</v>
      </c>
      <c r="U155" s="132"/>
      <c r="V155" s="23">
        <v>38417.567361111112</v>
      </c>
      <c r="W155" s="23">
        <v>38417.599999999999</v>
      </c>
      <c r="X155">
        <v>0.69369999999999998</v>
      </c>
      <c r="Y155">
        <v>25</v>
      </c>
      <c r="Z155" s="81">
        <f t="shared" si="21"/>
        <v>59.935680000000005</v>
      </c>
      <c r="AB155" s="82">
        <f t="shared" si="20"/>
        <v>-4.3199999999927741E-3</v>
      </c>
      <c r="AK155" s="9">
        <v>59.94</v>
      </c>
      <c r="AL155" s="9">
        <f t="shared" si="22"/>
        <v>59.935680000000005</v>
      </c>
      <c r="AM155" s="82">
        <f t="shared" si="25"/>
        <v>59.935680000000005</v>
      </c>
      <c r="AO155" s="82">
        <f t="shared" si="26"/>
        <v>-4.3199999999927741E-3</v>
      </c>
      <c r="AP155" s="82">
        <f t="shared" si="27"/>
        <v>0</v>
      </c>
      <c r="AQ155" s="117">
        <f t="shared" si="23"/>
        <v>2.8472222220443655E-2</v>
      </c>
      <c r="AR155" s="117">
        <f t="shared" si="28"/>
        <v>3.2638888886140194E-2</v>
      </c>
      <c r="AS155" s="117">
        <f t="shared" si="29"/>
        <v>4.166666665696539E-3</v>
      </c>
    </row>
    <row r="156" spans="1:45" x14ac:dyDescent="0.2">
      <c r="A156" s="9" t="s">
        <v>2075</v>
      </c>
      <c r="B156" s="16">
        <v>38417.602083333331</v>
      </c>
      <c r="C156" s="16">
        <v>38417.668055555558</v>
      </c>
      <c r="D156" s="20" t="s">
        <v>2556</v>
      </c>
      <c r="E156" s="18" t="s">
        <v>2557</v>
      </c>
      <c r="F156" s="9">
        <v>50</v>
      </c>
      <c r="L156" s="8">
        <v>125.27</v>
      </c>
      <c r="N156" s="9">
        <v>358</v>
      </c>
      <c r="P156" s="23">
        <v>38417.602083333331</v>
      </c>
      <c r="Q156" s="23">
        <v>38417.668055555558</v>
      </c>
      <c r="R156">
        <v>1.4499</v>
      </c>
      <c r="S156">
        <v>24.469899999999999</v>
      </c>
      <c r="T156" s="122">
        <f t="shared" si="24"/>
        <v>125.27136000000002</v>
      </c>
      <c r="U156" s="132"/>
      <c r="V156" s="23">
        <v>38417.599999999999</v>
      </c>
      <c r="W156" s="23">
        <v>38419.731249999997</v>
      </c>
      <c r="X156">
        <v>13.7593</v>
      </c>
      <c r="Y156">
        <v>25</v>
      </c>
      <c r="Z156" s="81">
        <f t="shared" si="21"/>
        <v>1188.8035199999999</v>
      </c>
      <c r="AB156" s="82">
        <f t="shared" si="20"/>
        <v>1063.53352</v>
      </c>
      <c r="AK156" s="9">
        <v>125.27</v>
      </c>
      <c r="AL156" s="9">
        <f t="shared" si="22"/>
        <v>125.27136000000002</v>
      </c>
      <c r="AM156" s="82">
        <f t="shared" si="25"/>
        <v>1188.8035199999999</v>
      </c>
      <c r="AO156" s="82">
        <f t="shared" si="26"/>
        <v>1.3600000000195678E-3</v>
      </c>
      <c r="AP156" s="82">
        <f t="shared" si="27"/>
        <v>1063.53216</v>
      </c>
      <c r="AQ156" s="117">
        <f t="shared" si="23"/>
        <v>6.5972222226264421E-2</v>
      </c>
      <c r="AR156" s="117">
        <f t="shared" si="28"/>
        <v>2.1312499999985448</v>
      </c>
      <c r="AS156" s="117">
        <f t="shared" si="29"/>
        <v>2.0652777777722804</v>
      </c>
    </row>
    <row r="157" spans="1:45" x14ac:dyDescent="0.2">
      <c r="A157" s="9" t="s">
        <v>2075</v>
      </c>
      <c r="B157" s="16">
        <v>38421.795138888891</v>
      </c>
      <c r="C157" s="16">
        <v>38422.502083333333</v>
      </c>
      <c r="D157" s="20" t="s">
        <v>2558</v>
      </c>
      <c r="E157" s="18" t="s">
        <v>2559</v>
      </c>
      <c r="F157" s="9">
        <v>50</v>
      </c>
      <c r="L157" s="8">
        <v>82.23</v>
      </c>
      <c r="N157" s="9">
        <v>2130</v>
      </c>
      <c r="P157" s="23">
        <v>38421.795138888891</v>
      </c>
      <c r="Q157" s="23">
        <v>38422.502083333333</v>
      </c>
      <c r="R157">
        <v>0.95169999999999999</v>
      </c>
      <c r="S157">
        <v>1.9438</v>
      </c>
      <c r="T157" s="122">
        <f t="shared" si="24"/>
        <v>82.226880000000008</v>
      </c>
      <c r="U157" s="132"/>
      <c r="V157" s="23">
        <v>38419.731249999997</v>
      </c>
      <c r="W157" s="23">
        <v>38422.607638888891</v>
      </c>
      <c r="X157">
        <v>4.0228000000000002</v>
      </c>
      <c r="Y157">
        <v>2.1484000000000001</v>
      </c>
      <c r="Z157" s="81">
        <f t="shared" si="21"/>
        <v>347.56991999999997</v>
      </c>
      <c r="AB157" s="82">
        <f>Z157-L157</f>
        <v>265.33991999999995</v>
      </c>
      <c r="AK157" s="9">
        <v>82.23</v>
      </c>
      <c r="AL157" s="9">
        <f t="shared" si="22"/>
        <v>82.226880000000008</v>
      </c>
      <c r="AM157" s="82">
        <f t="shared" si="25"/>
        <v>347.56991999999997</v>
      </c>
      <c r="AO157" s="82">
        <f t="shared" si="26"/>
        <v>-3.1199999999955708E-3</v>
      </c>
      <c r="AP157" s="82">
        <f t="shared" si="27"/>
        <v>265.34303999999997</v>
      </c>
      <c r="AQ157" s="117">
        <f t="shared" si="23"/>
        <v>0.7069444444423425</v>
      </c>
      <c r="AR157" s="117">
        <f t="shared" si="28"/>
        <v>2.8763888888934162</v>
      </c>
      <c r="AS157" s="117">
        <f t="shared" si="29"/>
        <v>2.1694444444510737</v>
      </c>
    </row>
    <row r="158" spans="1:45" x14ac:dyDescent="0.2">
      <c r="A158" s="9" t="s">
        <v>2075</v>
      </c>
      <c r="B158" s="16">
        <v>38422.713194444441</v>
      </c>
      <c r="C158" s="16">
        <v>38425.824999999997</v>
      </c>
      <c r="D158" s="20" t="s">
        <v>2560</v>
      </c>
      <c r="E158" s="18" t="s">
        <v>2561</v>
      </c>
      <c r="F158" s="9">
        <v>50</v>
      </c>
      <c r="L158" s="8">
        <v>296</v>
      </c>
      <c r="N158" s="9">
        <v>2400</v>
      </c>
      <c r="P158" s="23">
        <v>38422.713194444441</v>
      </c>
      <c r="Q158" s="23">
        <v>38425.824999999997</v>
      </c>
      <c r="R158">
        <v>3.4258999999999999</v>
      </c>
      <c r="S158">
        <v>1.681</v>
      </c>
      <c r="T158" s="122">
        <f t="shared" si="24"/>
        <v>295.99776000000003</v>
      </c>
      <c r="U158" s="132"/>
      <c r="V158" s="23">
        <v>38422.607638888891</v>
      </c>
      <c r="W158" s="23">
        <v>38426.004861111112</v>
      </c>
      <c r="X158">
        <v>3.7528000000000001</v>
      </c>
      <c r="Y158">
        <v>1.681</v>
      </c>
      <c r="Z158" s="81">
        <f t="shared" si="21"/>
        <v>324.24191999999999</v>
      </c>
      <c r="AB158" s="82">
        <f t="shared" ref="AB158:AB195" si="30">Z158-L158</f>
        <v>28.241919999999993</v>
      </c>
      <c r="AK158" s="9">
        <v>296</v>
      </c>
      <c r="AL158" s="9">
        <f t="shared" si="22"/>
        <v>295.99776000000003</v>
      </c>
      <c r="AM158" s="82">
        <f t="shared" si="25"/>
        <v>324.24191999999999</v>
      </c>
      <c r="AO158" s="82">
        <f t="shared" si="26"/>
        <v>-2.2399999999720421E-3</v>
      </c>
      <c r="AP158" s="82">
        <f t="shared" si="27"/>
        <v>28.244159999999965</v>
      </c>
      <c r="AQ158" s="117">
        <f t="shared" si="23"/>
        <v>3.1118055555562023</v>
      </c>
      <c r="AR158" s="117">
        <f t="shared" si="28"/>
        <v>3.3972222222218988</v>
      </c>
      <c r="AS158" s="117">
        <f t="shared" si="29"/>
        <v>0.28541666666569654</v>
      </c>
    </row>
    <row r="159" spans="1:45" x14ac:dyDescent="0.2">
      <c r="A159" s="9" t="s">
        <v>2075</v>
      </c>
      <c r="B159" s="16">
        <v>38426.185416666667</v>
      </c>
      <c r="C159" s="16">
        <v>38427.731249999997</v>
      </c>
      <c r="D159" s="20" t="s">
        <v>2562</v>
      </c>
      <c r="E159" s="18" t="s">
        <v>2563</v>
      </c>
      <c r="F159" s="9">
        <v>50</v>
      </c>
      <c r="L159" s="8">
        <v>129.91999999999999</v>
      </c>
      <c r="N159" s="9">
        <v>1140</v>
      </c>
      <c r="P159" s="23">
        <v>38426.185416666667</v>
      </c>
      <c r="Q159" s="23">
        <v>38427.731249999997</v>
      </c>
      <c r="R159">
        <v>1.5037</v>
      </c>
      <c r="S159">
        <v>1.9438</v>
      </c>
      <c r="T159" s="122">
        <f t="shared" si="24"/>
        <v>129.91968000000003</v>
      </c>
      <c r="U159" s="132"/>
      <c r="V159" s="23">
        <v>38426.004861111112</v>
      </c>
      <c r="W159" s="23">
        <v>38427.795138888891</v>
      </c>
      <c r="X159">
        <v>1.7919</v>
      </c>
      <c r="Y159">
        <v>1.9438</v>
      </c>
      <c r="Z159" s="81">
        <f t="shared" si="21"/>
        <v>154.82016000000002</v>
      </c>
      <c r="AB159" s="82">
        <f t="shared" si="30"/>
        <v>24.900160000000028</v>
      </c>
      <c r="AK159" s="9">
        <v>129.91999999999999</v>
      </c>
      <c r="AL159" s="9">
        <f t="shared" si="22"/>
        <v>129.91968000000003</v>
      </c>
      <c r="AM159" s="82">
        <f t="shared" si="25"/>
        <v>154.82016000000002</v>
      </c>
      <c r="AO159" s="82">
        <f t="shared" si="26"/>
        <v>-3.1999999995946382E-4</v>
      </c>
      <c r="AP159" s="82">
        <f t="shared" si="27"/>
        <v>24.900479999999988</v>
      </c>
      <c r="AQ159" s="117">
        <f t="shared" si="23"/>
        <v>1.5458333333299379</v>
      </c>
      <c r="AR159" s="117">
        <f t="shared" si="28"/>
        <v>1.7902777777781012</v>
      </c>
      <c r="AS159" s="117">
        <f t="shared" si="29"/>
        <v>0.24444444444816327</v>
      </c>
    </row>
    <row r="160" spans="1:45" x14ac:dyDescent="0.2">
      <c r="A160" s="9" t="s">
        <v>2075</v>
      </c>
      <c r="B160" s="16">
        <v>38427.859722222223</v>
      </c>
      <c r="C160" s="16">
        <v>38428.679166666669</v>
      </c>
      <c r="D160" s="20" t="s">
        <v>2564</v>
      </c>
      <c r="E160" s="18" t="s">
        <v>2565</v>
      </c>
      <c r="F160" s="9">
        <v>50</v>
      </c>
      <c r="L160" s="8">
        <v>75.2</v>
      </c>
      <c r="N160" s="9">
        <v>864</v>
      </c>
      <c r="P160" s="23">
        <v>38427.859722222223</v>
      </c>
      <c r="Q160" s="23">
        <v>38428.679166666669</v>
      </c>
      <c r="R160">
        <v>0.87029999999999996</v>
      </c>
      <c r="S160">
        <v>1.52</v>
      </c>
      <c r="T160" s="122">
        <f t="shared" si="24"/>
        <v>75.193919999999991</v>
      </c>
      <c r="U160" s="132"/>
      <c r="V160" s="23">
        <v>38427.795138888891</v>
      </c>
      <c r="W160" s="23">
        <v>38428.82708333333</v>
      </c>
      <c r="X160">
        <v>1.1157999999999999</v>
      </c>
      <c r="Y160">
        <v>1.7645</v>
      </c>
      <c r="Z160" s="81">
        <f t="shared" si="21"/>
        <v>96.405119999999997</v>
      </c>
      <c r="AB160" s="82">
        <f t="shared" si="30"/>
        <v>21.205119999999994</v>
      </c>
      <c r="AK160" s="9">
        <v>75.2</v>
      </c>
      <c r="AL160" s="9">
        <f t="shared" si="22"/>
        <v>75.193919999999991</v>
      </c>
      <c r="AM160" s="82">
        <f t="shared" si="25"/>
        <v>96.405119999999997</v>
      </c>
      <c r="AO160" s="82">
        <f t="shared" si="26"/>
        <v>-6.0800000000114096E-3</v>
      </c>
      <c r="AP160" s="82">
        <f t="shared" si="27"/>
        <v>21.211200000000005</v>
      </c>
      <c r="AQ160" s="117">
        <f t="shared" si="23"/>
        <v>0.81944444444525288</v>
      </c>
      <c r="AR160" s="117">
        <f t="shared" si="28"/>
        <v>1.0319444444394321</v>
      </c>
      <c r="AS160" s="117">
        <f t="shared" si="29"/>
        <v>0.21249999999417923</v>
      </c>
    </row>
    <row r="161" spans="1:86" x14ac:dyDescent="0.2">
      <c r="A161" s="9" t="s">
        <v>2075</v>
      </c>
      <c r="B161" s="16">
        <v>38428.975694444445</v>
      </c>
      <c r="C161" s="16">
        <v>38429.541666666664</v>
      </c>
      <c r="D161" s="20" t="s">
        <v>2568</v>
      </c>
      <c r="E161" s="18" t="s">
        <v>2569</v>
      </c>
      <c r="F161" s="9">
        <v>50</v>
      </c>
      <c r="L161" s="8">
        <v>65.63</v>
      </c>
      <c r="N161" s="9">
        <v>4660</v>
      </c>
      <c r="P161" s="23">
        <v>38428.975694444445</v>
      </c>
      <c r="Q161" s="23">
        <v>38429.541666666664</v>
      </c>
      <c r="R161">
        <v>0.75960000000000005</v>
      </c>
      <c r="S161">
        <v>1.7645</v>
      </c>
      <c r="T161" s="122">
        <f t="shared" si="24"/>
        <v>65.629440000000002</v>
      </c>
      <c r="U161" s="132"/>
      <c r="V161" s="23">
        <v>38428.82708333333</v>
      </c>
      <c r="W161" s="23">
        <v>38429.600694444445</v>
      </c>
      <c r="X161">
        <v>1.0175000000000001</v>
      </c>
      <c r="Y161">
        <v>1.85</v>
      </c>
      <c r="Z161" s="81">
        <f t="shared" si="21"/>
        <v>87.91200000000002</v>
      </c>
      <c r="AB161" s="82">
        <f t="shared" si="30"/>
        <v>22.282000000000025</v>
      </c>
      <c r="AK161" s="9">
        <v>65.63</v>
      </c>
      <c r="AL161" s="9">
        <f t="shared" si="22"/>
        <v>65.629440000000002</v>
      </c>
      <c r="AM161" s="82">
        <f t="shared" si="25"/>
        <v>87.91200000000002</v>
      </c>
      <c r="AO161" s="82">
        <f t="shared" si="26"/>
        <v>-5.5999999999301053E-4</v>
      </c>
      <c r="AP161" s="82">
        <f t="shared" si="27"/>
        <v>22.282560000000018</v>
      </c>
      <c r="AQ161" s="117">
        <f t="shared" si="23"/>
        <v>0.56597222221898846</v>
      </c>
      <c r="AR161" s="117">
        <f t="shared" si="28"/>
        <v>0.773611111115315</v>
      </c>
      <c r="AS161" s="117">
        <f t="shared" si="29"/>
        <v>0.20763888889632653</v>
      </c>
    </row>
    <row r="162" spans="1:86" x14ac:dyDescent="0.2">
      <c r="A162" s="9" t="s">
        <v>2075</v>
      </c>
      <c r="B162" s="16">
        <v>38429.660416666666</v>
      </c>
      <c r="C162" s="16">
        <v>38430.040277777778</v>
      </c>
      <c r="D162" s="20" t="s">
        <v>2572</v>
      </c>
      <c r="E162" s="18" t="s">
        <v>2573</v>
      </c>
      <c r="F162" s="9">
        <v>50</v>
      </c>
      <c r="L162" s="8">
        <v>56.52</v>
      </c>
      <c r="N162" s="9">
        <v>2080</v>
      </c>
      <c r="P162" s="23">
        <v>38429.660416666666</v>
      </c>
      <c r="Q162" s="23">
        <v>38430.040277777778</v>
      </c>
      <c r="R162">
        <v>0.6542</v>
      </c>
      <c r="S162">
        <v>1.9438</v>
      </c>
      <c r="T162" s="122">
        <f t="shared" si="24"/>
        <v>56.522880000000008</v>
      </c>
      <c r="U162" s="132"/>
      <c r="V162" s="23">
        <v>38429.600694444445</v>
      </c>
      <c r="W162" s="23">
        <v>38430.066666666666</v>
      </c>
      <c r="X162">
        <v>0.81279999999999997</v>
      </c>
      <c r="Y162">
        <v>1.9438</v>
      </c>
      <c r="Z162" s="81">
        <f t="shared" si="21"/>
        <v>70.225920000000002</v>
      </c>
      <c r="AB162" s="82">
        <f t="shared" si="30"/>
        <v>13.705919999999999</v>
      </c>
      <c r="AK162" s="9">
        <v>56.52</v>
      </c>
      <c r="AL162" s="9">
        <f t="shared" si="22"/>
        <v>56.522880000000008</v>
      </c>
      <c r="AM162" s="82">
        <f t="shared" si="25"/>
        <v>70.225920000000002</v>
      </c>
      <c r="AO162" s="82">
        <f t="shared" si="26"/>
        <v>2.8800000000046566E-3</v>
      </c>
      <c r="AP162" s="82">
        <f t="shared" si="27"/>
        <v>13.703039999999994</v>
      </c>
      <c r="AQ162" s="117">
        <f t="shared" si="23"/>
        <v>0.37986111111240461</v>
      </c>
      <c r="AR162" s="117">
        <f t="shared" si="28"/>
        <v>0.46597222222044365</v>
      </c>
      <c r="AS162" s="117">
        <f t="shared" si="29"/>
        <v>8.611111110803904E-2</v>
      </c>
    </row>
    <row r="163" spans="1:86" x14ac:dyDescent="0.2">
      <c r="A163" s="9" t="s">
        <v>2075</v>
      </c>
      <c r="B163" s="16">
        <v>38430.09375</v>
      </c>
      <c r="C163" s="16">
        <v>38430.128472222219</v>
      </c>
      <c r="D163" s="20" t="s">
        <v>2574</v>
      </c>
      <c r="E163" s="18" t="s">
        <v>2575</v>
      </c>
      <c r="F163" s="9">
        <v>50</v>
      </c>
      <c r="L163" s="8">
        <v>50.14</v>
      </c>
      <c r="N163" s="9">
        <v>2850</v>
      </c>
      <c r="P163" s="23">
        <v>38430.09375</v>
      </c>
      <c r="Q163" s="23">
        <v>38430.128472222219</v>
      </c>
      <c r="R163">
        <v>0.58040000000000003</v>
      </c>
      <c r="S163">
        <v>18.532800000000002</v>
      </c>
      <c r="T163" s="122">
        <f t="shared" si="24"/>
        <v>50.146560000000001</v>
      </c>
      <c r="U163" s="132"/>
      <c r="V163" s="23">
        <v>38430.066666666666</v>
      </c>
      <c r="W163" s="23">
        <v>38430.134027777778</v>
      </c>
      <c r="X163">
        <v>0.78549999999999998</v>
      </c>
      <c r="Y163">
        <v>18.532800000000002</v>
      </c>
      <c r="Z163" s="81">
        <f t="shared" si="21"/>
        <v>67.867199999999997</v>
      </c>
      <c r="AB163" s="82">
        <f t="shared" si="30"/>
        <v>17.727199999999996</v>
      </c>
      <c r="AK163" s="9">
        <v>50.14</v>
      </c>
      <c r="AL163" s="9">
        <f t="shared" si="22"/>
        <v>50.146560000000001</v>
      </c>
      <c r="AM163" s="82">
        <f t="shared" si="25"/>
        <v>67.867199999999997</v>
      </c>
      <c r="AO163" s="82">
        <f t="shared" si="26"/>
        <v>6.5600000000003433E-3</v>
      </c>
      <c r="AP163" s="82">
        <f t="shared" si="27"/>
        <v>17.720639999999996</v>
      </c>
      <c r="AQ163" s="117">
        <f t="shared" si="23"/>
        <v>3.4722222218988463E-2</v>
      </c>
      <c r="AR163" s="117">
        <f t="shared" si="28"/>
        <v>6.7361111112404615E-2</v>
      </c>
      <c r="AS163" s="117">
        <f t="shared" si="29"/>
        <v>3.2638888893416151E-2</v>
      </c>
      <c r="CH163" s="9">
        <v>50.14</v>
      </c>
    </row>
    <row r="164" spans="1:86" x14ac:dyDescent="0.2">
      <c r="A164" s="9" t="s">
        <v>2075</v>
      </c>
      <c r="B164" s="16">
        <v>38430.140277777777</v>
      </c>
      <c r="C164" s="16">
        <v>38430.270833333336</v>
      </c>
      <c r="D164" s="20" t="s">
        <v>2576</v>
      </c>
      <c r="E164" s="18" t="s">
        <v>2577</v>
      </c>
      <c r="F164" s="9">
        <v>50</v>
      </c>
      <c r="L164" s="8">
        <v>182.62</v>
      </c>
      <c r="N164" s="9">
        <v>816</v>
      </c>
      <c r="P164" s="23">
        <v>38430.140277777777</v>
      </c>
      <c r="Q164" s="23">
        <v>38430.270833333336</v>
      </c>
      <c r="R164">
        <v>2.1135999999999999</v>
      </c>
      <c r="S164">
        <v>24.469899999999999</v>
      </c>
      <c r="T164" s="122">
        <f t="shared" si="24"/>
        <v>182.61504000000002</v>
      </c>
      <c r="U164" s="132"/>
      <c r="V164" s="23">
        <v>38430.134027777778</v>
      </c>
      <c r="W164" s="23">
        <v>38430.274305555555</v>
      </c>
      <c r="X164">
        <v>2.3121999999999998</v>
      </c>
      <c r="Y164">
        <v>25.5291</v>
      </c>
      <c r="Z164" s="81">
        <f t="shared" si="21"/>
        <v>199.77408000000003</v>
      </c>
      <c r="AB164" s="82">
        <f t="shared" si="30"/>
        <v>17.154080000000022</v>
      </c>
      <c r="AK164" s="9">
        <v>182.62</v>
      </c>
      <c r="AL164" s="9">
        <f t="shared" si="22"/>
        <v>182.61504000000002</v>
      </c>
      <c r="AM164" s="82">
        <f t="shared" si="25"/>
        <v>199.77408000000003</v>
      </c>
      <c r="AO164" s="82">
        <f t="shared" si="26"/>
        <v>-4.959999999982756E-3</v>
      </c>
      <c r="AP164" s="82">
        <f t="shared" si="27"/>
        <v>17.159040000000005</v>
      </c>
      <c r="AQ164" s="117">
        <f t="shared" si="23"/>
        <v>0.13055555555911269</v>
      </c>
      <c r="AR164" s="117">
        <f t="shared" si="28"/>
        <v>0.14027777777664596</v>
      </c>
      <c r="AS164" s="117">
        <f t="shared" si="29"/>
        <v>9.7222222175332718E-3</v>
      </c>
    </row>
    <row r="165" spans="1:86" x14ac:dyDescent="0.2">
      <c r="A165" s="9" t="s">
        <v>2075</v>
      </c>
      <c r="B165" s="16">
        <v>38430.27847222222</v>
      </c>
      <c r="C165" s="16">
        <v>38430.423611111109</v>
      </c>
      <c r="D165" s="20" t="s">
        <v>2578</v>
      </c>
      <c r="E165" s="18" t="s">
        <v>2579</v>
      </c>
      <c r="F165" s="9">
        <v>50</v>
      </c>
      <c r="L165" s="8">
        <v>249.05</v>
      </c>
      <c r="N165" s="9">
        <v>538</v>
      </c>
      <c r="P165" s="23">
        <v>38430.27847222222</v>
      </c>
      <c r="Q165" s="23">
        <v>38430.423611111109</v>
      </c>
      <c r="R165">
        <v>2.8824999999999998</v>
      </c>
      <c r="S165">
        <v>26.064800000000002</v>
      </c>
      <c r="T165" s="122">
        <f t="shared" si="24"/>
        <v>249.048</v>
      </c>
      <c r="U165" s="132"/>
      <c r="V165" s="23">
        <v>38430.274305555555</v>
      </c>
      <c r="W165" s="23">
        <v>38430.4375</v>
      </c>
      <c r="X165">
        <v>3.2603</v>
      </c>
      <c r="Y165">
        <v>26.064800000000002</v>
      </c>
      <c r="Z165" s="81">
        <f t="shared" si="21"/>
        <v>281.68991999999997</v>
      </c>
      <c r="AB165" s="82">
        <f t="shared" si="30"/>
        <v>32.639919999999961</v>
      </c>
      <c r="AK165" s="9">
        <v>249.05</v>
      </c>
      <c r="AL165" s="9">
        <f t="shared" si="22"/>
        <v>249.048</v>
      </c>
      <c r="AM165" s="82">
        <f t="shared" si="25"/>
        <v>281.68991999999997</v>
      </c>
      <c r="AO165" s="82">
        <f t="shared" si="26"/>
        <v>-2.0000000000095497E-3</v>
      </c>
      <c r="AP165" s="82">
        <f t="shared" si="27"/>
        <v>32.641919999999971</v>
      </c>
      <c r="AQ165" s="117">
        <f t="shared" si="23"/>
        <v>0.14513888888905058</v>
      </c>
      <c r="AR165" s="117">
        <f t="shared" si="28"/>
        <v>0.16319444444525288</v>
      </c>
      <c r="AS165" s="117">
        <f t="shared" si="29"/>
        <v>1.8055555556202307E-2</v>
      </c>
    </row>
    <row r="166" spans="1:86" x14ac:dyDescent="0.2">
      <c r="A166" s="9" t="s">
        <v>2075</v>
      </c>
      <c r="B166" s="16">
        <v>38430.45208333333</v>
      </c>
      <c r="C166" s="16">
        <v>38430.809027777781</v>
      </c>
      <c r="D166" s="20" t="s">
        <v>2580</v>
      </c>
      <c r="E166" s="18" t="s">
        <v>2581</v>
      </c>
      <c r="F166" s="9">
        <v>50</v>
      </c>
      <c r="L166" s="8">
        <v>234.36</v>
      </c>
      <c r="N166" s="9">
        <v>389</v>
      </c>
      <c r="P166" s="23">
        <v>38430.45208333333</v>
      </c>
      <c r="Q166" s="23">
        <v>38430.809027777781</v>
      </c>
      <c r="R166">
        <v>2.7124999999999999</v>
      </c>
      <c r="S166">
        <v>13.279299999999999</v>
      </c>
      <c r="T166" s="122">
        <f t="shared" si="24"/>
        <v>234.36</v>
      </c>
      <c r="U166" s="132"/>
      <c r="V166" s="23">
        <v>38430.4375</v>
      </c>
      <c r="W166" s="23">
        <v>38430.863194444442</v>
      </c>
      <c r="X166">
        <v>3.1486000000000001</v>
      </c>
      <c r="Y166">
        <v>14.046200000000001</v>
      </c>
      <c r="Z166" s="81">
        <f t="shared" si="21"/>
        <v>272.03904</v>
      </c>
      <c r="AB166" s="82">
        <f t="shared" si="30"/>
        <v>37.679039999999986</v>
      </c>
      <c r="AK166" s="9">
        <v>234.36</v>
      </c>
      <c r="AL166" s="9">
        <f t="shared" si="22"/>
        <v>234.36</v>
      </c>
      <c r="AM166" s="82">
        <f t="shared" si="25"/>
        <v>272.03904</v>
      </c>
      <c r="AO166" s="82">
        <f t="shared" si="26"/>
        <v>0</v>
      </c>
      <c r="AP166" s="82">
        <f t="shared" si="27"/>
        <v>37.679039999999986</v>
      </c>
      <c r="AQ166" s="117">
        <f t="shared" si="23"/>
        <v>0.35694444445107365</v>
      </c>
      <c r="AR166" s="117">
        <f t="shared" si="28"/>
        <v>0.4256944444423425</v>
      </c>
      <c r="AS166" s="117">
        <f t="shared" si="29"/>
        <v>6.8749999991268851E-2</v>
      </c>
    </row>
    <row r="167" spans="1:86" x14ac:dyDescent="0.2">
      <c r="A167" s="9" t="s">
        <v>2075</v>
      </c>
      <c r="B167" s="16">
        <v>38430.917361111111</v>
      </c>
      <c r="C167" s="16">
        <v>38431.268750000003</v>
      </c>
      <c r="D167" s="20" t="s">
        <v>2582</v>
      </c>
      <c r="E167" s="18" t="s">
        <v>2583</v>
      </c>
      <c r="F167" s="9">
        <v>50</v>
      </c>
      <c r="L167" s="8">
        <v>68.22</v>
      </c>
      <c r="N167" s="9">
        <v>608</v>
      </c>
      <c r="P167" s="23">
        <v>38430.917361111111</v>
      </c>
      <c r="Q167" s="23">
        <v>38431.268750000003</v>
      </c>
      <c r="R167">
        <v>0.78949999999999998</v>
      </c>
      <c r="S167">
        <v>2.9611000000000001</v>
      </c>
      <c r="T167" s="122">
        <f t="shared" si="24"/>
        <v>68.212799999999987</v>
      </c>
      <c r="U167" s="132"/>
      <c r="V167" s="23">
        <v>38430.863194444442</v>
      </c>
      <c r="W167" s="23">
        <v>38431.39166666667</v>
      </c>
      <c r="X167">
        <v>1.1881999999999999</v>
      </c>
      <c r="Y167">
        <v>3.48</v>
      </c>
      <c r="Z167" s="81">
        <f t="shared" si="21"/>
        <v>102.66048000000001</v>
      </c>
      <c r="AB167" s="82">
        <f t="shared" si="30"/>
        <v>34.440480000000008</v>
      </c>
      <c r="AK167" s="9">
        <v>68.22</v>
      </c>
      <c r="AL167" s="9">
        <f t="shared" si="22"/>
        <v>68.212799999999987</v>
      </c>
      <c r="AM167" s="82">
        <f t="shared" si="25"/>
        <v>102.66048000000001</v>
      </c>
      <c r="AO167" s="82">
        <f t="shared" si="26"/>
        <v>-7.2000000000116415E-3</v>
      </c>
      <c r="AP167" s="82">
        <f t="shared" si="27"/>
        <v>34.44768000000002</v>
      </c>
      <c r="AQ167" s="117">
        <f t="shared" si="23"/>
        <v>0.35138888889196096</v>
      </c>
      <c r="AR167" s="117">
        <f t="shared" si="28"/>
        <v>0.52847222222771961</v>
      </c>
      <c r="AS167" s="117">
        <f t="shared" si="29"/>
        <v>0.17708333333575865</v>
      </c>
    </row>
    <row r="168" spans="1:86" x14ac:dyDescent="0.2">
      <c r="A168" s="9" t="s">
        <v>2075</v>
      </c>
      <c r="B168" s="16">
        <v>38431.515277777777</v>
      </c>
      <c r="C168" s="16">
        <v>38432.181944444441</v>
      </c>
      <c r="D168" s="20" t="s">
        <v>2584</v>
      </c>
      <c r="E168" s="18" t="s">
        <v>2585</v>
      </c>
      <c r="F168" s="9">
        <v>50</v>
      </c>
      <c r="L168" s="8">
        <v>107.43</v>
      </c>
      <c r="N168" s="9">
        <v>612</v>
      </c>
      <c r="P168" s="23">
        <v>38431.515277777777</v>
      </c>
      <c r="Q168" s="23">
        <v>38432.181944444441</v>
      </c>
      <c r="R168">
        <v>1.2434000000000001</v>
      </c>
      <c r="S168">
        <v>2.2599999999999998</v>
      </c>
      <c r="T168" s="122">
        <f t="shared" si="24"/>
        <v>107.42976</v>
      </c>
      <c r="U168" s="132"/>
      <c r="V168" s="23">
        <v>38431.39166666667</v>
      </c>
      <c r="W168" s="23">
        <v>38432.347916666666</v>
      </c>
      <c r="X168">
        <v>1.6998</v>
      </c>
      <c r="Y168">
        <v>2.2599999999999998</v>
      </c>
      <c r="Z168" s="81">
        <f t="shared" si="21"/>
        <v>146.86272</v>
      </c>
      <c r="AB168" s="82">
        <f t="shared" si="30"/>
        <v>39.432719999999989</v>
      </c>
      <c r="AK168" s="9">
        <v>107.43</v>
      </c>
      <c r="AL168" s="9">
        <f t="shared" si="22"/>
        <v>107.42976</v>
      </c>
      <c r="AM168" s="82">
        <f t="shared" si="25"/>
        <v>146.86272</v>
      </c>
      <c r="AO168" s="82">
        <f t="shared" si="26"/>
        <v>-2.40000000005125E-4</v>
      </c>
      <c r="AP168" s="82">
        <f t="shared" si="27"/>
        <v>39.432959999999994</v>
      </c>
      <c r="AQ168" s="117">
        <f t="shared" si="23"/>
        <v>0.66666666666424135</v>
      </c>
      <c r="AR168" s="117">
        <f t="shared" si="28"/>
        <v>0.95624999999563443</v>
      </c>
      <c r="AS168" s="117">
        <f t="shared" si="29"/>
        <v>0.28958333333139308</v>
      </c>
    </row>
    <row r="169" spans="1:86" x14ac:dyDescent="0.2">
      <c r="A169" s="9" t="s">
        <v>2075</v>
      </c>
      <c r="B169" s="16">
        <v>38432.51458333333</v>
      </c>
      <c r="C169" s="16">
        <v>38433.28402777778</v>
      </c>
      <c r="D169" s="20" t="s">
        <v>2586</v>
      </c>
      <c r="E169" s="18" t="s">
        <v>2587</v>
      </c>
      <c r="F169" s="9">
        <v>50</v>
      </c>
      <c r="L169" s="8">
        <v>108.57</v>
      </c>
      <c r="N169" s="9">
        <v>657</v>
      </c>
      <c r="P169" s="23">
        <v>38432.51458333333</v>
      </c>
      <c r="Q169" s="23">
        <v>38433.28402777778</v>
      </c>
      <c r="R169">
        <v>1.2565999999999999</v>
      </c>
      <c r="S169">
        <v>2.1484000000000001</v>
      </c>
      <c r="T169" s="122">
        <f t="shared" si="24"/>
        <v>108.57024</v>
      </c>
      <c r="U169" s="132"/>
      <c r="V169" s="23">
        <v>38432.347916666666</v>
      </c>
      <c r="W169" s="23">
        <v>38433.454861111109</v>
      </c>
      <c r="X169">
        <v>1.7055</v>
      </c>
      <c r="Y169">
        <v>2.1484000000000001</v>
      </c>
      <c r="Z169" s="81">
        <f t="shared" si="21"/>
        <v>147.35520000000002</v>
      </c>
      <c r="AB169" s="82">
        <f t="shared" si="30"/>
        <v>38.785200000000032</v>
      </c>
      <c r="AK169" s="9">
        <v>108.57</v>
      </c>
      <c r="AL169" s="9">
        <f t="shared" si="22"/>
        <v>108.57024</v>
      </c>
      <c r="AM169" s="82">
        <f t="shared" si="25"/>
        <v>147.35520000000002</v>
      </c>
      <c r="AO169" s="82">
        <f t="shared" si="26"/>
        <v>2.40000000005125E-4</v>
      </c>
      <c r="AP169" s="82">
        <f t="shared" si="27"/>
        <v>38.784960000000027</v>
      </c>
      <c r="AQ169" s="117">
        <f t="shared" si="23"/>
        <v>0.76944444444961846</v>
      </c>
      <c r="AR169" s="117">
        <f t="shared" si="28"/>
        <v>1.1069444444437977</v>
      </c>
      <c r="AS169" s="117">
        <f t="shared" si="29"/>
        <v>0.33749999999417923</v>
      </c>
    </row>
    <row r="170" spans="1:86" x14ac:dyDescent="0.2">
      <c r="A170" s="9" t="s">
        <v>2075</v>
      </c>
      <c r="B170" s="16">
        <v>38433.626388888886</v>
      </c>
      <c r="C170" s="16">
        <v>38434.574999999997</v>
      </c>
      <c r="D170" s="20" t="s">
        <v>2588</v>
      </c>
      <c r="E170" s="18" t="s">
        <v>2589</v>
      </c>
      <c r="F170" s="9">
        <v>50</v>
      </c>
      <c r="L170" s="8">
        <v>116.6</v>
      </c>
      <c r="N170" s="9">
        <v>528</v>
      </c>
      <c r="P170" s="23">
        <v>38433.626388888886</v>
      </c>
      <c r="Q170" s="23">
        <v>38434.574999999997</v>
      </c>
      <c r="R170">
        <v>1.3494999999999999</v>
      </c>
      <c r="S170">
        <v>1.7645</v>
      </c>
      <c r="T170" s="122">
        <f t="shared" si="24"/>
        <v>116.59679999999999</v>
      </c>
      <c r="U170" s="132"/>
      <c r="V170" s="23">
        <v>38433.454861111109</v>
      </c>
      <c r="W170" s="23">
        <v>38434.750694444447</v>
      </c>
      <c r="X170">
        <v>1.8282</v>
      </c>
      <c r="Y170">
        <v>1.7645</v>
      </c>
      <c r="Z170" s="81">
        <f t="shared" si="21"/>
        <v>157.95648</v>
      </c>
      <c r="AB170" s="82">
        <f t="shared" si="30"/>
        <v>41.356480000000005</v>
      </c>
      <c r="AK170" s="9">
        <v>116.6</v>
      </c>
      <c r="AL170" s="9">
        <f t="shared" si="22"/>
        <v>116.59679999999999</v>
      </c>
      <c r="AM170" s="82">
        <f t="shared" si="25"/>
        <v>157.95648</v>
      </c>
      <c r="AO170" s="82">
        <f t="shared" si="26"/>
        <v>-3.200000000006753E-3</v>
      </c>
      <c r="AP170" s="82">
        <f t="shared" si="27"/>
        <v>41.359680000000012</v>
      </c>
      <c r="AQ170" s="117">
        <f t="shared" si="23"/>
        <v>0.94861111111094942</v>
      </c>
      <c r="AR170" s="117">
        <f t="shared" si="28"/>
        <v>1.2958333333372138</v>
      </c>
      <c r="AS170" s="117">
        <f t="shared" si="29"/>
        <v>0.34722222222626442</v>
      </c>
    </row>
    <row r="171" spans="1:86" x14ac:dyDescent="0.2">
      <c r="A171" s="9" t="s">
        <v>2075</v>
      </c>
      <c r="B171" s="16">
        <v>38434.926388888889</v>
      </c>
      <c r="C171" s="16">
        <v>38440.581944444442</v>
      </c>
      <c r="D171" s="20" t="s">
        <v>2590</v>
      </c>
      <c r="E171" s="18" t="s">
        <v>2591</v>
      </c>
      <c r="F171" s="9">
        <v>50</v>
      </c>
      <c r="L171" s="8">
        <v>573.99</v>
      </c>
      <c r="N171" s="9">
        <v>486</v>
      </c>
      <c r="P171" s="23">
        <v>38434.926388888889</v>
      </c>
      <c r="Q171" s="23">
        <v>38440.581944444442</v>
      </c>
      <c r="R171">
        <v>6.6433999999999997</v>
      </c>
      <c r="S171">
        <v>1.7645</v>
      </c>
      <c r="T171" s="122">
        <f t="shared" si="24"/>
        <v>573.98976000000005</v>
      </c>
      <c r="U171" s="132"/>
      <c r="V171" s="23">
        <v>38434.750694444447</v>
      </c>
      <c r="W171" s="23">
        <v>38440.736111111109</v>
      </c>
      <c r="X171">
        <v>7.0952000000000002</v>
      </c>
      <c r="Y171">
        <v>1.7645</v>
      </c>
      <c r="Z171" s="81">
        <f t="shared" si="21"/>
        <v>613.02528000000007</v>
      </c>
      <c r="AB171" s="82">
        <f t="shared" si="30"/>
        <v>39.035280000000057</v>
      </c>
      <c r="AK171" s="9">
        <v>573.99</v>
      </c>
      <c r="AL171" s="9">
        <f t="shared" si="22"/>
        <v>573.98976000000005</v>
      </c>
      <c r="AM171" s="82">
        <f t="shared" si="25"/>
        <v>613.02528000000007</v>
      </c>
      <c r="AO171" s="82">
        <f t="shared" si="26"/>
        <v>-2.3999999996249244E-4</v>
      </c>
      <c r="AP171" s="82">
        <f t="shared" si="27"/>
        <v>39.03552000000002</v>
      </c>
      <c r="AQ171" s="117">
        <f t="shared" si="23"/>
        <v>5.6555555555532919</v>
      </c>
      <c r="AR171" s="117">
        <f t="shared" si="28"/>
        <v>5.9854166666627862</v>
      </c>
      <c r="AS171" s="117">
        <f t="shared" si="29"/>
        <v>0.32986111110949423</v>
      </c>
    </row>
    <row r="172" spans="1:86" x14ac:dyDescent="0.2">
      <c r="A172" s="9" t="s">
        <v>2075</v>
      </c>
      <c r="B172" s="16">
        <v>38440.890277777777</v>
      </c>
      <c r="C172" s="16">
        <v>38443.698611111111</v>
      </c>
      <c r="D172" s="20" t="s">
        <v>2592</v>
      </c>
      <c r="E172" s="18" t="s">
        <v>2593</v>
      </c>
      <c r="F172" s="9">
        <v>50</v>
      </c>
      <c r="L172" s="8">
        <v>380.48</v>
      </c>
      <c r="N172" s="9">
        <v>497</v>
      </c>
      <c r="P172" s="23">
        <v>38440.890277777777</v>
      </c>
      <c r="Q172" s="23">
        <v>38443.698611111111</v>
      </c>
      <c r="R172">
        <v>4.4036999999999997</v>
      </c>
      <c r="S172">
        <v>16.075800000000001</v>
      </c>
      <c r="T172" s="122">
        <f t="shared" si="24"/>
        <v>380.47967999999997</v>
      </c>
      <c r="U172" s="132"/>
      <c r="V172" s="23">
        <v>38440.736111111109</v>
      </c>
      <c r="W172" s="23">
        <v>38443.710416666669</v>
      </c>
      <c r="X172">
        <v>4.7872000000000003</v>
      </c>
      <c r="Y172">
        <v>16.5017</v>
      </c>
      <c r="Z172" s="81">
        <f t="shared" si="21"/>
        <v>413.61408000000006</v>
      </c>
      <c r="AB172" s="82">
        <f t="shared" si="30"/>
        <v>33.13408000000004</v>
      </c>
      <c r="AK172" s="9">
        <v>380.48</v>
      </c>
      <c r="AL172" s="9">
        <f t="shared" si="22"/>
        <v>380.47967999999997</v>
      </c>
      <c r="AM172" s="82">
        <f t="shared" si="25"/>
        <v>413.61408000000006</v>
      </c>
      <c r="AO172" s="82">
        <f t="shared" si="26"/>
        <v>-3.2000000004472895E-4</v>
      </c>
      <c r="AP172" s="82">
        <f t="shared" si="27"/>
        <v>33.134400000000085</v>
      </c>
      <c r="AQ172" s="117">
        <f t="shared" si="23"/>
        <v>2.8083333333343035</v>
      </c>
      <c r="AR172" s="117">
        <f t="shared" si="28"/>
        <v>2.9743055555591127</v>
      </c>
      <c r="AS172" s="117">
        <f t="shared" si="29"/>
        <v>0.16597222222480923</v>
      </c>
    </row>
    <row r="173" spans="1:86" x14ac:dyDescent="0.2">
      <c r="A173" s="9" t="s">
        <v>2075</v>
      </c>
      <c r="B173" s="16">
        <v>38443.722222222219</v>
      </c>
      <c r="C173" s="16">
        <v>38444.645833333336</v>
      </c>
      <c r="D173" s="20" t="s">
        <v>2594</v>
      </c>
      <c r="E173" s="18" t="s">
        <v>2595</v>
      </c>
      <c r="F173" s="9">
        <v>50</v>
      </c>
      <c r="L173" s="8">
        <v>844.66</v>
      </c>
      <c r="N173" s="9">
        <v>183</v>
      </c>
      <c r="P173" s="23">
        <v>38443.722222222219</v>
      </c>
      <c r="Q173" s="23">
        <v>38444.645833333336</v>
      </c>
      <c r="R173">
        <v>9.7761999999999993</v>
      </c>
      <c r="S173">
        <v>48.492199999999997</v>
      </c>
      <c r="T173" s="122">
        <f t="shared" si="24"/>
        <v>844.66367999999989</v>
      </c>
      <c r="U173" s="132"/>
      <c r="V173" s="23">
        <v>38443.710416666669</v>
      </c>
      <c r="W173" s="23">
        <v>38444.741666666669</v>
      </c>
      <c r="X173">
        <v>10.1433</v>
      </c>
      <c r="Y173">
        <v>48.492199999999997</v>
      </c>
      <c r="Z173" s="81">
        <f t="shared" si="21"/>
        <v>876.3811199999999</v>
      </c>
      <c r="AB173" s="82">
        <f t="shared" si="30"/>
        <v>31.721119999999928</v>
      </c>
      <c r="AK173" s="9">
        <v>844.66</v>
      </c>
      <c r="AL173" s="9">
        <f t="shared" si="22"/>
        <v>844.66367999999989</v>
      </c>
      <c r="AM173" s="82">
        <f t="shared" si="25"/>
        <v>876.3811199999999</v>
      </c>
      <c r="AO173" s="82">
        <f t="shared" si="26"/>
        <v>3.679999999917527E-3</v>
      </c>
      <c r="AP173" s="82">
        <f t="shared" si="27"/>
        <v>31.717440000000011</v>
      </c>
      <c r="AQ173" s="117">
        <f t="shared" si="23"/>
        <v>0.92361111111677019</v>
      </c>
      <c r="AR173" s="117">
        <f t="shared" si="28"/>
        <v>1.03125</v>
      </c>
      <c r="AS173" s="117">
        <f t="shared" si="29"/>
        <v>0.10763888888322981</v>
      </c>
    </row>
    <row r="174" spans="1:86" x14ac:dyDescent="0.2">
      <c r="A174" s="9" t="s">
        <v>2075</v>
      </c>
      <c r="B174" s="16">
        <v>38444.838194444441</v>
      </c>
      <c r="C174" s="16">
        <v>38448.78402777778</v>
      </c>
      <c r="D174" s="20" t="s">
        <v>2596</v>
      </c>
      <c r="E174" s="18" t="s">
        <v>2597</v>
      </c>
      <c r="F174" s="9">
        <v>50</v>
      </c>
      <c r="L174" s="8">
        <v>552.99</v>
      </c>
      <c r="N174" s="9">
        <v>317</v>
      </c>
      <c r="P174" s="23">
        <v>38444.838194444441</v>
      </c>
      <c r="Q174" s="23">
        <v>38448.78402777778</v>
      </c>
      <c r="R174">
        <v>6.4004000000000003</v>
      </c>
      <c r="S174">
        <v>18.174700000000001</v>
      </c>
      <c r="T174" s="122">
        <f t="shared" si="24"/>
        <v>552.99455999999998</v>
      </c>
      <c r="U174" s="132"/>
      <c r="V174" s="23">
        <v>38444.741666666669</v>
      </c>
      <c r="W174" s="23">
        <v>38448.822222222225</v>
      </c>
      <c r="X174">
        <v>7.2008000000000001</v>
      </c>
      <c r="Y174">
        <v>18.174700000000001</v>
      </c>
      <c r="Z174" s="81">
        <f t="shared" si="21"/>
        <v>622.14912000000004</v>
      </c>
      <c r="AB174" s="82">
        <f t="shared" si="30"/>
        <v>69.15912000000003</v>
      </c>
      <c r="AK174" s="9">
        <v>552.99</v>
      </c>
      <c r="AL174" s="9">
        <f t="shared" si="22"/>
        <v>552.99455999999998</v>
      </c>
      <c r="AM174" s="82">
        <f t="shared" si="25"/>
        <v>622.14912000000004</v>
      </c>
      <c r="AO174" s="82">
        <f t="shared" si="26"/>
        <v>4.5599999999694774E-3</v>
      </c>
      <c r="AP174" s="82">
        <f t="shared" si="27"/>
        <v>69.15456000000006</v>
      </c>
      <c r="AQ174" s="117">
        <f t="shared" si="23"/>
        <v>3.945833333338669</v>
      </c>
      <c r="AR174" s="117">
        <f t="shared" si="28"/>
        <v>4.0805555555562023</v>
      </c>
      <c r="AS174" s="117">
        <f t="shared" si="29"/>
        <v>0.13472222221753327</v>
      </c>
    </row>
    <row r="175" spans="1:86" x14ac:dyDescent="0.2">
      <c r="A175" s="9" t="s">
        <v>2075</v>
      </c>
      <c r="B175" s="16">
        <v>38448.86041666667</v>
      </c>
      <c r="C175" s="16">
        <v>38449.634027777778</v>
      </c>
      <c r="D175" s="20" t="s">
        <v>2598</v>
      </c>
      <c r="E175" s="18" t="s">
        <v>2599</v>
      </c>
      <c r="F175" s="9">
        <v>50</v>
      </c>
      <c r="L175" s="8">
        <v>347.41</v>
      </c>
      <c r="N175" s="9">
        <v>162</v>
      </c>
      <c r="P175" s="23">
        <v>38448.86041666667</v>
      </c>
      <c r="Q175" s="23">
        <v>38449.634027777778</v>
      </c>
      <c r="R175">
        <v>4.0209999999999999</v>
      </c>
      <c r="S175">
        <v>13.279299999999999</v>
      </c>
      <c r="T175" s="122">
        <f t="shared" si="24"/>
        <v>347.41439999999994</v>
      </c>
      <c r="U175" s="132"/>
      <c r="V175" s="23">
        <v>38448.822222222225</v>
      </c>
      <c r="W175" s="23">
        <v>38449.726388888892</v>
      </c>
      <c r="X175">
        <v>4.5763999999999996</v>
      </c>
      <c r="Y175">
        <v>13.279299999999999</v>
      </c>
      <c r="Z175" s="81">
        <f t="shared" si="21"/>
        <v>395.40095999999994</v>
      </c>
      <c r="AB175" s="82">
        <f t="shared" si="30"/>
        <v>47.990959999999916</v>
      </c>
      <c r="AK175" s="9">
        <v>347.41</v>
      </c>
      <c r="AL175" s="9">
        <f t="shared" si="22"/>
        <v>347.41439999999994</v>
      </c>
      <c r="AM175" s="82">
        <f t="shared" si="25"/>
        <v>395.40095999999994</v>
      </c>
      <c r="AO175" s="82">
        <f t="shared" si="26"/>
        <v>4.3999999999186912E-3</v>
      </c>
      <c r="AP175" s="82">
        <f t="shared" si="27"/>
        <v>47.986559999999997</v>
      </c>
      <c r="AQ175" s="117">
        <f t="shared" si="23"/>
        <v>0.77361111110803904</v>
      </c>
      <c r="AR175" s="117">
        <f t="shared" si="28"/>
        <v>0.90416666666715173</v>
      </c>
      <c r="AS175" s="117">
        <f t="shared" si="29"/>
        <v>0.13055555555911269</v>
      </c>
    </row>
    <row r="176" spans="1:86" x14ac:dyDescent="0.2">
      <c r="A176" s="9" t="s">
        <v>2075</v>
      </c>
      <c r="B176" s="16">
        <v>38449.819444444445</v>
      </c>
      <c r="C176" s="16">
        <v>38455.558333333334</v>
      </c>
      <c r="D176" s="20" t="s">
        <v>2600</v>
      </c>
      <c r="E176" s="18" t="s">
        <v>2601</v>
      </c>
      <c r="F176" s="9">
        <v>50</v>
      </c>
      <c r="L176" s="8">
        <v>534.77</v>
      </c>
      <c r="N176" s="9">
        <v>27</v>
      </c>
      <c r="P176" s="23">
        <v>38449.819444444445</v>
      </c>
      <c r="Q176" s="23">
        <v>38455.558333333334</v>
      </c>
      <c r="R176">
        <v>6.1894999999999998</v>
      </c>
      <c r="S176">
        <v>1.7645</v>
      </c>
      <c r="T176" s="122">
        <f t="shared" si="24"/>
        <v>534.77280000000007</v>
      </c>
      <c r="U176" s="132"/>
      <c r="V176" s="23">
        <v>38449.726388888892</v>
      </c>
      <c r="W176" s="23">
        <v>38455.820833333331</v>
      </c>
      <c r="X176">
        <v>6.5551000000000004</v>
      </c>
      <c r="Y176">
        <v>1.7645</v>
      </c>
      <c r="Z176" s="81">
        <f t="shared" si="21"/>
        <v>566.36063999999999</v>
      </c>
      <c r="AB176" s="82">
        <f t="shared" si="30"/>
        <v>31.590640000000008</v>
      </c>
      <c r="AK176" s="9">
        <v>534.77</v>
      </c>
      <c r="AL176" s="9">
        <f t="shared" si="22"/>
        <v>534.77280000000007</v>
      </c>
      <c r="AM176" s="82">
        <f t="shared" si="25"/>
        <v>566.36063999999999</v>
      </c>
      <c r="AO176" s="82">
        <f t="shared" si="26"/>
        <v>2.8000000000929504E-3</v>
      </c>
      <c r="AP176" s="82">
        <f t="shared" si="27"/>
        <v>31.587839999999915</v>
      </c>
      <c r="AQ176" s="117">
        <f t="shared" si="23"/>
        <v>5.7388888888890506</v>
      </c>
      <c r="AR176" s="117">
        <f t="shared" si="28"/>
        <v>6.0944444444394321</v>
      </c>
      <c r="AS176" s="117">
        <f t="shared" si="29"/>
        <v>0.35555555555038154</v>
      </c>
    </row>
    <row r="177" spans="1:45" x14ac:dyDescent="0.2">
      <c r="A177" s="9" t="s">
        <v>2075</v>
      </c>
      <c r="B177" s="16">
        <v>38456.083333333336</v>
      </c>
      <c r="C177" s="16">
        <v>38462.709722222222</v>
      </c>
      <c r="D177" s="20" t="s">
        <v>2602</v>
      </c>
      <c r="E177" s="18" t="s">
        <v>2603</v>
      </c>
      <c r="F177" s="9">
        <v>50</v>
      </c>
      <c r="L177" s="8">
        <v>415.24</v>
      </c>
      <c r="N177" s="9">
        <v>310</v>
      </c>
      <c r="P177" s="23">
        <v>38456.083333333336</v>
      </c>
      <c r="Q177" s="23">
        <v>38462.709722222222</v>
      </c>
      <c r="R177">
        <v>4.8060999999999998</v>
      </c>
      <c r="S177">
        <v>4.0697999999999999</v>
      </c>
      <c r="T177" s="122">
        <f t="shared" si="24"/>
        <v>415.24703999999997</v>
      </c>
      <c r="U177" s="132"/>
      <c r="V177" s="23">
        <v>38455.820833333331</v>
      </c>
      <c r="W177" s="23">
        <v>38463.331944444442</v>
      </c>
      <c r="X177">
        <v>5.4269999999999996</v>
      </c>
      <c r="Y177">
        <v>4.0697999999999999</v>
      </c>
      <c r="Z177" s="81">
        <f t="shared" si="21"/>
        <v>468.89280000000002</v>
      </c>
      <c r="AB177" s="82">
        <f t="shared" si="30"/>
        <v>53.652800000000013</v>
      </c>
      <c r="AK177" s="9">
        <v>415.24</v>
      </c>
      <c r="AL177" s="9">
        <f t="shared" si="22"/>
        <v>415.24703999999997</v>
      </c>
      <c r="AM177" s="82">
        <f t="shared" si="25"/>
        <v>468.89280000000002</v>
      </c>
      <c r="AO177" s="82">
        <f t="shared" si="26"/>
        <v>7.0399999999608553E-3</v>
      </c>
      <c r="AP177" s="82">
        <f t="shared" si="27"/>
        <v>53.645760000000053</v>
      </c>
      <c r="AQ177" s="117">
        <f t="shared" si="23"/>
        <v>6.6263888888861402</v>
      </c>
      <c r="AR177" s="117">
        <f t="shared" si="28"/>
        <v>7.5111111111109494</v>
      </c>
      <c r="AS177" s="117">
        <f t="shared" si="29"/>
        <v>0.88472222222480923</v>
      </c>
    </row>
    <row r="178" spans="1:45" x14ac:dyDescent="0.2">
      <c r="A178" s="9" t="s">
        <v>2075</v>
      </c>
      <c r="B178" s="16">
        <v>38463.95416666667</v>
      </c>
      <c r="C178" s="16">
        <v>38469.945833333331</v>
      </c>
      <c r="D178" s="20" t="s">
        <v>2604</v>
      </c>
      <c r="E178" s="18" t="s">
        <v>2605</v>
      </c>
      <c r="F178" s="9">
        <v>50</v>
      </c>
      <c r="L178" s="8">
        <v>617.50699999999995</v>
      </c>
      <c r="N178" s="9">
        <v>241</v>
      </c>
      <c r="P178" s="23">
        <v>38463.95416666667</v>
      </c>
      <c r="Q178" s="23">
        <v>38469.945833333331</v>
      </c>
      <c r="R178">
        <v>7.1471</v>
      </c>
      <c r="S178">
        <v>17.373799999999999</v>
      </c>
      <c r="T178" s="122">
        <f t="shared" si="24"/>
        <v>617.50944000000004</v>
      </c>
      <c r="U178" s="132"/>
      <c r="V178" s="23">
        <v>38463.331944444442</v>
      </c>
      <c r="W178" s="23">
        <v>38470.711805555555</v>
      </c>
      <c r="X178">
        <v>7.9263000000000003</v>
      </c>
      <c r="Y178">
        <v>17.373799999999999</v>
      </c>
      <c r="Z178" s="81">
        <f t="shared" si="21"/>
        <v>684.8323200000001</v>
      </c>
      <c r="AB178" s="82">
        <f t="shared" si="30"/>
        <v>67.325320000000147</v>
      </c>
      <c r="AK178" s="9">
        <v>617.50699999999995</v>
      </c>
      <c r="AL178" s="9">
        <f t="shared" si="22"/>
        <v>617.50944000000004</v>
      </c>
      <c r="AM178" s="82">
        <f t="shared" si="25"/>
        <v>684.8323200000001</v>
      </c>
      <c r="AO178" s="82">
        <f t="shared" si="26"/>
        <v>2.4400000000923683E-3</v>
      </c>
      <c r="AP178" s="82">
        <f t="shared" si="27"/>
        <v>67.322880000000055</v>
      </c>
      <c r="AQ178" s="117">
        <f t="shared" si="23"/>
        <v>5.991666666661331</v>
      </c>
      <c r="AR178" s="117">
        <f t="shared" si="28"/>
        <v>7.3798611111124046</v>
      </c>
      <c r="AS178" s="117">
        <f t="shared" si="29"/>
        <v>1.3881944444510737</v>
      </c>
    </row>
    <row r="179" spans="1:45" x14ac:dyDescent="0.2">
      <c r="A179" s="9" t="s">
        <v>2075</v>
      </c>
      <c r="B179" s="16">
        <v>38471.477777777778</v>
      </c>
      <c r="C179" s="16">
        <v>38481.40625</v>
      </c>
      <c r="D179" s="20" t="s">
        <v>2608</v>
      </c>
      <c r="E179" s="18" t="s">
        <v>2609</v>
      </c>
      <c r="F179" s="9">
        <v>50</v>
      </c>
      <c r="L179" s="8">
        <v>670.06</v>
      </c>
      <c r="N179" s="9">
        <v>184</v>
      </c>
      <c r="P179" s="23">
        <v>38471.477777777778</v>
      </c>
      <c r="Q179" s="23">
        <v>38481.40625</v>
      </c>
      <c r="R179">
        <v>7.7553999999999998</v>
      </c>
      <c r="S179">
        <v>17.373799999999999</v>
      </c>
      <c r="T179" s="122">
        <f t="shared" si="24"/>
        <v>670.06656000000009</v>
      </c>
      <c r="U179" s="132"/>
      <c r="V179" s="23">
        <v>38470.711805555555</v>
      </c>
      <c r="W179" s="23">
        <v>38481.40625</v>
      </c>
      <c r="X179">
        <v>8.1373999999999995</v>
      </c>
      <c r="Y179">
        <v>17.373799999999999</v>
      </c>
      <c r="Z179" s="81">
        <f t="shared" si="21"/>
        <v>703.07136000000003</v>
      </c>
      <c r="AB179" s="82">
        <f t="shared" si="30"/>
        <v>33.011360000000082</v>
      </c>
      <c r="AK179" s="9">
        <v>670.06</v>
      </c>
      <c r="AL179" s="9">
        <f t="shared" si="22"/>
        <v>670.06656000000009</v>
      </c>
      <c r="AM179" s="82">
        <f t="shared" si="25"/>
        <v>703.07136000000003</v>
      </c>
      <c r="AO179" s="82">
        <f t="shared" si="26"/>
        <v>6.5600000001495573E-3</v>
      </c>
      <c r="AP179" s="82">
        <f t="shared" si="27"/>
        <v>33.004799999999932</v>
      </c>
      <c r="AQ179" s="117">
        <f t="shared" si="23"/>
        <v>9.9284722222218988</v>
      </c>
      <c r="AR179" s="117">
        <f t="shared" si="28"/>
        <v>10.694444444445253</v>
      </c>
      <c r="AS179" s="117">
        <f t="shared" si="29"/>
        <v>0.76597222222335404</v>
      </c>
    </row>
    <row r="180" spans="1:45" x14ac:dyDescent="0.2">
      <c r="B180" s="16"/>
      <c r="C180" s="16"/>
      <c r="T180" s="122">
        <f t="shared" si="24"/>
        <v>0</v>
      </c>
      <c r="U180" s="122"/>
      <c r="Z180" s="81">
        <f t="shared" si="21"/>
        <v>0</v>
      </c>
      <c r="AB180" s="82">
        <f t="shared" si="30"/>
        <v>0</v>
      </c>
      <c r="AL180" s="9">
        <f t="shared" si="22"/>
        <v>0</v>
      </c>
      <c r="AM180" s="82">
        <f t="shared" si="25"/>
        <v>0</v>
      </c>
      <c r="AO180" s="82">
        <f t="shared" si="26"/>
        <v>0</v>
      </c>
      <c r="AP180" s="82">
        <f t="shared" si="27"/>
        <v>0</v>
      </c>
      <c r="AQ180" s="117">
        <f t="shared" si="23"/>
        <v>0</v>
      </c>
      <c r="AR180" s="117">
        <f t="shared" si="28"/>
        <v>0</v>
      </c>
      <c r="AS180" s="117">
        <f t="shared" si="29"/>
        <v>0</v>
      </c>
    </row>
    <row r="181" spans="1:45" x14ac:dyDescent="0.2">
      <c r="B181" s="16"/>
      <c r="C181" s="16"/>
      <c r="T181" s="122">
        <f t="shared" si="24"/>
        <v>0</v>
      </c>
      <c r="U181" s="122"/>
      <c r="Z181" s="81">
        <f t="shared" si="21"/>
        <v>0</v>
      </c>
      <c r="AB181" s="82">
        <f t="shared" si="30"/>
        <v>0</v>
      </c>
      <c r="AL181" s="9">
        <f t="shared" si="22"/>
        <v>0</v>
      </c>
      <c r="AM181" s="82">
        <f t="shared" si="25"/>
        <v>0</v>
      </c>
      <c r="AO181" s="82">
        <f t="shared" si="26"/>
        <v>0</v>
      </c>
      <c r="AP181" s="82">
        <f t="shared" si="27"/>
        <v>0</v>
      </c>
      <c r="AQ181" s="117">
        <f t="shared" si="23"/>
        <v>0</v>
      </c>
      <c r="AR181" s="117">
        <f t="shared" si="28"/>
        <v>0</v>
      </c>
      <c r="AS181" s="117">
        <f t="shared" si="29"/>
        <v>0</v>
      </c>
    </row>
    <row r="182" spans="1:45" x14ac:dyDescent="0.2">
      <c r="B182" s="16"/>
      <c r="C182" s="16"/>
      <c r="T182" s="122">
        <f t="shared" si="24"/>
        <v>0</v>
      </c>
      <c r="U182" s="122"/>
      <c r="Z182" s="81">
        <f t="shared" si="21"/>
        <v>0</v>
      </c>
      <c r="AB182" s="82">
        <f t="shared" si="30"/>
        <v>0</v>
      </c>
      <c r="AL182" s="9">
        <f t="shared" si="22"/>
        <v>0</v>
      </c>
      <c r="AM182" s="82">
        <f t="shared" si="25"/>
        <v>0</v>
      </c>
      <c r="AO182" s="82">
        <f t="shared" si="26"/>
        <v>0</v>
      </c>
      <c r="AP182" s="82">
        <f t="shared" si="27"/>
        <v>0</v>
      </c>
      <c r="AQ182" s="117">
        <f t="shared" si="23"/>
        <v>0</v>
      </c>
      <c r="AR182" s="117">
        <f t="shared" si="28"/>
        <v>0</v>
      </c>
      <c r="AS182" s="117">
        <f t="shared" si="29"/>
        <v>0</v>
      </c>
    </row>
    <row r="183" spans="1:45" x14ac:dyDescent="0.2">
      <c r="B183" s="16"/>
      <c r="C183" s="16"/>
      <c r="T183" s="122">
        <f t="shared" si="24"/>
        <v>0</v>
      </c>
      <c r="U183" s="122"/>
      <c r="Z183" s="81">
        <f t="shared" si="21"/>
        <v>0</v>
      </c>
      <c r="AB183" s="82">
        <f t="shared" si="30"/>
        <v>0</v>
      </c>
      <c r="AL183" s="9">
        <f t="shared" si="22"/>
        <v>0</v>
      </c>
      <c r="AM183" s="82">
        <f t="shared" si="25"/>
        <v>0</v>
      </c>
      <c r="AO183" s="82">
        <f t="shared" si="26"/>
        <v>0</v>
      </c>
      <c r="AP183" s="82">
        <f t="shared" si="27"/>
        <v>0</v>
      </c>
      <c r="AQ183" s="117">
        <f t="shared" si="23"/>
        <v>0</v>
      </c>
      <c r="AR183" s="117">
        <f t="shared" si="28"/>
        <v>0</v>
      </c>
      <c r="AS183" s="117">
        <f t="shared" si="29"/>
        <v>0</v>
      </c>
    </row>
    <row r="184" spans="1:45" x14ac:dyDescent="0.2">
      <c r="B184" s="16"/>
      <c r="C184" s="16"/>
      <c r="T184" s="122">
        <f t="shared" si="24"/>
        <v>0</v>
      </c>
      <c r="U184" s="122"/>
      <c r="Z184" s="81">
        <f t="shared" si="21"/>
        <v>0</v>
      </c>
      <c r="AB184" s="82">
        <f t="shared" si="30"/>
        <v>0</v>
      </c>
      <c r="AL184" s="9">
        <f t="shared" si="22"/>
        <v>0</v>
      </c>
      <c r="AM184" s="82">
        <f t="shared" si="25"/>
        <v>0</v>
      </c>
      <c r="AO184" s="82">
        <f t="shared" si="26"/>
        <v>0</v>
      </c>
      <c r="AP184" s="82">
        <f t="shared" si="27"/>
        <v>0</v>
      </c>
      <c r="AQ184" s="117">
        <f t="shared" si="23"/>
        <v>0</v>
      </c>
      <c r="AR184" s="117">
        <f t="shared" si="28"/>
        <v>0</v>
      </c>
      <c r="AS184" s="117">
        <f t="shared" si="29"/>
        <v>0</v>
      </c>
    </row>
    <row r="185" spans="1:45" x14ac:dyDescent="0.2">
      <c r="B185" s="16"/>
      <c r="C185" s="16"/>
      <c r="P185" t="s">
        <v>429</v>
      </c>
      <c r="Q185"/>
      <c r="R185" t="s">
        <v>421</v>
      </c>
      <c r="S185" t="s">
        <v>422</v>
      </c>
      <c r="T185" s="122" t="e">
        <f t="shared" si="24"/>
        <v>#VALUE!</v>
      </c>
      <c r="U185" s="132"/>
      <c r="V185" t="s">
        <v>430</v>
      </c>
      <c r="W185"/>
      <c r="X185" t="s">
        <v>421</v>
      </c>
      <c r="Y185" t="s">
        <v>422</v>
      </c>
      <c r="Z185" s="81" t="e">
        <f t="shared" ref="Z185:Z251" si="31">X185*60*60*24/1000</f>
        <v>#VALUE!</v>
      </c>
      <c r="AB185" s="82" t="e">
        <f t="shared" si="30"/>
        <v>#VALUE!</v>
      </c>
      <c r="AL185" s="9" t="e">
        <f t="shared" si="22"/>
        <v>#VALUE!</v>
      </c>
      <c r="AM185" s="82" t="e">
        <f t="shared" si="25"/>
        <v>#VALUE!</v>
      </c>
      <c r="AO185" s="82" t="e">
        <f t="shared" si="26"/>
        <v>#VALUE!</v>
      </c>
      <c r="AP185" s="82" t="e">
        <f t="shared" si="27"/>
        <v>#VALUE!</v>
      </c>
      <c r="AQ185" s="117" t="e">
        <f t="shared" si="23"/>
        <v>#VALUE!</v>
      </c>
      <c r="AR185" s="117" t="e">
        <f t="shared" si="28"/>
        <v>#VALUE!</v>
      </c>
      <c r="AS185" s="117" t="e">
        <f t="shared" si="29"/>
        <v>#VALUE!</v>
      </c>
    </row>
    <row r="186" spans="1:45" x14ac:dyDescent="0.2">
      <c r="B186" s="16"/>
      <c r="C186" s="16"/>
      <c r="P186" t="s">
        <v>424</v>
      </c>
      <c r="Q186" t="s">
        <v>424</v>
      </c>
      <c r="R186" t="s">
        <v>425</v>
      </c>
      <c r="S186" t="s">
        <v>426</v>
      </c>
      <c r="T186" s="122" t="e">
        <f t="shared" si="24"/>
        <v>#VALUE!</v>
      </c>
      <c r="U186" s="132"/>
      <c r="V186" t="s">
        <v>424</v>
      </c>
      <c r="W186" t="s">
        <v>424</v>
      </c>
      <c r="X186" t="s">
        <v>425</v>
      </c>
      <c r="Y186" t="s">
        <v>426</v>
      </c>
      <c r="Z186" s="81" t="e">
        <f t="shared" si="31"/>
        <v>#VALUE!</v>
      </c>
      <c r="AB186" s="82" t="e">
        <f t="shared" si="30"/>
        <v>#VALUE!</v>
      </c>
      <c r="AL186" s="9" t="e">
        <f t="shared" si="22"/>
        <v>#VALUE!</v>
      </c>
      <c r="AM186" s="82" t="e">
        <f t="shared" si="25"/>
        <v>#VALUE!</v>
      </c>
      <c r="AO186" s="82" t="e">
        <f t="shared" si="26"/>
        <v>#VALUE!</v>
      </c>
      <c r="AP186" s="82" t="e">
        <f t="shared" si="27"/>
        <v>#VALUE!</v>
      </c>
      <c r="AQ186" s="117" t="e">
        <f t="shared" si="23"/>
        <v>#VALUE!</v>
      </c>
      <c r="AR186" s="117" t="e">
        <f t="shared" si="28"/>
        <v>#VALUE!</v>
      </c>
      <c r="AS186" s="117" t="e">
        <f t="shared" si="29"/>
        <v>#VALUE!</v>
      </c>
    </row>
    <row r="187" spans="1:45" x14ac:dyDescent="0.2">
      <c r="A187" s="9" t="s">
        <v>2075</v>
      </c>
      <c r="B187" s="16">
        <v>38679.295138888891</v>
      </c>
      <c r="C187" s="16">
        <v>38682.955555555556</v>
      </c>
      <c r="D187" s="20" t="s">
        <v>2610</v>
      </c>
      <c r="E187" s="18" t="s">
        <v>2611</v>
      </c>
      <c r="F187" s="9">
        <v>50</v>
      </c>
      <c r="L187" s="8">
        <v>191.93</v>
      </c>
      <c r="N187" s="9">
        <v>2780</v>
      </c>
      <c r="P187" s="23">
        <v>38679.295138888891</v>
      </c>
      <c r="Q187" s="23">
        <v>38682.955555555556</v>
      </c>
      <c r="R187">
        <v>2.2214</v>
      </c>
      <c r="S187">
        <v>1.9438</v>
      </c>
      <c r="T187" s="122">
        <f t="shared" si="24"/>
        <v>191.92895999999996</v>
      </c>
      <c r="U187" s="132"/>
      <c r="V187" s="23">
        <v>38679.295138888891</v>
      </c>
      <c r="W187" s="23">
        <v>38683.017361111109</v>
      </c>
      <c r="X187">
        <v>2.2547000000000001</v>
      </c>
      <c r="Y187">
        <v>1.9438</v>
      </c>
      <c r="Z187" s="81">
        <f t="shared" si="31"/>
        <v>194.80608000000001</v>
      </c>
      <c r="AB187" s="82">
        <f t="shared" si="30"/>
        <v>2.8760800000000017</v>
      </c>
      <c r="AK187" s="9">
        <v>191.93</v>
      </c>
      <c r="AL187" s="9">
        <f t="shared" si="22"/>
        <v>191.92895999999996</v>
      </c>
      <c r="AM187" s="82">
        <f t="shared" si="25"/>
        <v>194.80608000000001</v>
      </c>
      <c r="AO187" s="82">
        <f t="shared" si="26"/>
        <v>-1.0400000000458931E-3</v>
      </c>
      <c r="AP187" s="82">
        <f t="shared" si="27"/>
        <v>2.8771200000000476</v>
      </c>
      <c r="AQ187" s="117">
        <f t="shared" si="23"/>
        <v>3.6604166666656965</v>
      </c>
      <c r="AR187" s="117">
        <f t="shared" si="28"/>
        <v>3.7222222222189885</v>
      </c>
      <c r="AS187" s="117">
        <f t="shared" si="29"/>
        <v>6.1805555553291924E-2</v>
      </c>
    </row>
    <row r="188" spans="1:45" x14ac:dyDescent="0.2">
      <c r="A188" s="9" t="s">
        <v>2075</v>
      </c>
      <c r="B188" s="16">
        <v>38683.079861111109</v>
      </c>
      <c r="C188" s="16">
        <v>38683.615972222222</v>
      </c>
      <c r="D188" s="20" t="s">
        <v>2612</v>
      </c>
      <c r="E188" s="18" t="s">
        <v>2613</v>
      </c>
      <c r="F188" s="9">
        <v>50</v>
      </c>
      <c r="L188" s="8">
        <v>317.64999999999998</v>
      </c>
      <c r="N188" s="9">
        <v>1710</v>
      </c>
      <c r="P188" s="23">
        <v>38683.079861111109</v>
      </c>
      <c r="Q188" s="23">
        <v>38683.615972222222</v>
      </c>
      <c r="R188">
        <v>3.6764999999999999</v>
      </c>
      <c r="S188">
        <v>16.075800000000001</v>
      </c>
      <c r="T188" s="122">
        <f t="shared" si="24"/>
        <v>317.64959999999996</v>
      </c>
      <c r="U188" s="132"/>
      <c r="V188" s="23">
        <v>38683.017361111109</v>
      </c>
      <c r="W188" s="23">
        <v>38683.747916666667</v>
      </c>
      <c r="X188">
        <v>4.4120999999999997</v>
      </c>
      <c r="Y188">
        <v>16.075800000000001</v>
      </c>
      <c r="Z188" s="81">
        <f t="shared" si="31"/>
        <v>381.20544000000001</v>
      </c>
      <c r="AB188" s="82">
        <f t="shared" si="30"/>
        <v>63.555440000000033</v>
      </c>
      <c r="AK188" s="9">
        <v>317.64999999999998</v>
      </c>
      <c r="AL188" s="9">
        <f t="shared" si="22"/>
        <v>317.64959999999996</v>
      </c>
      <c r="AM188" s="82">
        <f t="shared" si="25"/>
        <v>381.20544000000001</v>
      </c>
      <c r="AO188" s="82">
        <f t="shared" si="26"/>
        <v>-4.0000000001327862E-4</v>
      </c>
      <c r="AP188" s="82">
        <f t="shared" si="27"/>
        <v>63.555840000000046</v>
      </c>
      <c r="AQ188" s="117">
        <f t="shared" si="23"/>
        <v>0.53611111111240461</v>
      </c>
      <c r="AR188" s="117">
        <f t="shared" si="28"/>
        <v>0.7305555555576575</v>
      </c>
      <c r="AS188" s="117">
        <f t="shared" si="29"/>
        <v>0.19444444444525288</v>
      </c>
    </row>
    <row r="189" spans="1:45" x14ac:dyDescent="0.2">
      <c r="A189" s="9" t="s">
        <v>2075</v>
      </c>
      <c r="B189" s="16">
        <v>38683.879861111112</v>
      </c>
      <c r="C189" s="16">
        <v>38684.616666666669</v>
      </c>
      <c r="D189" s="20" t="s">
        <v>2614</v>
      </c>
      <c r="E189" s="18" t="s">
        <v>2615</v>
      </c>
      <c r="F189" s="9">
        <v>50</v>
      </c>
      <c r="L189" s="8">
        <v>1081.81</v>
      </c>
      <c r="N189" s="9">
        <v>190</v>
      </c>
      <c r="P189" s="23">
        <v>38683.879861111112</v>
      </c>
      <c r="Q189" s="23">
        <v>38684.616666666669</v>
      </c>
      <c r="R189">
        <v>12.521000000000001</v>
      </c>
      <c r="S189">
        <v>57.742800000000003</v>
      </c>
      <c r="T189" s="122">
        <f t="shared" si="24"/>
        <v>1081.8144</v>
      </c>
      <c r="U189" s="132"/>
      <c r="V189" s="23">
        <v>38683.747916666667</v>
      </c>
      <c r="W189" s="23">
        <v>38685.018750000003</v>
      </c>
      <c r="X189">
        <v>14.7249</v>
      </c>
      <c r="Y189">
        <v>57.742800000000003</v>
      </c>
      <c r="Z189" s="81">
        <f t="shared" si="31"/>
        <v>1272.2313599999998</v>
      </c>
      <c r="AB189" s="82">
        <f t="shared" si="30"/>
        <v>190.42135999999982</v>
      </c>
      <c r="AK189" s="9">
        <v>1081.81</v>
      </c>
      <c r="AL189" s="9">
        <f t="shared" si="22"/>
        <v>1081.8144</v>
      </c>
      <c r="AM189" s="82">
        <f t="shared" si="25"/>
        <v>1272.2313599999998</v>
      </c>
      <c r="AO189" s="82">
        <f t="shared" si="26"/>
        <v>4.400000000032378E-3</v>
      </c>
      <c r="AP189" s="82">
        <f t="shared" si="27"/>
        <v>190.41695999999979</v>
      </c>
      <c r="AQ189" s="117">
        <f t="shared" si="23"/>
        <v>0.73680555555620231</v>
      </c>
      <c r="AR189" s="117">
        <f t="shared" si="28"/>
        <v>1.2708333333357587</v>
      </c>
      <c r="AS189" s="117">
        <f t="shared" si="29"/>
        <v>0.53402777777955635</v>
      </c>
    </row>
    <row r="190" spans="1:45" x14ac:dyDescent="0.2">
      <c r="A190" s="9" t="s">
        <v>2075</v>
      </c>
      <c r="B190" s="16">
        <v>38685.42083333333</v>
      </c>
      <c r="C190" s="16">
        <v>38688.02847222222</v>
      </c>
      <c r="D190" s="20" t="s">
        <v>2616</v>
      </c>
      <c r="E190" s="18" t="s">
        <v>2617</v>
      </c>
      <c r="F190" s="9">
        <v>50</v>
      </c>
      <c r="L190" s="8">
        <v>232.68</v>
      </c>
      <c r="N190" s="9">
        <v>936</v>
      </c>
      <c r="P190" s="23">
        <v>38685.42083333333</v>
      </c>
      <c r="Q190" s="23">
        <v>38688.02847222222</v>
      </c>
      <c r="R190">
        <v>2.6930000000000001</v>
      </c>
      <c r="S190">
        <v>1.5994999999999999</v>
      </c>
      <c r="T190" s="122">
        <f t="shared" si="24"/>
        <v>232.67520000000002</v>
      </c>
      <c r="U190" s="132"/>
      <c r="V190" s="23">
        <v>38685.018750000003</v>
      </c>
      <c r="W190" s="23">
        <v>38689.064583333333</v>
      </c>
      <c r="X190">
        <v>4.1826999999999996</v>
      </c>
      <c r="Y190">
        <v>2.3782000000000001</v>
      </c>
      <c r="Z190" s="81">
        <f t="shared" si="31"/>
        <v>361.38527999999997</v>
      </c>
      <c r="AB190" s="82">
        <f t="shared" si="30"/>
        <v>128.70527999999996</v>
      </c>
      <c r="AK190" s="9">
        <v>232.68</v>
      </c>
      <c r="AL190" s="9">
        <f t="shared" si="22"/>
        <v>232.67520000000002</v>
      </c>
      <c r="AM190" s="82">
        <f t="shared" si="25"/>
        <v>361.38527999999997</v>
      </c>
      <c r="AO190" s="82">
        <f t="shared" si="26"/>
        <v>-4.7999999999888132E-3</v>
      </c>
      <c r="AP190" s="82">
        <f t="shared" si="27"/>
        <v>128.71007999999995</v>
      </c>
      <c r="AQ190" s="117">
        <f t="shared" si="23"/>
        <v>2.6076388888905058</v>
      </c>
      <c r="AR190" s="117">
        <f t="shared" si="28"/>
        <v>4.0458333333299379</v>
      </c>
      <c r="AS190" s="117">
        <f t="shared" si="29"/>
        <v>1.4381944444394321</v>
      </c>
    </row>
    <row r="191" spans="1:45" x14ac:dyDescent="0.2">
      <c r="A191" s="9" t="s">
        <v>2075</v>
      </c>
      <c r="B191" s="16">
        <v>38690.101388888892</v>
      </c>
      <c r="C191" s="16">
        <v>38696.48541666667</v>
      </c>
      <c r="D191" s="20" t="s">
        <v>2618</v>
      </c>
      <c r="E191" s="18" t="s">
        <v>2619</v>
      </c>
      <c r="F191" s="9">
        <v>50</v>
      </c>
      <c r="L191" s="8">
        <v>245.22</v>
      </c>
      <c r="N191" s="9">
        <v>878</v>
      </c>
      <c r="P191" s="23">
        <v>38690.101388888892</v>
      </c>
      <c r="Q191" s="23">
        <v>38696.48541666667</v>
      </c>
      <c r="R191">
        <v>2.7886000000000002</v>
      </c>
      <c r="S191">
        <v>0.64680000000000004</v>
      </c>
      <c r="T191" s="122">
        <f t="shared" si="24"/>
        <v>240.93504000000004</v>
      </c>
      <c r="U191" s="132"/>
      <c r="V191" s="23">
        <v>38689.064583333333</v>
      </c>
      <c r="W191" s="23">
        <v>38698.527083333334</v>
      </c>
      <c r="X191">
        <v>4.2252000000000001</v>
      </c>
      <c r="Y191">
        <v>0.64680000000000004</v>
      </c>
      <c r="Z191" s="81">
        <f t="shared" si="31"/>
        <v>365.05727999999999</v>
      </c>
      <c r="AB191" s="82">
        <f t="shared" si="30"/>
        <v>119.83727999999999</v>
      </c>
      <c r="AK191" s="9">
        <v>245.22</v>
      </c>
      <c r="AL191" s="9">
        <f t="shared" si="22"/>
        <v>240.93504000000004</v>
      </c>
      <c r="AM191" s="82">
        <f t="shared" si="25"/>
        <v>365.05727999999999</v>
      </c>
      <c r="AO191" s="82">
        <f t="shared" si="26"/>
        <v>-4.2849599999999555</v>
      </c>
      <c r="AP191" s="82">
        <f t="shared" si="27"/>
        <v>124.12223999999995</v>
      </c>
      <c r="AQ191" s="117">
        <f t="shared" si="23"/>
        <v>6.3840277777781012</v>
      </c>
      <c r="AR191" s="117">
        <f t="shared" si="28"/>
        <v>9.4625000000014552</v>
      </c>
      <c r="AS191" s="117">
        <f t="shared" si="29"/>
        <v>3.078472222223354</v>
      </c>
    </row>
    <row r="192" spans="1:45" x14ac:dyDescent="0.2">
      <c r="A192" s="9" t="s">
        <v>2075</v>
      </c>
      <c r="B192" s="16">
        <v>38700.569444444445</v>
      </c>
      <c r="C192" s="16">
        <v>38701.717361111114</v>
      </c>
      <c r="D192" s="20" t="s">
        <v>2620</v>
      </c>
      <c r="E192" s="18" t="s">
        <v>2621</v>
      </c>
      <c r="F192" s="9">
        <v>50</v>
      </c>
      <c r="L192" s="8">
        <v>70.28</v>
      </c>
      <c r="N192" s="9">
        <v>10000</v>
      </c>
      <c r="P192" s="23">
        <v>38700.569444444445</v>
      </c>
      <c r="Q192" s="23">
        <v>38701.717361111114</v>
      </c>
      <c r="R192">
        <v>0.81340000000000001</v>
      </c>
      <c r="S192">
        <v>1.7645</v>
      </c>
      <c r="T192" s="122">
        <f t="shared" si="24"/>
        <v>70.277760000000015</v>
      </c>
      <c r="U192" s="132"/>
      <c r="V192" s="23">
        <v>38698.527083333334</v>
      </c>
      <c r="W192" s="23">
        <v>38701.793055555558</v>
      </c>
      <c r="X192">
        <v>1.6012999999999999</v>
      </c>
      <c r="Y192">
        <v>1.7645</v>
      </c>
      <c r="Z192" s="81">
        <f t="shared" si="31"/>
        <v>138.35232000000002</v>
      </c>
      <c r="AB192" s="82">
        <f t="shared" si="30"/>
        <v>68.072320000000019</v>
      </c>
      <c r="AK192" s="9">
        <v>70.28</v>
      </c>
      <c r="AL192" s="9">
        <f t="shared" si="22"/>
        <v>70.277760000000015</v>
      </c>
      <c r="AM192" s="82">
        <f t="shared" si="25"/>
        <v>138.35232000000002</v>
      </c>
      <c r="AO192" s="82">
        <f t="shared" si="26"/>
        <v>-2.239999999986253E-3</v>
      </c>
      <c r="AP192" s="82">
        <f t="shared" si="27"/>
        <v>68.074560000000005</v>
      </c>
      <c r="AQ192" s="117">
        <f t="shared" si="23"/>
        <v>1.1479166666686069</v>
      </c>
      <c r="AR192" s="117">
        <f t="shared" si="28"/>
        <v>3.265972222223354</v>
      </c>
      <c r="AS192" s="117">
        <f t="shared" si="29"/>
        <v>2.1180555555547471</v>
      </c>
    </row>
    <row r="193" spans="1:45" x14ac:dyDescent="0.2">
      <c r="A193" s="9" t="s">
        <v>2075</v>
      </c>
      <c r="B193" s="16">
        <v>38701.868750000001</v>
      </c>
      <c r="C193" s="16">
        <v>38706.418055555558</v>
      </c>
      <c r="D193" s="20" t="s">
        <v>2622</v>
      </c>
      <c r="E193" s="18" t="s">
        <v>2623</v>
      </c>
      <c r="F193" s="9">
        <v>50</v>
      </c>
      <c r="L193" s="8">
        <v>159.68</v>
      </c>
      <c r="N193" s="9">
        <v>2130</v>
      </c>
      <c r="P193" s="23">
        <v>38701.868750000001</v>
      </c>
      <c r="Q193" s="23">
        <v>38706.418055555558</v>
      </c>
      <c r="R193">
        <v>1.8482000000000001</v>
      </c>
      <c r="S193">
        <v>0.7</v>
      </c>
      <c r="T193" s="122">
        <f t="shared" si="24"/>
        <v>159.68448000000001</v>
      </c>
      <c r="U193" s="132"/>
      <c r="V193" s="23">
        <v>38701.793055555558</v>
      </c>
      <c r="W193" s="23">
        <v>38710.990277777775</v>
      </c>
      <c r="X193">
        <v>3.956</v>
      </c>
      <c r="Y193">
        <v>1.85</v>
      </c>
      <c r="Z193" s="81">
        <f t="shared" si="31"/>
        <v>341.79839999999996</v>
      </c>
      <c r="AB193" s="82">
        <f t="shared" si="30"/>
        <v>182.11839999999995</v>
      </c>
      <c r="AK193" s="9">
        <v>159.68</v>
      </c>
      <c r="AL193" s="9">
        <f t="shared" si="22"/>
        <v>159.68448000000001</v>
      </c>
      <c r="AM193" s="82">
        <f t="shared" si="25"/>
        <v>341.79839999999996</v>
      </c>
      <c r="AO193" s="82">
        <f t="shared" si="26"/>
        <v>4.4800000000009277E-3</v>
      </c>
      <c r="AP193" s="82">
        <f t="shared" si="27"/>
        <v>182.11391999999995</v>
      </c>
      <c r="AQ193" s="117">
        <f t="shared" si="23"/>
        <v>4.5493055555562023</v>
      </c>
      <c r="AR193" s="117">
        <f t="shared" si="28"/>
        <v>9.1972222222175333</v>
      </c>
      <c r="AS193" s="117">
        <f t="shared" si="29"/>
        <v>4.647916666661331</v>
      </c>
    </row>
    <row r="194" spans="1:45" x14ac:dyDescent="0.2">
      <c r="A194" s="9" t="s">
        <v>2075</v>
      </c>
      <c r="B194" s="16">
        <v>38715.563194444447</v>
      </c>
      <c r="C194" s="16">
        <v>38716.302777777775</v>
      </c>
      <c r="D194" s="20" t="s">
        <v>2624</v>
      </c>
      <c r="E194" s="18" t="s">
        <v>2625</v>
      </c>
      <c r="F194" s="9">
        <v>50</v>
      </c>
      <c r="L194" s="8">
        <v>77.59</v>
      </c>
      <c r="N194" s="9">
        <v>702</v>
      </c>
      <c r="P194" s="23">
        <v>38715.563194444447</v>
      </c>
      <c r="Q194" s="23">
        <v>38716.302777777775</v>
      </c>
      <c r="R194">
        <v>0.89800000000000002</v>
      </c>
      <c r="S194">
        <v>1.4391</v>
      </c>
      <c r="T194" s="122">
        <f t="shared" si="24"/>
        <v>77.58720000000001</v>
      </c>
      <c r="U194" s="132"/>
      <c r="V194" s="23">
        <v>38710.990277777775</v>
      </c>
      <c r="W194" s="23">
        <v>38717.961805555555</v>
      </c>
      <c r="X194">
        <v>10.807499999999999</v>
      </c>
      <c r="Y194">
        <v>11.472200000000001</v>
      </c>
      <c r="Z194" s="81">
        <f t="shared" si="31"/>
        <v>933.7679999999998</v>
      </c>
      <c r="AB194" s="82">
        <f t="shared" si="30"/>
        <v>856.17799999999977</v>
      </c>
      <c r="AK194" s="9">
        <v>77.59</v>
      </c>
      <c r="AL194" s="9">
        <f t="shared" si="22"/>
        <v>77.58720000000001</v>
      </c>
      <c r="AM194" s="82">
        <f t="shared" si="25"/>
        <v>933.7679999999998</v>
      </c>
      <c r="AO194" s="82">
        <f t="shared" si="26"/>
        <v>-2.7999999999934744E-3</v>
      </c>
      <c r="AP194" s="82">
        <f t="shared" si="27"/>
        <v>856.18079999999975</v>
      </c>
      <c r="AQ194" s="117">
        <f t="shared" si="23"/>
        <v>0.73958333332848269</v>
      </c>
      <c r="AR194" s="117">
        <f t="shared" si="28"/>
        <v>6.9715277777795563</v>
      </c>
      <c r="AS194" s="117">
        <f t="shared" si="29"/>
        <v>6.2319444444510737</v>
      </c>
    </row>
    <row r="195" spans="1:45" x14ac:dyDescent="0.2">
      <c r="A195" s="9" t="s">
        <v>2075</v>
      </c>
      <c r="B195" s="16">
        <v>38719.620833333334</v>
      </c>
      <c r="C195" s="16">
        <v>38720.541666666664</v>
      </c>
      <c r="D195" s="20" t="s">
        <v>2626</v>
      </c>
      <c r="E195" s="18" t="s">
        <v>2627</v>
      </c>
      <c r="F195" s="9">
        <v>50</v>
      </c>
      <c r="L195" s="8">
        <v>1271</v>
      </c>
      <c r="N195" s="9">
        <v>197</v>
      </c>
      <c r="P195" s="23">
        <v>38719.620833333334</v>
      </c>
      <c r="Q195" s="23">
        <v>38720.541666666664</v>
      </c>
      <c r="R195">
        <v>14.710599999999999</v>
      </c>
      <c r="S195">
        <v>85.759600000000006</v>
      </c>
      <c r="T195" s="122">
        <f t="shared" si="24"/>
        <v>1270.9958399999998</v>
      </c>
      <c r="U195" s="132"/>
      <c r="V195" s="23">
        <v>38717.961805555555</v>
      </c>
      <c r="W195" s="23">
        <v>38720.720138888886</v>
      </c>
      <c r="X195">
        <v>31.928599999999999</v>
      </c>
      <c r="Y195">
        <v>90.970699999999994</v>
      </c>
      <c r="Z195" s="81">
        <f t="shared" si="31"/>
        <v>2758.6310400000002</v>
      </c>
      <c r="AB195" s="82">
        <f t="shared" si="30"/>
        <v>1487.6310400000002</v>
      </c>
      <c r="AK195" s="9">
        <v>1271</v>
      </c>
      <c r="AL195" s="9">
        <f t="shared" si="22"/>
        <v>1270.9958399999998</v>
      </c>
      <c r="AM195" s="82">
        <f t="shared" si="25"/>
        <v>2758.6310400000002</v>
      </c>
      <c r="AO195" s="82">
        <f t="shared" si="26"/>
        <v>-4.1600000001835724E-3</v>
      </c>
      <c r="AP195" s="82">
        <f t="shared" si="27"/>
        <v>1487.6352000000004</v>
      </c>
      <c r="AQ195" s="117">
        <f t="shared" si="23"/>
        <v>0.92083333332993789</v>
      </c>
      <c r="AR195" s="117">
        <f t="shared" si="28"/>
        <v>2.7583333333313931</v>
      </c>
      <c r="AS195" s="117">
        <f t="shared" si="29"/>
        <v>1.8375000000014552</v>
      </c>
    </row>
    <row r="196" spans="1:45" x14ac:dyDescent="0.2">
      <c r="A196" s="9" t="s">
        <v>2075</v>
      </c>
      <c r="B196" s="16">
        <v>38720.898611111108</v>
      </c>
      <c r="C196" s="16">
        <v>38724.174305555556</v>
      </c>
      <c r="D196" s="20" t="s">
        <v>2628</v>
      </c>
      <c r="E196" s="18" t="s">
        <v>2629</v>
      </c>
      <c r="F196" s="9">
        <v>50</v>
      </c>
      <c r="L196" s="8">
        <v>559.25</v>
      </c>
      <c r="N196" s="9">
        <v>465</v>
      </c>
      <c r="P196" s="23">
        <v>38720.898611111108</v>
      </c>
      <c r="Q196" s="23">
        <v>38724.174305555556</v>
      </c>
      <c r="R196">
        <v>6.4728000000000003</v>
      </c>
      <c r="S196">
        <v>3.3010000000000002</v>
      </c>
      <c r="T196" s="122">
        <f t="shared" si="24"/>
        <v>559.24991999999997</v>
      </c>
      <c r="U196" s="132"/>
      <c r="V196" s="23">
        <v>38720.720138888886</v>
      </c>
      <c r="W196" s="23">
        <v>38724.275694444441</v>
      </c>
      <c r="X196">
        <v>7.1886999999999999</v>
      </c>
      <c r="Y196">
        <v>3.48</v>
      </c>
      <c r="Z196" s="81">
        <f t="shared" si="31"/>
        <v>621.10367999999994</v>
      </c>
      <c r="AB196" s="82">
        <f>Z196-L196</f>
        <v>61.85367999999994</v>
      </c>
      <c r="AK196" s="9">
        <v>559.25</v>
      </c>
      <c r="AL196" s="9">
        <f t="shared" si="22"/>
        <v>559.24991999999997</v>
      </c>
      <c r="AM196" s="82">
        <f t="shared" si="25"/>
        <v>621.10367999999994</v>
      </c>
      <c r="AO196" s="82">
        <f t="shared" si="26"/>
        <v>-8.0000000025393092E-5</v>
      </c>
      <c r="AP196" s="82">
        <f t="shared" si="27"/>
        <v>61.853759999999966</v>
      </c>
      <c r="AQ196" s="117">
        <f t="shared" si="23"/>
        <v>3.2756944444481633</v>
      </c>
      <c r="AR196" s="117">
        <f t="shared" si="28"/>
        <v>3.5555555555547471</v>
      </c>
      <c r="AS196" s="117">
        <f t="shared" si="29"/>
        <v>0.27986111110658385</v>
      </c>
    </row>
    <row r="197" spans="1:45" x14ac:dyDescent="0.2">
      <c r="A197" s="9" t="s">
        <v>2075</v>
      </c>
      <c r="B197" s="16">
        <v>38724.377083333333</v>
      </c>
      <c r="C197" s="16">
        <v>38727.222222222219</v>
      </c>
      <c r="D197" s="20" t="s">
        <v>2630</v>
      </c>
      <c r="E197" s="18" t="s">
        <v>2631</v>
      </c>
      <c r="F197" s="9">
        <v>50</v>
      </c>
      <c r="L197" s="8">
        <v>254.53</v>
      </c>
      <c r="N197" s="9">
        <v>422</v>
      </c>
      <c r="P197" s="23">
        <v>38724.377083333333</v>
      </c>
      <c r="Q197" s="23">
        <v>38727.222222222219</v>
      </c>
      <c r="R197">
        <v>2.9460000000000002</v>
      </c>
      <c r="S197">
        <v>1.21</v>
      </c>
      <c r="T197" s="122">
        <f t="shared" si="24"/>
        <v>254.53440000000003</v>
      </c>
      <c r="U197" s="132"/>
      <c r="V197" s="23">
        <v>38724.275694444441</v>
      </c>
      <c r="W197" s="23">
        <v>38727.408333333333</v>
      </c>
      <c r="X197">
        <v>3.2179000000000002</v>
      </c>
      <c r="Y197">
        <v>1.21</v>
      </c>
      <c r="Z197" s="81">
        <f t="shared" si="31"/>
        <v>278.02656000000002</v>
      </c>
      <c r="AB197" s="82">
        <f>Z197-L197</f>
        <v>23.496560000000017</v>
      </c>
      <c r="AK197" s="9">
        <v>254.53</v>
      </c>
      <c r="AL197" s="9">
        <f t="shared" si="22"/>
        <v>254.53440000000003</v>
      </c>
      <c r="AM197" s="82">
        <f t="shared" si="25"/>
        <v>278.02656000000002</v>
      </c>
      <c r="AO197" s="82">
        <f t="shared" si="26"/>
        <v>4.400000000032378E-3</v>
      </c>
      <c r="AP197" s="82">
        <f t="shared" si="27"/>
        <v>23.492159999999984</v>
      </c>
      <c r="AQ197" s="117">
        <f t="shared" si="23"/>
        <v>2.8451388888861402</v>
      </c>
      <c r="AR197" s="117">
        <f t="shared" si="28"/>
        <v>3.132638888891961</v>
      </c>
      <c r="AS197" s="117">
        <f t="shared" si="29"/>
        <v>0.28750000000582077</v>
      </c>
    </row>
    <row r="198" spans="1:45" x14ac:dyDescent="0.2">
      <c r="A198" s="9" t="s">
        <v>2075</v>
      </c>
      <c r="B198" s="16">
        <v>38727.594444444447</v>
      </c>
      <c r="C198" s="16">
        <v>38728.90625</v>
      </c>
      <c r="D198" s="20" t="s">
        <v>2632</v>
      </c>
      <c r="E198" s="18" t="s">
        <v>2633</v>
      </c>
      <c r="F198" s="9">
        <v>50</v>
      </c>
      <c r="L198" s="8">
        <v>192.37</v>
      </c>
      <c r="N198" s="9">
        <v>775</v>
      </c>
      <c r="P198" s="23">
        <v>38727.594444444447</v>
      </c>
      <c r="Q198" s="23">
        <v>38728.90625</v>
      </c>
      <c r="R198">
        <v>2.2265000000000001</v>
      </c>
      <c r="S198">
        <v>8.9139999999999997</v>
      </c>
      <c r="T198" s="122">
        <f t="shared" si="24"/>
        <v>192.36960000000002</v>
      </c>
      <c r="U198" s="132"/>
      <c r="V198" s="23">
        <v>38727.408333333333</v>
      </c>
      <c r="W198" s="23">
        <v>38733.338194444441</v>
      </c>
      <c r="X198">
        <v>8.82</v>
      </c>
      <c r="Y198">
        <v>8.9139999999999997</v>
      </c>
      <c r="Z198" s="81">
        <f t="shared" si="31"/>
        <v>762.04800000000012</v>
      </c>
      <c r="AB198" s="82">
        <f t="shared" ref="AB198:AB261" si="32">Z198-L198</f>
        <v>569.67800000000011</v>
      </c>
      <c r="AK198" s="9">
        <v>192.37</v>
      </c>
      <c r="AL198" s="9">
        <f t="shared" ref="AL198:AL261" si="33">T198</f>
        <v>192.36960000000002</v>
      </c>
      <c r="AM198" s="82">
        <f t="shared" si="25"/>
        <v>762.04800000000012</v>
      </c>
      <c r="AO198" s="82">
        <f t="shared" si="26"/>
        <v>-3.9999999998485691E-4</v>
      </c>
      <c r="AP198" s="82">
        <f t="shared" si="27"/>
        <v>569.67840000000012</v>
      </c>
      <c r="AQ198" s="117">
        <f t="shared" ref="AQ198:AQ261" si="34">Q198-P198</f>
        <v>1.3118055555532919</v>
      </c>
      <c r="AR198" s="117">
        <f t="shared" si="28"/>
        <v>5.929861111108039</v>
      </c>
      <c r="AS198" s="117">
        <f t="shared" si="29"/>
        <v>4.6180555555547471</v>
      </c>
    </row>
    <row r="199" spans="1:45" x14ac:dyDescent="0.2">
      <c r="A199" s="9" t="s">
        <v>2075</v>
      </c>
      <c r="B199" s="16">
        <v>38737.770833333336</v>
      </c>
      <c r="C199" s="16">
        <v>38738.237500000003</v>
      </c>
      <c r="D199" s="20" t="s">
        <v>2636</v>
      </c>
      <c r="E199" s="18" t="s">
        <v>2637</v>
      </c>
      <c r="F199" s="9">
        <v>50</v>
      </c>
      <c r="L199" s="8">
        <v>31.27</v>
      </c>
      <c r="N199" s="9">
        <v>1060</v>
      </c>
      <c r="P199" s="23">
        <v>38737.770833333336</v>
      </c>
      <c r="Q199" s="23">
        <v>38738.237500000003</v>
      </c>
      <c r="R199">
        <v>0.3619</v>
      </c>
      <c r="S199">
        <v>0.94</v>
      </c>
      <c r="T199" s="122">
        <f t="shared" ref="T199:T243" si="35">R199*60*60*24/1000</f>
        <v>31.268159999999995</v>
      </c>
      <c r="U199" s="132"/>
      <c r="V199" s="23">
        <v>38733.338194444441</v>
      </c>
      <c r="W199" s="23">
        <v>38738.277777777781</v>
      </c>
      <c r="X199">
        <v>4.1204999999999998</v>
      </c>
      <c r="Y199">
        <v>1.0043</v>
      </c>
      <c r="Z199" s="81">
        <f t="shared" si="31"/>
        <v>356.01119999999997</v>
      </c>
      <c r="AB199" s="82">
        <f t="shared" si="32"/>
        <v>324.74119999999999</v>
      </c>
      <c r="AK199" s="9">
        <v>31.27</v>
      </c>
      <c r="AL199" s="9">
        <f t="shared" si="33"/>
        <v>31.268159999999995</v>
      </c>
      <c r="AM199" s="82">
        <f t="shared" ref="AM199:AM262" si="36">Z199</f>
        <v>356.01119999999997</v>
      </c>
      <c r="AO199" s="82">
        <f t="shared" ref="AO199:AO262" si="37">AL199-AK199</f>
        <v>-1.8400000000049488E-3</v>
      </c>
      <c r="AP199" s="82">
        <f t="shared" ref="AP199:AP262" si="38">AM199-AL199</f>
        <v>324.74303999999995</v>
      </c>
      <c r="AQ199" s="117">
        <f t="shared" si="34"/>
        <v>0.46666666666715173</v>
      </c>
      <c r="AR199" s="117">
        <f t="shared" ref="AR199:AR243" si="39">W199-V199</f>
        <v>4.9395833333401242</v>
      </c>
      <c r="AS199" s="117">
        <f t="shared" ref="AS199:AS262" si="40">AR199-AQ199</f>
        <v>4.4729166666729725</v>
      </c>
    </row>
    <row r="200" spans="1:45" x14ac:dyDescent="0.2">
      <c r="A200" s="9" t="s">
        <v>2075</v>
      </c>
      <c r="B200" s="16">
        <v>38738.318055555559</v>
      </c>
      <c r="C200" s="16">
        <v>38739.413194444445</v>
      </c>
      <c r="D200" s="20" t="s">
        <v>2638</v>
      </c>
      <c r="E200" s="18" t="s">
        <v>2639</v>
      </c>
      <c r="F200" s="9">
        <v>50</v>
      </c>
      <c r="L200" s="8">
        <v>109.02</v>
      </c>
      <c r="N200" s="9">
        <v>9450</v>
      </c>
      <c r="P200" s="23">
        <v>38738.318055555559</v>
      </c>
      <c r="Q200" s="23">
        <v>38739.413194444445</v>
      </c>
      <c r="R200">
        <v>1.2618</v>
      </c>
      <c r="S200">
        <v>2.04</v>
      </c>
      <c r="T200" s="122">
        <f t="shared" si="35"/>
        <v>109.01951999999999</v>
      </c>
      <c r="U200" s="132"/>
      <c r="V200" s="23">
        <v>38738.277777777781</v>
      </c>
      <c r="W200" s="23">
        <v>38739.45208333333</v>
      </c>
      <c r="X200">
        <v>1.3305</v>
      </c>
      <c r="Y200">
        <v>2.04</v>
      </c>
      <c r="Z200" s="81">
        <f t="shared" si="31"/>
        <v>114.9552</v>
      </c>
      <c r="AB200" s="82">
        <f t="shared" si="32"/>
        <v>5.9352000000000089</v>
      </c>
      <c r="AK200" s="9">
        <v>109.02</v>
      </c>
      <c r="AL200" s="9">
        <f t="shared" si="33"/>
        <v>109.01951999999999</v>
      </c>
      <c r="AM200" s="82">
        <f t="shared" si="36"/>
        <v>114.9552</v>
      </c>
      <c r="AO200" s="82">
        <f t="shared" si="37"/>
        <v>-4.8000000001025001E-4</v>
      </c>
      <c r="AP200" s="82">
        <f t="shared" si="38"/>
        <v>5.9356800000000192</v>
      </c>
      <c r="AQ200" s="117">
        <f t="shared" si="34"/>
        <v>1.0951388888861402</v>
      </c>
      <c r="AR200" s="117">
        <f t="shared" si="39"/>
        <v>1.1743055555489263</v>
      </c>
      <c r="AS200" s="117">
        <f t="shared" si="40"/>
        <v>7.9166666662786156E-2</v>
      </c>
    </row>
    <row r="201" spans="1:45" x14ac:dyDescent="0.2">
      <c r="A201" s="9" t="s">
        <v>2075</v>
      </c>
      <c r="B201" s="16">
        <v>38739.491666666669</v>
      </c>
      <c r="C201" s="16">
        <v>38739.98333333333</v>
      </c>
      <c r="D201" s="20" t="s">
        <v>2640</v>
      </c>
      <c r="E201" s="18" t="s">
        <v>2641</v>
      </c>
      <c r="F201" s="9">
        <v>50</v>
      </c>
      <c r="L201" s="8">
        <v>39.22</v>
      </c>
      <c r="N201" s="9">
        <v>1010</v>
      </c>
      <c r="P201" s="23">
        <v>38739.491666666669</v>
      </c>
      <c r="Q201" s="23">
        <v>38739.98333333333</v>
      </c>
      <c r="R201">
        <v>0.45390000000000003</v>
      </c>
      <c r="S201">
        <v>0.94</v>
      </c>
      <c r="T201" s="122">
        <f t="shared" si="35"/>
        <v>39.216960000000007</v>
      </c>
      <c r="U201" s="132"/>
      <c r="V201" s="23">
        <v>38739.45208333333</v>
      </c>
      <c r="W201" s="23">
        <v>38740.053472222222</v>
      </c>
      <c r="X201">
        <v>0.55269999999999997</v>
      </c>
      <c r="Y201">
        <v>0.94</v>
      </c>
      <c r="Z201" s="81">
        <f t="shared" si="31"/>
        <v>47.753279999999997</v>
      </c>
      <c r="AB201" s="82">
        <f t="shared" si="32"/>
        <v>8.5332799999999978</v>
      </c>
      <c r="AK201" s="9">
        <v>39.22</v>
      </c>
      <c r="AL201" s="9">
        <f t="shared" si="33"/>
        <v>39.216960000000007</v>
      </c>
      <c r="AM201" s="82">
        <f t="shared" si="36"/>
        <v>47.753279999999997</v>
      </c>
      <c r="AO201" s="82">
        <f t="shared" si="37"/>
        <v>-3.039999999991494E-3</v>
      </c>
      <c r="AP201" s="82">
        <f t="shared" si="38"/>
        <v>8.5363199999999892</v>
      </c>
      <c r="AQ201" s="117">
        <f t="shared" si="34"/>
        <v>0.49166666666133096</v>
      </c>
      <c r="AR201" s="117">
        <f t="shared" si="39"/>
        <v>0.60138888889196096</v>
      </c>
      <c r="AS201" s="117">
        <f t="shared" si="40"/>
        <v>0.10972222223063</v>
      </c>
    </row>
    <row r="202" spans="1:45" x14ac:dyDescent="0.2">
      <c r="A202" s="9" t="s">
        <v>2075</v>
      </c>
      <c r="B202" s="16">
        <v>38740.124305555553</v>
      </c>
      <c r="C202" s="16">
        <v>38743.27847222222</v>
      </c>
      <c r="D202" s="20" t="s">
        <v>2642</v>
      </c>
      <c r="E202" s="18" t="s">
        <v>2643</v>
      </c>
      <c r="F202" s="9">
        <v>50</v>
      </c>
      <c r="L202" s="8">
        <v>286.17</v>
      </c>
      <c r="N202" s="9">
        <v>948</v>
      </c>
      <c r="P202" s="23">
        <v>38740.124305555553</v>
      </c>
      <c r="Q202" s="23">
        <v>38743.27847222222</v>
      </c>
      <c r="R202">
        <v>3.3121</v>
      </c>
      <c r="S202">
        <v>2.04</v>
      </c>
      <c r="T202" s="122">
        <f t="shared" si="35"/>
        <v>286.16543999999999</v>
      </c>
      <c r="U202" s="132"/>
      <c r="V202" s="23">
        <v>38740.053472222222</v>
      </c>
      <c r="W202" s="23">
        <v>38743.345138888886</v>
      </c>
      <c r="X202">
        <v>3.4314</v>
      </c>
      <c r="Y202">
        <v>2.04</v>
      </c>
      <c r="Z202" s="81">
        <f t="shared" si="31"/>
        <v>296.47296</v>
      </c>
      <c r="AB202" s="82">
        <f t="shared" si="32"/>
        <v>10.302959999999985</v>
      </c>
      <c r="AK202" s="9">
        <v>286.17</v>
      </c>
      <c r="AL202" s="9">
        <f t="shared" si="33"/>
        <v>286.16543999999999</v>
      </c>
      <c r="AM202" s="82">
        <f t="shared" si="36"/>
        <v>296.47296</v>
      </c>
      <c r="AO202" s="82">
        <f t="shared" si="37"/>
        <v>-4.5600000000263208E-3</v>
      </c>
      <c r="AP202" s="82">
        <f t="shared" si="38"/>
        <v>10.307520000000011</v>
      </c>
      <c r="AQ202" s="117">
        <f t="shared" si="34"/>
        <v>3.1541666666671517</v>
      </c>
      <c r="AR202" s="117">
        <f t="shared" si="39"/>
        <v>3.2916666666642413</v>
      </c>
      <c r="AS202" s="117">
        <f t="shared" si="40"/>
        <v>0.13749999999708962</v>
      </c>
    </row>
    <row r="203" spans="1:45" x14ac:dyDescent="0.2">
      <c r="A203" s="9" t="s">
        <v>2075</v>
      </c>
      <c r="B203" s="16">
        <v>38743.411805555559</v>
      </c>
      <c r="C203" s="16">
        <v>38745.293055555558</v>
      </c>
      <c r="D203" s="20" t="s">
        <v>2644</v>
      </c>
      <c r="E203" s="18" t="s">
        <v>2645</v>
      </c>
      <c r="F203" s="9">
        <v>50</v>
      </c>
      <c r="L203" s="8">
        <v>201.96</v>
      </c>
      <c r="N203" s="9">
        <v>524</v>
      </c>
      <c r="P203" s="23">
        <v>38743.411805555559</v>
      </c>
      <c r="Q203" s="23">
        <v>38745.293055555558</v>
      </c>
      <c r="R203">
        <v>2.3374999999999999</v>
      </c>
      <c r="S203">
        <v>2.5</v>
      </c>
      <c r="T203" s="122">
        <f t="shared" si="35"/>
        <v>201.96</v>
      </c>
      <c r="U203" s="132"/>
      <c r="V203" s="23">
        <v>38743.345138888886</v>
      </c>
      <c r="W203" s="23">
        <v>38745.423611111109</v>
      </c>
      <c r="X203">
        <v>2.5518000000000001</v>
      </c>
      <c r="Y203">
        <v>2.5</v>
      </c>
      <c r="Z203" s="81">
        <f t="shared" si="31"/>
        <v>220.47551999999999</v>
      </c>
      <c r="AB203" s="82">
        <f t="shared" si="32"/>
        <v>18.515519999999981</v>
      </c>
      <c r="AK203" s="9">
        <v>201.96</v>
      </c>
      <c r="AL203" s="9">
        <f t="shared" si="33"/>
        <v>201.96</v>
      </c>
      <c r="AM203" s="82">
        <f t="shared" si="36"/>
        <v>220.47551999999999</v>
      </c>
      <c r="AO203" s="82">
        <f t="shared" si="37"/>
        <v>0</v>
      </c>
      <c r="AP203" s="82">
        <f t="shared" si="38"/>
        <v>18.515519999999981</v>
      </c>
      <c r="AQ203" s="117">
        <f t="shared" si="34"/>
        <v>1.8812499999985448</v>
      </c>
      <c r="AR203" s="117">
        <f t="shared" si="39"/>
        <v>2.078472222223354</v>
      </c>
      <c r="AS203" s="117">
        <f t="shared" si="40"/>
        <v>0.19722222222480923</v>
      </c>
    </row>
    <row r="204" spans="1:45" x14ac:dyDescent="0.2">
      <c r="A204" s="9" t="s">
        <v>2075</v>
      </c>
      <c r="B204" s="16">
        <v>38745.554861111108</v>
      </c>
      <c r="C204" s="16">
        <v>38745.857638888891</v>
      </c>
      <c r="D204" s="20" t="s">
        <v>2646</v>
      </c>
      <c r="E204" s="18" t="s">
        <v>2647</v>
      </c>
      <c r="F204" s="9">
        <v>50</v>
      </c>
      <c r="L204" s="8">
        <v>260.27999999999997</v>
      </c>
      <c r="N204" s="9">
        <v>521</v>
      </c>
      <c r="P204" s="23">
        <v>38745.554861111108</v>
      </c>
      <c r="Q204" s="23">
        <v>38745.857638888891</v>
      </c>
      <c r="R204">
        <v>3.0125000000000002</v>
      </c>
      <c r="S204">
        <v>28.842300000000002</v>
      </c>
      <c r="T204" s="122">
        <f t="shared" si="35"/>
        <v>260.27999999999997</v>
      </c>
      <c r="U204" s="132"/>
      <c r="V204" s="23">
        <v>38745.423611111109</v>
      </c>
      <c r="W204" s="23">
        <v>38745.864583333336</v>
      </c>
      <c r="X204">
        <v>3.3723000000000001</v>
      </c>
      <c r="Y204">
        <v>28.842300000000002</v>
      </c>
      <c r="Z204" s="81">
        <f t="shared" si="31"/>
        <v>291.36671999999999</v>
      </c>
      <c r="AB204" s="82">
        <f t="shared" si="32"/>
        <v>31.086720000000014</v>
      </c>
      <c r="AK204" s="9">
        <v>260.27999999999997</v>
      </c>
      <c r="AL204" s="9">
        <f t="shared" si="33"/>
        <v>260.27999999999997</v>
      </c>
      <c r="AM204" s="82">
        <f t="shared" si="36"/>
        <v>291.36671999999999</v>
      </c>
      <c r="AO204" s="82">
        <f t="shared" si="37"/>
        <v>0</v>
      </c>
      <c r="AP204" s="82">
        <f t="shared" si="38"/>
        <v>31.086720000000014</v>
      </c>
      <c r="AQ204" s="117">
        <f t="shared" si="34"/>
        <v>0.30277777778246673</v>
      </c>
      <c r="AR204" s="117">
        <f t="shared" si="39"/>
        <v>0.44097222222626442</v>
      </c>
      <c r="AS204" s="117">
        <f t="shared" si="40"/>
        <v>0.13819444444379769</v>
      </c>
    </row>
    <row r="205" spans="1:45" x14ac:dyDescent="0.2">
      <c r="A205" s="9" t="s">
        <v>2075</v>
      </c>
      <c r="B205" s="16">
        <v>38745.87222222222</v>
      </c>
      <c r="C205" s="16">
        <v>38746.073611111111</v>
      </c>
      <c r="D205" s="20" t="s">
        <v>2648</v>
      </c>
      <c r="E205" s="18" t="s">
        <v>2649</v>
      </c>
      <c r="F205" s="9">
        <v>50</v>
      </c>
      <c r="L205" s="8">
        <v>519.04999999999995</v>
      </c>
      <c r="N205" s="9">
        <v>175</v>
      </c>
      <c r="P205" s="23">
        <v>38745.87222222222</v>
      </c>
      <c r="Q205" s="23">
        <v>38746.073611111111</v>
      </c>
      <c r="R205">
        <v>6.0075000000000003</v>
      </c>
      <c r="S205">
        <v>34.423499999999997</v>
      </c>
      <c r="T205" s="122">
        <f t="shared" si="35"/>
        <v>519.04800000000012</v>
      </c>
      <c r="U205" s="132"/>
      <c r="V205" s="23">
        <v>38745.864583333336</v>
      </c>
      <c r="W205" s="23">
        <v>38746.127083333333</v>
      </c>
      <c r="X205">
        <v>7.9490999999999996</v>
      </c>
      <c r="Y205">
        <v>34.423499999999997</v>
      </c>
      <c r="Z205" s="81">
        <f t="shared" si="31"/>
        <v>686.80223999999998</v>
      </c>
      <c r="AB205" s="82">
        <f t="shared" si="32"/>
        <v>167.75224000000003</v>
      </c>
      <c r="AK205" s="9">
        <v>519.04999999999995</v>
      </c>
      <c r="AL205" s="9">
        <f t="shared" si="33"/>
        <v>519.04800000000012</v>
      </c>
      <c r="AM205" s="82">
        <f t="shared" si="36"/>
        <v>686.80223999999998</v>
      </c>
      <c r="AO205" s="82">
        <f t="shared" si="37"/>
        <v>-1.9999999998390194E-3</v>
      </c>
      <c r="AP205" s="82">
        <f t="shared" si="38"/>
        <v>167.75423999999987</v>
      </c>
      <c r="AQ205" s="117">
        <f t="shared" si="34"/>
        <v>0.20138888889050577</v>
      </c>
      <c r="AR205" s="117">
        <f t="shared" si="39"/>
        <v>0.26249999999708962</v>
      </c>
      <c r="AS205" s="117">
        <f t="shared" si="40"/>
        <v>6.1111111106583849E-2</v>
      </c>
    </row>
    <row r="206" spans="1:45" x14ac:dyDescent="0.2">
      <c r="B206" s="16">
        <v>38746.180555555555</v>
      </c>
      <c r="C206" s="16">
        <v>38748.374305555553</v>
      </c>
      <c r="D206" s="20" t="s">
        <v>2650</v>
      </c>
      <c r="E206" s="18" t="s">
        <v>2651</v>
      </c>
      <c r="F206" s="9">
        <v>50</v>
      </c>
      <c r="L206" s="8">
        <v>2587.23</v>
      </c>
      <c r="N206" s="9">
        <v>255</v>
      </c>
      <c r="P206" s="23">
        <v>38746.180555555555</v>
      </c>
      <c r="Q206" s="23">
        <v>38748.374305555553</v>
      </c>
      <c r="R206">
        <v>29.944800000000001</v>
      </c>
      <c r="S206">
        <v>62.214100000000002</v>
      </c>
      <c r="T206" s="122">
        <f t="shared" si="35"/>
        <v>2587.2307199999996</v>
      </c>
      <c r="U206" s="132"/>
      <c r="V206" s="23">
        <v>38746.127083333333</v>
      </c>
      <c r="W206" s="23">
        <v>38747.831250000003</v>
      </c>
      <c r="X206">
        <v>29.9954</v>
      </c>
      <c r="Y206">
        <v>62.214100000000002</v>
      </c>
      <c r="Z206" s="81">
        <f t="shared" si="31"/>
        <v>2591.6025600000003</v>
      </c>
      <c r="AB206" s="82">
        <f t="shared" si="32"/>
        <v>4.3725600000002487</v>
      </c>
      <c r="AK206" s="9">
        <v>2587.23</v>
      </c>
      <c r="AL206" s="9">
        <f t="shared" si="33"/>
        <v>2587.2307199999996</v>
      </c>
      <c r="AM206" s="82">
        <f t="shared" si="36"/>
        <v>2591.6025600000003</v>
      </c>
      <c r="AO206" s="82">
        <f t="shared" si="37"/>
        <v>7.199999995464168E-4</v>
      </c>
      <c r="AP206" s="82">
        <f t="shared" si="38"/>
        <v>4.3718400000007023</v>
      </c>
      <c r="AQ206" s="117">
        <f t="shared" si="34"/>
        <v>2.1937499999985448</v>
      </c>
      <c r="AR206" s="117">
        <f t="shared" si="39"/>
        <v>1.7041666666700621</v>
      </c>
      <c r="AS206" s="117">
        <f t="shared" si="40"/>
        <v>-0.48958333332848269</v>
      </c>
    </row>
    <row r="207" spans="1:45" x14ac:dyDescent="0.2">
      <c r="A207" s="9" t="s">
        <v>2075</v>
      </c>
      <c r="B207" s="16">
        <v>38747.288194444445</v>
      </c>
      <c r="C207" s="16">
        <v>38747.493055555555</v>
      </c>
      <c r="D207" s="20" t="s">
        <v>2652</v>
      </c>
      <c r="E207" s="18" t="s">
        <v>2653</v>
      </c>
      <c r="F207" s="9">
        <v>50</v>
      </c>
      <c r="L207" s="8">
        <v>98.68</v>
      </c>
      <c r="N207" s="9">
        <v>461</v>
      </c>
      <c r="P207" s="23">
        <v>38747.288194444445</v>
      </c>
      <c r="Q207" s="23">
        <v>38747.493055555555</v>
      </c>
      <c r="R207">
        <v>1.1420999999999999</v>
      </c>
      <c r="S207">
        <v>6.6967999999999996</v>
      </c>
      <c r="T207" s="122">
        <f t="shared" si="35"/>
        <v>98.67743999999999</v>
      </c>
      <c r="U207" s="132"/>
      <c r="V207" s="23">
        <v>38747.831250000003</v>
      </c>
      <c r="W207" s="23">
        <v>38748.135416666664</v>
      </c>
      <c r="X207">
        <v>1.1037999999999999</v>
      </c>
      <c r="Y207">
        <v>4.28</v>
      </c>
      <c r="Z207" s="81">
        <f t="shared" si="31"/>
        <v>95.368319999999997</v>
      </c>
      <c r="AB207" s="82">
        <f t="shared" si="32"/>
        <v>-3.3116800000000097</v>
      </c>
      <c r="AK207" s="9">
        <v>98.68</v>
      </c>
      <c r="AL207" s="9">
        <f t="shared" si="33"/>
        <v>98.67743999999999</v>
      </c>
      <c r="AM207" s="82">
        <f t="shared" si="36"/>
        <v>95.368319999999997</v>
      </c>
      <c r="AO207" s="82">
        <f t="shared" si="37"/>
        <v>-2.5600000000167711E-3</v>
      </c>
      <c r="AP207" s="82">
        <f t="shared" si="38"/>
        <v>-3.309119999999993</v>
      </c>
      <c r="AQ207" s="117">
        <f t="shared" si="34"/>
        <v>0.20486111110949423</v>
      </c>
      <c r="AR207" s="117">
        <f t="shared" si="39"/>
        <v>0.30416666666133096</v>
      </c>
      <c r="AS207" s="117">
        <f t="shared" si="40"/>
        <v>9.9305555551836733E-2</v>
      </c>
    </row>
    <row r="208" spans="1:45" x14ac:dyDescent="0.2">
      <c r="A208" s="9" t="s">
        <v>2075</v>
      </c>
      <c r="B208" s="16">
        <v>38748.777777777781</v>
      </c>
      <c r="C208" s="16">
        <v>38751.311111111114</v>
      </c>
      <c r="D208" s="20" t="s">
        <v>2654</v>
      </c>
      <c r="E208" s="18" t="s">
        <v>2655</v>
      </c>
      <c r="F208" s="9">
        <v>50</v>
      </c>
      <c r="L208" s="8">
        <v>449.85</v>
      </c>
      <c r="N208" s="9">
        <v>256</v>
      </c>
      <c r="P208" s="23">
        <v>38748.777777777781</v>
      </c>
      <c r="Q208" s="23">
        <v>38751.311111111114</v>
      </c>
      <c r="R208">
        <v>5.2065999999999999</v>
      </c>
      <c r="S208">
        <v>2.5</v>
      </c>
      <c r="T208" s="122">
        <f t="shared" si="35"/>
        <v>449.85024000000004</v>
      </c>
      <c r="U208" s="132"/>
      <c r="V208" s="23">
        <v>38748.135416666664</v>
      </c>
      <c r="W208" s="23">
        <v>38751.504861111112</v>
      </c>
      <c r="X208">
        <v>7.3304</v>
      </c>
      <c r="Y208">
        <v>3.3010000000000002</v>
      </c>
      <c r="Z208" s="81">
        <f t="shared" si="31"/>
        <v>633.34656000000007</v>
      </c>
      <c r="AB208" s="82">
        <f t="shared" si="32"/>
        <v>183.49656000000004</v>
      </c>
      <c r="AK208" s="9">
        <v>449.85</v>
      </c>
      <c r="AL208" s="9">
        <f t="shared" si="33"/>
        <v>449.85024000000004</v>
      </c>
      <c r="AM208" s="82">
        <f t="shared" si="36"/>
        <v>633.34656000000007</v>
      </c>
      <c r="AO208" s="82">
        <f t="shared" si="37"/>
        <v>2.4000000001933586E-4</v>
      </c>
      <c r="AP208" s="82">
        <f t="shared" si="38"/>
        <v>183.49632000000003</v>
      </c>
      <c r="AQ208" s="117">
        <f t="shared" si="34"/>
        <v>2.5333333333328483</v>
      </c>
      <c r="AR208" s="117">
        <f t="shared" si="39"/>
        <v>3.3694444444481633</v>
      </c>
      <c r="AS208" s="117">
        <f t="shared" si="40"/>
        <v>0.836111111115315</v>
      </c>
    </row>
    <row r="209" spans="1:45" x14ac:dyDescent="0.2">
      <c r="A209" s="9" t="s">
        <v>2075</v>
      </c>
      <c r="B209" s="16">
        <v>38751.699305555558</v>
      </c>
      <c r="C209" s="16">
        <v>38755.893750000003</v>
      </c>
      <c r="D209" s="20" t="s">
        <v>2656</v>
      </c>
      <c r="E209" s="18" t="s">
        <v>2657</v>
      </c>
      <c r="F209" s="9">
        <v>50</v>
      </c>
      <c r="L209" s="8">
        <v>508.83</v>
      </c>
      <c r="N209" s="9">
        <v>333</v>
      </c>
      <c r="P209" s="23">
        <v>38751.699305555558</v>
      </c>
      <c r="Q209" s="23">
        <v>38755.893750000003</v>
      </c>
      <c r="R209">
        <v>5.8891999999999998</v>
      </c>
      <c r="S209">
        <v>2.04</v>
      </c>
      <c r="T209" s="122">
        <f t="shared" si="35"/>
        <v>508.82688000000002</v>
      </c>
      <c r="U209" s="132"/>
      <c r="V209" s="23">
        <v>38751.504861111112</v>
      </c>
      <c r="W209" s="23">
        <v>38756.244444444441</v>
      </c>
      <c r="X209">
        <v>6.6863999999999999</v>
      </c>
      <c r="Y209">
        <v>2.3782000000000001</v>
      </c>
      <c r="Z209" s="81">
        <f t="shared" si="31"/>
        <v>577.70495999999991</v>
      </c>
      <c r="AB209" s="82">
        <f t="shared" si="32"/>
        <v>68.87495999999993</v>
      </c>
      <c r="AK209" s="9">
        <v>508.83</v>
      </c>
      <c r="AL209" s="9">
        <f t="shared" si="33"/>
        <v>508.82688000000002</v>
      </c>
      <c r="AM209" s="82">
        <f t="shared" si="36"/>
        <v>577.70495999999991</v>
      </c>
      <c r="AO209" s="82">
        <f t="shared" si="37"/>
        <v>-3.1199999999671491E-3</v>
      </c>
      <c r="AP209" s="82">
        <f t="shared" si="38"/>
        <v>68.878079999999898</v>
      </c>
      <c r="AQ209" s="117">
        <f t="shared" si="34"/>
        <v>4.1944444444452529</v>
      </c>
      <c r="AR209" s="117">
        <f t="shared" si="39"/>
        <v>4.7395833333284827</v>
      </c>
      <c r="AS209" s="117">
        <f t="shared" si="40"/>
        <v>0.54513888888322981</v>
      </c>
    </row>
    <row r="210" spans="1:45" x14ac:dyDescent="0.2">
      <c r="A210" s="9" t="s">
        <v>2075</v>
      </c>
      <c r="B210" s="16">
        <v>38756.595833333333</v>
      </c>
      <c r="C210" s="16">
        <v>38757.984027777777</v>
      </c>
      <c r="D210" s="20" t="s">
        <v>2658</v>
      </c>
      <c r="E210" s="18" t="s">
        <v>2659</v>
      </c>
      <c r="F210" s="9">
        <v>50</v>
      </c>
      <c r="L210" s="8">
        <v>120.95</v>
      </c>
      <c r="N210" s="9">
        <v>213</v>
      </c>
      <c r="P210" s="23">
        <v>38756.595833333333</v>
      </c>
      <c r="Q210" s="23">
        <v>38757.984027777777</v>
      </c>
      <c r="R210">
        <v>1.3998999999999999</v>
      </c>
      <c r="S210">
        <v>1.0707</v>
      </c>
      <c r="T210" s="122">
        <f t="shared" si="35"/>
        <v>120.95136000000001</v>
      </c>
      <c r="U210" s="132"/>
      <c r="V210" s="23">
        <v>38756.244444444441</v>
      </c>
      <c r="W210" s="23">
        <v>38758.103472222225</v>
      </c>
      <c r="X210">
        <v>1.8880999999999999</v>
      </c>
      <c r="Y210">
        <v>1.0707</v>
      </c>
      <c r="Z210" s="81">
        <f t="shared" si="31"/>
        <v>163.13183999999995</v>
      </c>
      <c r="AB210" s="82">
        <f t="shared" si="32"/>
        <v>42.181839999999951</v>
      </c>
      <c r="AK210" s="9">
        <v>120.95</v>
      </c>
      <c r="AL210" s="9">
        <f t="shared" si="33"/>
        <v>120.95136000000001</v>
      </c>
      <c r="AM210" s="82">
        <f t="shared" si="36"/>
        <v>163.13183999999995</v>
      </c>
      <c r="AO210" s="82">
        <f t="shared" si="37"/>
        <v>1.3600000000053569E-3</v>
      </c>
      <c r="AP210" s="82">
        <f t="shared" si="38"/>
        <v>42.180479999999946</v>
      </c>
      <c r="AQ210" s="117">
        <f t="shared" si="34"/>
        <v>1.3881944444437977</v>
      </c>
      <c r="AR210" s="117">
        <f t="shared" si="39"/>
        <v>1.8590277777839219</v>
      </c>
      <c r="AS210" s="117">
        <f t="shared" si="40"/>
        <v>0.47083333334012423</v>
      </c>
    </row>
    <row r="211" spans="1:45" x14ac:dyDescent="0.2">
      <c r="A211" s="9" t="s">
        <v>2075</v>
      </c>
      <c r="B211" s="16">
        <v>38758.223611111112</v>
      </c>
      <c r="C211" s="16">
        <v>38758.902083333334</v>
      </c>
      <c r="D211" s="20" t="s">
        <v>2660</v>
      </c>
      <c r="E211" s="18" t="s">
        <v>2661</v>
      </c>
      <c r="F211" s="9">
        <v>50</v>
      </c>
      <c r="L211" s="8">
        <v>62.03</v>
      </c>
      <c r="N211" s="9">
        <v>1270</v>
      </c>
      <c r="P211" s="23">
        <v>38758.223611111112</v>
      </c>
      <c r="Q211" s="23">
        <v>38758.902083333334</v>
      </c>
      <c r="R211">
        <v>0.71789999999999998</v>
      </c>
      <c r="S211">
        <v>1.1393</v>
      </c>
      <c r="T211" s="122">
        <f t="shared" si="35"/>
        <v>62.026559999999996</v>
      </c>
      <c r="U211" s="132"/>
      <c r="V211" s="23">
        <v>38758.103472222225</v>
      </c>
      <c r="W211" s="23">
        <v>38759.021527777775</v>
      </c>
      <c r="X211">
        <v>0.97450000000000003</v>
      </c>
      <c r="Y211">
        <v>1.1393</v>
      </c>
      <c r="Z211" s="81">
        <f t="shared" si="31"/>
        <v>84.196799999999982</v>
      </c>
      <c r="AB211" s="82">
        <f t="shared" si="32"/>
        <v>22.166799999999981</v>
      </c>
      <c r="AK211" s="9">
        <v>62.03</v>
      </c>
      <c r="AL211" s="9">
        <f t="shared" si="33"/>
        <v>62.026559999999996</v>
      </c>
      <c r="AM211" s="82">
        <f t="shared" si="36"/>
        <v>84.196799999999982</v>
      </c>
      <c r="AO211" s="82">
        <f t="shared" si="37"/>
        <v>-3.4400000000047726E-3</v>
      </c>
      <c r="AP211" s="82">
        <f t="shared" si="38"/>
        <v>22.170239999999986</v>
      </c>
      <c r="AQ211" s="117">
        <f t="shared" si="34"/>
        <v>0.67847222222189885</v>
      </c>
      <c r="AR211" s="117">
        <f t="shared" si="39"/>
        <v>0.91805555555038154</v>
      </c>
      <c r="AS211" s="117">
        <f t="shared" si="40"/>
        <v>0.23958333332848269</v>
      </c>
    </row>
    <row r="212" spans="1:45" x14ac:dyDescent="0.2">
      <c r="A212" s="9" t="s">
        <v>2075</v>
      </c>
      <c r="B212" s="16">
        <v>38759.14166666667</v>
      </c>
      <c r="C212" s="16">
        <v>38761.421527777777</v>
      </c>
      <c r="D212" s="20" t="s">
        <v>2662</v>
      </c>
      <c r="E212" s="18" t="s">
        <v>2663</v>
      </c>
      <c r="F212" s="9">
        <v>50</v>
      </c>
      <c r="L212" s="8">
        <v>193.31</v>
      </c>
      <c r="N212" s="9">
        <v>1160</v>
      </c>
      <c r="P212" s="23">
        <v>38759.14166666667</v>
      </c>
      <c r="Q212" s="23">
        <v>38761.421527777777</v>
      </c>
      <c r="R212">
        <v>2.2374000000000001</v>
      </c>
      <c r="S212">
        <v>1.4391</v>
      </c>
      <c r="T212" s="122">
        <f t="shared" si="35"/>
        <v>193.31136000000001</v>
      </c>
      <c r="U212" s="132"/>
      <c r="V212" s="23">
        <v>38759.021527777775</v>
      </c>
      <c r="W212" s="23">
        <v>38761.536111111112</v>
      </c>
      <c r="X212">
        <v>2.4561999999999999</v>
      </c>
      <c r="Y212">
        <v>1.4391</v>
      </c>
      <c r="Z212" s="81">
        <f t="shared" si="31"/>
        <v>212.21567999999999</v>
      </c>
      <c r="AB212" s="82">
        <f t="shared" si="32"/>
        <v>18.90567999999999</v>
      </c>
      <c r="AK212" s="9">
        <v>193.31</v>
      </c>
      <c r="AL212" s="9">
        <f t="shared" si="33"/>
        <v>193.31136000000001</v>
      </c>
      <c r="AM212" s="82">
        <f t="shared" si="36"/>
        <v>212.21567999999999</v>
      </c>
      <c r="AO212" s="82">
        <f t="shared" si="37"/>
        <v>1.3600000000053569E-3</v>
      </c>
      <c r="AP212" s="82">
        <f t="shared" si="38"/>
        <v>18.904319999999984</v>
      </c>
      <c r="AQ212" s="117">
        <f t="shared" si="34"/>
        <v>2.2798611111065838</v>
      </c>
      <c r="AR212" s="117">
        <f t="shared" si="39"/>
        <v>2.5145833333372138</v>
      </c>
      <c r="AS212" s="117">
        <f t="shared" si="40"/>
        <v>0.23472222223063</v>
      </c>
    </row>
    <row r="213" spans="1:45" x14ac:dyDescent="0.2">
      <c r="A213" s="9" t="s">
        <v>2075</v>
      </c>
      <c r="B213" s="16">
        <v>38761.651388888888</v>
      </c>
      <c r="C213" s="16">
        <v>38763.111111111109</v>
      </c>
      <c r="D213" s="20" t="s">
        <v>2666</v>
      </c>
      <c r="E213" s="18" t="s">
        <v>2667</v>
      </c>
      <c r="F213" s="9">
        <v>50</v>
      </c>
      <c r="L213" s="8">
        <v>116.85</v>
      </c>
      <c r="N213" s="9">
        <v>501</v>
      </c>
      <c r="P213" s="23">
        <v>38761.651388888888</v>
      </c>
      <c r="Q213" s="23">
        <v>38763.111111111109</v>
      </c>
      <c r="R213">
        <v>1.3524</v>
      </c>
      <c r="S213">
        <v>1.1393</v>
      </c>
      <c r="T213" s="122">
        <f t="shared" si="35"/>
        <v>116.84736000000001</v>
      </c>
      <c r="U213" s="132"/>
      <c r="V213" s="23">
        <v>38761.536111111112</v>
      </c>
      <c r="W213" s="23">
        <v>38763.236111111109</v>
      </c>
      <c r="X213">
        <v>1.5667</v>
      </c>
      <c r="Y213">
        <v>1.1393</v>
      </c>
      <c r="Z213" s="81">
        <f t="shared" si="31"/>
        <v>135.36288000000002</v>
      </c>
      <c r="AB213" s="82">
        <f t="shared" si="32"/>
        <v>18.512880000000024</v>
      </c>
      <c r="AK213" s="9">
        <v>116.85</v>
      </c>
      <c r="AL213" s="9">
        <f t="shared" si="33"/>
        <v>116.84736000000001</v>
      </c>
      <c r="AM213" s="82">
        <f t="shared" si="36"/>
        <v>135.36288000000002</v>
      </c>
      <c r="AO213" s="82">
        <f t="shared" si="37"/>
        <v>-2.6399999999853208E-3</v>
      </c>
      <c r="AP213" s="82">
        <f t="shared" si="38"/>
        <v>18.515520000000009</v>
      </c>
      <c r="AQ213" s="117">
        <f t="shared" si="34"/>
        <v>1.4597222222218988</v>
      </c>
      <c r="AR213" s="117">
        <f t="shared" si="39"/>
        <v>1.6999999999970896</v>
      </c>
      <c r="AS213" s="117">
        <f t="shared" si="40"/>
        <v>0.24027777777519077</v>
      </c>
    </row>
    <row r="214" spans="1:45" x14ac:dyDescent="0.2">
      <c r="B214" s="16">
        <v>38763.361111111109</v>
      </c>
      <c r="C214" s="16">
        <v>38764.06527777778</v>
      </c>
      <c r="D214" s="20" t="s">
        <v>2668</v>
      </c>
      <c r="E214" s="18" t="s">
        <v>2669</v>
      </c>
      <c r="F214" s="9">
        <v>50</v>
      </c>
      <c r="L214" s="8">
        <v>50.8</v>
      </c>
      <c r="N214" s="9">
        <v>354</v>
      </c>
      <c r="P214" s="23">
        <v>38763.361111111109</v>
      </c>
      <c r="Q214" s="23">
        <v>38764.06527777778</v>
      </c>
      <c r="R214">
        <v>0.58799999999999997</v>
      </c>
      <c r="S214">
        <v>0.94</v>
      </c>
      <c r="T214" s="122">
        <f t="shared" si="35"/>
        <v>50.803200000000004</v>
      </c>
      <c r="U214" s="132"/>
      <c r="V214" s="23">
        <v>38763.236111111109</v>
      </c>
      <c r="W214" s="23">
        <v>38764.150694444441</v>
      </c>
      <c r="X214">
        <v>0.77629999999999999</v>
      </c>
      <c r="Y214">
        <v>1.0043</v>
      </c>
      <c r="Z214" s="81">
        <f t="shared" si="31"/>
        <v>67.072320000000005</v>
      </c>
      <c r="AB214" s="82">
        <f t="shared" si="32"/>
        <v>16.272320000000008</v>
      </c>
      <c r="AK214" s="9">
        <v>50.8</v>
      </c>
      <c r="AL214" s="9">
        <f t="shared" si="33"/>
        <v>50.803200000000004</v>
      </c>
      <c r="AM214" s="82">
        <f t="shared" si="36"/>
        <v>67.072320000000005</v>
      </c>
      <c r="AO214" s="82">
        <f t="shared" si="37"/>
        <v>3.200000000006753E-3</v>
      </c>
      <c r="AP214" s="82">
        <f t="shared" si="38"/>
        <v>16.269120000000001</v>
      </c>
      <c r="AQ214" s="117">
        <f t="shared" si="34"/>
        <v>0.70416666667006211</v>
      </c>
      <c r="AR214" s="117">
        <f t="shared" si="39"/>
        <v>0.91458333333139308</v>
      </c>
      <c r="AS214" s="117">
        <f t="shared" si="40"/>
        <v>0.21041666666133096</v>
      </c>
    </row>
    <row r="215" spans="1:45" x14ac:dyDescent="0.2">
      <c r="A215" s="9" t="s">
        <v>2075</v>
      </c>
      <c r="B215" s="16">
        <v>38764.236111111109</v>
      </c>
      <c r="C215" s="16">
        <v>38764.436111111114</v>
      </c>
      <c r="D215" s="20" t="s">
        <v>2670</v>
      </c>
      <c r="E215" s="18" t="s">
        <v>2671</v>
      </c>
      <c r="F215" s="9">
        <v>50</v>
      </c>
      <c r="L215" s="8">
        <v>28.51</v>
      </c>
      <c r="N215" s="9">
        <v>1513</v>
      </c>
      <c r="P215" s="23">
        <v>38764.236111111109</v>
      </c>
      <c r="Q215" s="23">
        <v>38764.436111111114</v>
      </c>
      <c r="R215">
        <v>0.33</v>
      </c>
      <c r="S215">
        <v>8.6293000000000006</v>
      </c>
      <c r="T215" s="122">
        <f t="shared" si="35"/>
        <v>28.512</v>
      </c>
      <c r="U215" s="132"/>
      <c r="V215" s="23">
        <v>38764.150694444441</v>
      </c>
      <c r="W215" s="23">
        <v>38764.439583333333</v>
      </c>
      <c r="X215">
        <v>0.46139999999999998</v>
      </c>
      <c r="Y215">
        <v>10.793699999999999</v>
      </c>
      <c r="Z215" s="81">
        <f t="shared" si="31"/>
        <v>39.864959999999996</v>
      </c>
      <c r="AB215" s="82">
        <f t="shared" si="32"/>
        <v>11.354959999999995</v>
      </c>
      <c r="AK215" s="9">
        <v>28.51</v>
      </c>
      <c r="AL215" s="9">
        <f t="shared" si="33"/>
        <v>28.512</v>
      </c>
      <c r="AM215" s="82">
        <f t="shared" si="36"/>
        <v>39.864959999999996</v>
      </c>
      <c r="AO215" s="82">
        <f t="shared" si="37"/>
        <v>1.9999999999988916E-3</v>
      </c>
      <c r="AP215" s="82">
        <f t="shared" si="38"/>
        <v>11.352959999999996</v>
      </c>
      <c r="AQ215" s="117">
        <f t="shared" si="34"/>
        <v>0.20000000000436557</v>
      </c>
      <c r="AR215" s="117">
        <f t="shared" si="39"/>
        <v>0.28888888889196096</v>
      </c>
      <c r="AS215" s="117">
        <f t="shared" si="40"/>
        <v>8.8888888887595385E-2</v>
      </c>
    </row>
    <row r="216" spans="1:45" x14ac:dyDescent="0.2">
      <c r="A216" s="9" t="s">
        <v>2075</v>
      </c>
      <c r="B216" s="16">
        <v>38764.443749999999</v>
      </c>
      <c r="C216" s="16">
        <v>38764.468055555553</v>
      </c>
      <c r="D216" s="20" t="s">
        <v>2672</v>
      </c>
      <c r="E216" s="18" t="s">
        <v>2673</v>
      </c>
      <c r="F216" s="9">
        <v>50</v>
      </c>
      <c r="L216" s="8">
        <v>25.7</v>
      </c>
      <c r="N216" s="9">
        <v>6077</v>
      </c>
      <c r="P216" s="23">
        <v>38764.443749999999</v>
      </c>
      <c r="Q216" s="23">
        <v>38764.468055555553</v>
      </c>
      <c r="R216">
        <v>0.2974</v>
      </c>
      <c r="S216">
        <v>15.656700000000001</v>
      </c>
      <c r="T216" s="122">
        <f t="shared" si="35"/>
        <v>25.695360000000001</v>
      </c>
      <c r="U216" s="132"/>
      <c r="V216" s="23">
        <v>38764.439583333333</v>
      </c>
      <c r="W216" s="23">
        <v>38764.475694444445</v>
      </c>
      <c r="X216">
        <v>0.43969999999999998</v>
      </c>
      <c r="Y216">
        <v>15.656700000000001</v>
      </c>
      <c r="Z216" s="81">
        <f t="shared" si="31"/>
        <v>37.990079999999992</v>
      </c>
      <c r="AB216" s="82">
        <f t="shared" si="32"/>
        <v>12.290079999999993</v>
      </c>
      <c r="AK216" s="9">
        <v>25.7</v>
      </c>
      <c r="AL216" s="9">
        <f t="shared" si="33"/>
        <v>25.695360000000001</v>
      </c>
      <c r="AM216" s="82">
        <f t="shared" si="36"/>
        <v>37.990079999999992</v>
      </c>
      <c r="AO216" s="82">
        <f t="shared" si="37"/>
        <v>-4.6399999999984232E-3</v>
      </c>
      <c r="AP216" s="82">
        <f t="shared" si="38"/>
        <v>12.294719999999991</v>
      </c>
      <c r="AQ216" s="117">
        <f t="shared" si="34"/>
        <v>2.4305555554747116E-2</v>
      </c>
      <c r="AR216" s="117">
        <f t="shared" si="39"/>
        <v>3.6111111112404615E-2</v>
      </c>
      <c r="AS216" s="117">
        <f t="shared" si="40"/>
        <v>1.1805555557657499E-2</v>
      </c>
    </row>
    <row r="217" spans="1:45" x14ac:dyDescent="0.2">
      <c r="A217" s="9" t="s">
        <v>2075</v>
      </c>
      <c r="B217" s="16">
        <v>38764.48333333333</v>
      </c>
      <c r="C217" s="16">
        <v>38764.591666666667</v>
      </c>
      <c r="D217" s="20" t="s">
        <v>2674</v>
      </c>
      <c r="E217" s="18" t="s">
        <v>2675</v>
      </c>
      <c r="F217" s="9">
        <v>50</v>
      </c>
      <c r="L217" s="8">
        <v>27.13</v>
      </c>
      <c r="N217" s="9">
        <v>2974</v>
      </c>
      <c r="P217" s="23">
        <v>38764.48333333333</v>
      </c>
      <c r="Q217" s="23">
        <v>38764.591666666667</v>
      </c>
      <c r="R217">
        <v>0.314</v>
      </c>
      <c r="S217">
        <v>5.18</v>
      </c>
      <c r="T217" s="122">
        <f t="shared" si="35"/>
        <v>27.129600000000003</v>
      </c>
      <c r="U217" s="132"/>
      <c r="V217" s="23">
        <v>38764.475694444445</v>
      </c>
      <c r="W217" s="23">
        <v>38764.606249999997</v>
      </c>
      <c r="X217">
        <v>0.42649999999999999</v>
      </c>
      <c r="Y217">
        <v>7.7828999999999997</v>
      </c>
      <c r="Z217" s="81">
        <f t="shared" si="31"/>
        <v>36.849600000000002</v>
      </c>
      <c r="AB217" s="82">
        <f t="shared" si="32"/>
        <v>9.7196000000000033</v>
      </c>
      <c r="AK217" s="9">
        <v>27.13</v>
      </c>
      <c r="AL217" s="9">
        <f t="shared" si="33"/>
        <v>27.129600000000003</v>
      </c>
      <c r="AM217" s="82">
        <f t="shared" si="36"/>
        <v>36.849600000000002</v>
      </c>
      <c r="AO217" s="82">
        <f t="shared" si="37"/>
        <v>-3.9999999999551505E-4</v>
      </c>
      <c r="AP217" s="82">
        <f t="shared" si="38"/>
        <v>9.7199999999999989</v>
      </c>
      <c r="AQ217" s="117">
        <f t="shared" si="34"/>
        <v>0.10833333333721384</v>
      </c>
      <c r="AR217" s="117">
        <f t="shared" si="39"/>
        <v>0.13055555555183673</v>
      </c>
      <c r="AS217" s="117">
        <f t="shared" si="40"/>
        <v>2.2222222214622889E-2</v>
      </c>
    </row>
    <row r="218" spans="1:45" x14ac:dyDescent="0.2">
      <c r="A218" s="9" t="s">
        <v>2075</v>
      </c>
      <c r="B218" s="16">
        <v>38764.621527777781</v>
      </c>
      <c r="C218" s="16">
        <v>38764.709027777775</v>
      </c>
      <c r="D218" s="20" t="s">
        <v>2676</v>
      </c>
      <c r="E218" s="18" t="s">
        <v>2677</v>
      </c>
      <c r="F218" s="9">
        <v>50</v>
      </c>
      <c r="L218" s="8">
        <v>27.88</v>
      </c>
      <c r="N218" s="9">
        <v>3576</v>
      </c>
      <c r="P218" s="23">
        <v>38764.621527777781</v>
      </c>
      <c r="Q218" s="23">
        <v>38764.709027777775</v>
      </c>
      <c r="R218">
        <v>0.32269999999999999</v>
      </c>
      <c r="S218">
        <v>3.8664999999999998</v>
      </c>
      <c r="T218" s="122">
        <f t="shared" si="35"/>
        <v>27.881279999999997</v>
      </c>
      <c r="U218" s="132"/>
      <c r="V218" s="23">
        <v>38764.606249999997</v>
      </c>
      <c r="W218" s="23">
        <v>38764.722916666666</v>
      </c>
      <c r="X218">
        <v>0.42370000000000002</v>
      </c>
      <c r="Y218">
        <v>3.8664999999999998</v>
      </c>
      <c r="Z218" s="81">
        <f t="shared" si="31"/>
        <v>36.607680000000002</v>
      </c>
      <c r="AB218" s="82">
        <f t="shared" si="32"/>
        <v>8.727680000000003</v>
      </c>
      <c r="AK218" s="9">
        <v>27.88</v>
      </c>
      <c r="AL218" s="9">
        <f t="shared" si="33"/>
        <v>27.881279999999997</v>
      </c>
      <c r="AM218" s="82">
        <f t="shared" si="36"/>
        <v>36.607680000000002</v>
      </c>
      <c r="AO218" s="82">
        <f t="shared" si="37"/>
        <v>1.2799999999977274E-3</v>
      </c>
      <c r="AP218" s="82">
        <f t="shared" si="38"/>
        <v>8.7264000000000053</v>
      </c>
      <c r="AQ218" s="117">
        <f t="shared" si="34"/>
        <v>8.7499999994179234E-2</v>
      </c>
      <c r="AR218" s="117">
        <f t="shared" si="39"/>
        <v>0.11666666666860692</v>
      </c>
      <c r="AS218" s="117">
        <f t="shared" si="40"/>
        <v>2.9166666674427688E-2</v>
      </c>
    </row>
    <row r="219" spans="1:45" x14ac:dyDescent="0.2">
      <c r="A219" s="9" t="s">
        <v>2075</v>
      </c>
      <c r="B219" s="16">
        <v>38764.737500000003</v>
      </c>
      <c r="C219" s="16">
        <v>38764.839583333334</v>
      </c>
      <c r="D219" s="20" t="s">
        <v>2678</v>
      </c>
      <c r="E219" s="18" t="s">
        <v>2679</v>
      </c>
      <c r="F219" s="9">
        <v>50</v>
      </c>
      <c r="L219" s="8">
        <v>26.71</v>
      </c>
      <c r="N219" s="9">
        <v>5360</v>
      </c>
      <c r="P219" s="23">
        <v>38764.737500000003</v>
      </c>
      <c r="Q219" s="23">
        <v>38764.839583333334</v>
      </c>
      <c r="R219">
        <v>0.30919999999999997</v>
      </c>
      <c r="S219">
        <v>3.6699000000000002</v>
      </c>
      <c r="T219" s="122">
        <f t="shared" si="35"/>
        <v>26.714879999999997</v>
      </c>
      <c r="U219" s="132"/>
      <c r="V219" s="23">
        <v>38764.722916666666</v>
      </c>
      <c r="W219" s="23">
        <v>38764.86041666667</v>
      </c>
      <c r="X219">
        <v>0.41720000000000002</v>
      </c>
      <c r="Y219">
        <v>3.6699000000000002</v>
      </c>
      <c r="Z219" s="81">
        <f t="shared" si="31"/>
        <v>36.046080000000003</v>
      </c>
      <c r="AB219" s="82">
        <f t="shared" si="32"/>
        <v>9.3360800000000026</v>
      </c>
      <c r="AK219" s="9">
        <v>26.71</v>
      </c>
      <c r="AL219" s="9">
        <f t="shared" si="33"/>
        <v>26.714879999999997</v>
      </c>
      <c r="AM219" s="82">
        <f t="shared" si="36"/>
        <v>36.046080000000003</v>
      </c>
      <c r="AO219" s="82">
        <f t="shared" si="37"/>
        <v>4.8799999999964427E-3</v>
      </c>
      <c r="AP219" s="82">
        <f t="shared" si="38"/>
        <v>9.3312000000000062</v>
      </c>
      <c r="AQ219" s="117">
        <f t="shared" si="34"/>
        <v>0.10208333333139308</v>
      </c>
      <c r="AR219" s="117">
        <f t="shared" si="39"/>
        <v>0.13750000000436557</v>
      </c>
      <c r="AS219" s="117">
        <f t="shared" si="40"/>
        <v>3.5416666672972497E-2</v>
      </c>
    </row>
    <row r="220" spans="1:45" x14ac:dyDescent="0.2">
      <c r="A220" s="9" t="s">
        <v>2075</v>
      </c>
      <c r="B220" s="16">
        <v>38764.881944444445</v>
      </c>
      <c r="C220" s="16">
        <v>38765.063888888886</v>
      </c>
      <c r="D220" s="20" t="s">
        <v>2680</v>
      </c>
      <c r="E220" s="18" t="s">
        <v>2681</v>
      </c>
      <c r="F220" s="9">
        <v>50</v>
      </c>
      <c r="L220" s="8">
        <v>31.03</v>
      </c>
      <c r="N220" s="9">
        <v>3070</v>
      </c>
      <c r="P220" s="23">
        <v>38764.881944444445</v>
      </c>
      <c r="Q220" s="23">
        <v>38765.063888888886</v>
      </c>
      <c r="R220">
        <v>0.35909999999999997</v>
      </c>
      <c r="S220">
        <v>2.5</v>
      </c>
      <c r="T220" s="122">
        <f t="shared" si="35"/>
        <v>31.026239999999998</v>
      </c>
      <c r="U220" s="132"/>
      <c r="V220" s="23">
        <v>38764.86041666667</v>
      </c>
      <c r="W220" s="23">
        <v>38765.131249999999</v>
      </c>
      <c r="X220">
        <v>0.53600000000000003</v>
      </c>
      <c r="Y220">
        <v>2.6473</v>
      </c>
      <c r="Z220" s="81">
        <f t="shared" si="31"/>
        <v>46.310400000000001</v>
      </c>
      <c r="AB220" s="82">
        <f t="shared" si="32"/>
        <v>15.2804</v>
      </c>
      <c r="AK220" s="9">
        <v>31.03</v>
      </c>
      <c r="AL220" s="9">
        <f t="shared" si="33"/>
        <v>31.026239999999998</v>
      </c>
      <c r="AM220" s="82">
        <f t="shared" si="36"/>
        <v>46.310400000000001</v>
      </c>
      <c r="AO220" s="82">
        <f t="shared" si="37"/>
        <v>-3.7600000000033162E-3</v>
      </c>
      <c r="AP220" s="82">
        <f t="shared" si="38"/>
        <v>15.284160000000004</v>
      </c>
      <c r="AQ220" s="117">
        <f t="shared" si="34"/>
        <v>0.18194444444088731</v>
      </c>
      <c r="AR220" s="117">
        <f t="shared" si="39"/>
        <v>0.27083333332848269</v>
      </c>
      <c r="AS220" s="117">
        <f t="shared" si="40"/>
        <v>8.8888888887595385E-2</v>
      </c>
    </row>
    <row r="221" spans="1:45" x14ac:dyDescent="0.2">
      <c r="A221" s="9" t="s">
        <v>2075</v>
      </c>
      <c r="B221" s="16">
        <v>38765.198611111111</v>
      </c>
      <c r="C221" s="16">
        <v>38765.404861111114</v>
      </c>
      <c r="D221" s="20" t="s">
        <v>2682</v>
      </c>
      <c r="E221" s="18" t="s">
        <v>2683</v>
      </c>
      <c r="F221" s="9">
        <v>50</v>
      </c>
      <c r="L221" s="8">
        <v>25.01</v>
      </c>
      <c r="N221" s="9">
        <v>2660</v>
      </c>
      <c r="P221" s="23">
        <v>38765.198611111111</v>
      </c>
      <c r="Q221" s="23">
        <v>38765.404861111114</v>
      </c>
      <c r="R221">
        <v>0.28949999999999998</v>
      </c>
      <c r="S221">
        <v>1.681</v>
      </c>
      <c r="T221" s="122">
        <f t="shared" si="35"/>
        <v>25.012799999999995</v>
      </c>
      <c r="U221" s="132"/>
      <c r="V221" s="23">
        <v>38765.131249999999</v>
      </c>
      <c r="W221" s="23">
        <v>38765.470833333333</v>
      </c>
      <c r="X221">
        <v>0.49619999999999997</v>
      </c>
      <c r="Y221">
        <v>1.85</v>
      </c>
      <c r="Z221" s="81">
        <f t="shared" si="31"/>
        <v>42.871679999999998</v>
      </c>
      <c r="AB221" s="82">
        <f t="shared" si="32"/>
        <v>17.861679999999996</v>
      </c>
      <c r="AK221" s="9">
        <v>25.01</v>
      </c>
      <c r="AL221" s="9">
        <f t="shared" si="33"/>
        <v>25.012799999999995</v>
      </c>
      <c r="AM221" s="82">
        <f t="shared" si="36"/>
        <v>42.871679999999998</v>
      </c>
      <c r="AO221" s="82">
        <f t="shared" si="37"/>
        <v>2.7999999999934744E-3</v>
      </c>
      <c r="AP221" s="82">
        <f t="shared" si="38"/>
        <v>17.858880000000003</v>
      </c>
      <c r="AQ221" s="117">
        <f t="shared" si="34"/>
        <v>0.20625000000291038</v>
      </c>
      <c r="AR221" s="117">
        <f t="shared" si="39"/>
        <v>0.33958333333430346</v>
      </c>
      <c r="AS221" s="117">
        <f t="shared" si="40"/>
        <v>0.13333333333139308</v>
      </c>
    </row>
    <row r="222" spans="1:45" x14ac:dyDescent="0.2">
      <c r="A222" s="9" t="s">
        <v>2075</v>
      </c>
      <c r="B222" s="16">
        <v>38765.536805555559</v>
      </c>
      <c r="C222" s="16">
        <v>38768.832638888889</v>
      </c>
      <c r="D222" s="20" t="s">
        <v>2684</v>
      </c>
      <c r="E222" s="18" t="s">
        <v>2685</v>
      </c>
      <c r="F222" s="9">
        <v>50</v>
      </c>
      <c r="L222" s="8">
        <v>248.02</v>
      </c>
      <c r="N222" s="9">
        <v>3076</v>
      </c>
      <c r="P222" s="23">
        <v>38765.536805555559</v>
      </c>
      <c r="Q222" s="23">
        <v>38768.832638888889</v>
      </c>
      <c r="R222">
        <v>2.8706</v>
      </c>
      <c r="S222">
        <v>1.9438</v>
      </c>
      <c r="T222" s="122">
        <f t="shared" si="35"/>
        <v>248.01983999999999</v>
      </c>
      <c r="U222" s="132"/>
      <c r="V222" s="23">
        <v>38765.470833333333</v>
      </c>
      <c r="W222" s="23">
        <v>38768.952777777777</v>
      </c>
      <c r="X222">
        <v>3.0558000000000001</v>
      </c>
      <c r="Y222">
        <v>1.9438</v>
      </c>
      <c r="Z222" s="81">
        <f t="shared" si="31"/>
        <v>264.02112</v>
      </c>
      <c r="AB222" s="82">
        <f t="shared" si="32"/>
        <v>16.001119999999986</v>
      </c>
      <c r="AK222" s="9">
        <v>248.02</v>
      </c>
      <c r="AL222" s="9">
        <f t="shared" si="33"/>
        <v>248.01983999999999</v>
      </c>
      <c r="AM222" s="82">
        <f t="shared" si="36"/>
        <v>264.02112</v>
      </c>
      <c r="AO222" s="82">
        <f t="shared" si="37"/>
        <v>-1.6000000002236447E-4</v>
      </c>
      <c r="AP222" s="82">
        <f t="shared" si="38"/>
        <v>16.001280000000008</v>
      </c>
      <c r="AQ222" s="117">
        <f t="shared" si="34"/>
        <v>3.2958333333299379</v>
      </c>
      <c r="AR222" s="117">
        <f t="shared" si="39"/>
        <v>3.4819444444437977</v>
      </c>
      <c r="AS222" s="117">
        <f t="shared" si="40"/>
        <v>0.18611111111385981</v>
      </c>
    </row>
    <row r="223" spans="1:45" x14ac:dyDescent="0.2">
      <c r="A223" s="9" t="s">
        <v>2075</v>
      </c>
      <c r="B223" s="16">
        <v>38769.073611111111</v>
      </c>
      <c r="C223" s="16">
        <v>38770.247916666667</v>
      </c>
      <c r="D223" s="20" t="s">
        <v>2686</v>
      </c>
      <c r="E223" s="18" t="s">
        <v>2687</v>
      </c>
      <c r="F223" s="9">
        <v>50</v>
      </c>
      <c r="L223" s="8">
        <v>99.1</v>
      </c>
      <c r="N223" s="9">
        <v>928</v>
      </c>
      <c r="P223" s="23">
        <v>38769.073611111111</v>
      </c>
      <c r="Q223" s="23">
        <v>38770.247916666667</v>
      </c>
      <c r="R223">
        <v>1.147</v>
      </c>
      <c r="S223">
        <v>1.5994999999999999</v>
      </c>
      <c r="T223" s="122">
        <f t="shared" si="35"/>
        <v>99.100800000000021</v>
      </c>
      <c r="U223" s="132"/>
      <c r="V223" s="23">
        <v>38768.952777777777</v>
      </c>
      <c r="W223" s="23">
        <v>38770.354166666664</v>
      </c>
      <c r="X223">
        <v>1.343</v>
      </c>
      <c r="Y223">
        <v>1.5994999999999999</v>
      </c>
      <c r="Z223" s="81">
        <f t="shared" si="31"/>
        <v>116.03520000000002</v>
      </c>
      <c r="AB223" s="82">
        <f t="shared" si="32"/>
        <v>16.935200000000023</v>
      </c>
      <c r="AK223" s="9">
        <v>99.1</v>
      </c>
      <c r="AL223" s="9">
        <f t="shared" si="33"/>
        <v>99.100800000000021</v>
      </c>
      <c r="AM223" s="82">
        <f t="shared" si="36"/>
        <v>116.03520000000002</v>
      </c>
      <c r="AO223" s="82">
        <f t="shared" si="37"/>
        <v>8.0000000002655725E-4</v>
      </c>
      <c r="AP223" s="82">
        <f t="shared" si="38"/>
        <v>16.934399999999997</v>
      </c>
      <c r="AQ223" s="117">
        <f t="shared" si="34"/>
        <v>1.1743055555562023</v>
      </c>
      <c r="AR223" s="117">
        <f t="shared" si="39"/>
        <v>1.4013888888875954</v>
      </c>
      <c r="AS223" s="117">
        <f t="shared" si="40"/>
        <v>0.22708333333139308</v>
      </c>
    </row>
    <row r="224" spans="1:45" x14ac:dyDescent="0.2">
      <c r="A224" s="9" t="s">
        <v>2075</v>
      </c>
      <c r="B224" s="16">
        <v>38770.460416666669</v>
      </c>
      <c r="C224" s="16">
        <v>38772.402083333334</v>
      </c>
      <c r="D224" s="20" t="s">
        <v>2688</v>
      </c>
      <c r="E224" s="18" t="s">
        <v>2689</v>
      </c>
      <c r="F224" s="9">
        <v>50</v>
      </c>
      <c r="L224" s="8">
        <v>281.87</v>
      </c>
      <c r="N224" s="9">
        <v>914</v>
      </c>
      <c r="P224" s="23">
        <v>38770.460416666669</v>
      </c>
      <c r="Q224" s="23">
        <v>38772.402083333334</v>
      </c>
      <c r="R224">
        <v>3.2624</v>
      </c>
      <c r="S224">
        <v>3.8664999999999998</v>
      </c>
      <c r="T224" s="122">
        <f t="shared" si="35"/>
        <v>281.87135999999998</v>
      </c>
      <c r="U224" s="132"/>
      <c r="V224" s="23">
        <v>38770.354166666664</v>
      </c>
      <c r="W224" s="23">
        <v>38772.59375</v>
      </c>
      <c r="X224">
        <v>3.5139</v>
      </c>
      <c r="Y224">
        <v>3.8664999999999998</v>
      </c>
      <c r="Z224" s="81">
        <f t="shared" si="31"/>
        <v>303.60096000000004</v>
      </c>
      <c r="AB224" s="82">
        <f t="shared" si="32"/>
        <v>21.730960000000039</v>
      </c>
      <c r="AK224" s="9">
        <v>281.87</v>
      </c>
      <c r="AL224" s="9">
        <f t="shared" si="33"/>
        <v>281.87135999999998</v>
      </c>
      <c r="AM224" s="82">
        <f t="shared" si="36"/>
        <v>303.60096000000004</v>
      </c>
      <c r="AO224" s="82">
        <f t="shared" si="37"/>
        <v>1.3599999999769352E-3</v>
      </c>
      <c r="AP224" s="82">
        <f t="shared" si="38"/>
        <v>21.729600000000062</v>
      </c>
      <c r="AQ224" s="117">
        <f t="shared" si="34"/>
        <v>1.9416666666656965</v>
      </c>
      <c r="AR224" s="117">
        <f t="shared" si="39"/>
        <v>2.2395833333357587</v>
      </c>
      <c r="AS224" s="117">
        <f t="shared" si="40"/>
        <v>0.29791666667006211</v>
      </c>
    </row>
    <row r="225" spans="1:45" x14ac:dyDescent="0.2">
      <c r="A225" s="9" t="s">
        <v>2075</v>
      </c>
      <c r="B225" s="16">
        <v>38772.785416666666</v>
      </c>
      <c r="C225" s="16">
        <v>38776.533333333333</v>
      </c>
      <c r="D225" s="20" t="s">
        <v>2690</v>
      </c>
      <c r="E225" s="18" t="s">
        <v>2691</v>
      </c>
      <c r="F225" s="9">
        <v>50</v>
      </c>
      <c r="L225" s="8">
        <v>255.1</v>
      </c>
      <c r="N225" s="9">
        <v>480</v>
      </c>
      <c r="P225" s="23">
        <v>38772.785416666666</v>
      </c>
      <c r="Q225" s="23">
        <v>38776.533333333333</v>
      </c>
      <c r="R225">
        <v>2.9525000000000001</v>
      </c>
      <c r="S225">
        <v>1.3605</v>
      </c>
      <c r="T225" s="122">
        <f t="shared" si="35"/>
        <v>255.096</v>
      </c>
      <c r="U225" s="132"/>
      <c r="V225" s="23">
        <v>38772.59375</v>
      </c>
      <c r="W225" s="23">
        <v>38776.661805555559</v>
      </c>
      <c r="X225">
        <v>3.2421000000000002</v>
      </c>
      <c r="Y225">
        <v>1.3605</v>
      </c>
      <c r="Z225" s="81">
        <f t="shared" si="31"/>
        <v>280.11744000000004</v>
      </c>
      <c r="AB225" s="82">
        <f t="shared" si="32"/>
        <v>25.01744000000005</v>
      </c>
      <c r="AK225" s="9">
        <v>255.1</v>
      </c>
      <c r="AL225" s="9">
        <f t="shared" si="33"/>
        <v>255.096</v>
      </c>
      <c r="AM225" s="82">
        <f t="shared" si="36"/>
        <v>280.11744000000004</v>
      </c>
      <c r="AO225" s="82">
        <f t="shared" si="37"/>
        <v>-3.9999999999906777E-3</v>
      </c>
      <c r="AP225" s="82">
        <f t="shared" si="38"/>
        <v>25.021440000000041</v>
      </c>
      <c r="AQ225" s="117">
        <f t="shared" si="34"/>
        <v>3.7479166666671517</v>
      </c>
      <c r="AR225" s="117">
        <f t="shared" si="39"/>
        <v>4.0680555555591127</v>
      </c>
      <c r="AS225" s="117">
        <f t="shared" si="40"/>
        <v>0.32013888889196096</v>
      </c>
    </row>
    <row r="226" spans="1:45" x14ac:dyDescent="0.2">
      <c r="A226" s="9" t="s">
        <v>2075</v>
      </c>
      <c r="B226" s="16">
        <v>38776.790972222225</v>
      </c>
      <c r="C226" s="16">
        <v>38780.004166666666</v>
      </c>
      <c r="D226" s="20" t="s">
        <v>2692</v>
      </c>
      <c r="E226" s="18" t="s">
        <v>2691</v>
      </c>
      <c r="F226" s="9">
        <v>50</v>
      </c>
      <c r="L226" s="8">
        <v>250.81</v>
      </c>
      <c r="N226" s="9">
        <v>1931</v>
      </c>
      <c r="P226" s="23">
        <v>38776.790972222225</v>
      </c>
      <c r="Q226" s="23">
        <v>38780.004166666666</v>
      </c>
      <c r="R226">
        <v>2.9028999999999998</v>
      </c>
      <c r="S226">
        <v>1.9438</v>
      </c>
      <c r="T226" s="122">
        <f t="shared" si="35"/>
        <v>250.81055999999998</v>
      </c>
      <c r="U226" s="132"/>
      <c r="V226" s="23">
        <v>38776.661805555559</v>
      </c>
      <c r="W226" s="23">
        <v>38780.104166666664</v>
      </c>
      <c r="X226">
        <v>3.1577999999999999</v>
      </c>
      <c r="Y226">
        <v>1.9438</v>
      </c>
      <c r="Z226" s="81">
        <f t="shared" si="31"/>
        <v>272.83391999999998</v>
      </c>
      <c r="AB226" s="82">
        <f t="shared" si="32"/>
        <v>22.023919999999976</v>
      </c>
      <c r="AK226" s="9">
        <v>250.81</v>
      </c>
      <c r="AL226" s="9">
        <f t="shared" si="33"/>
        <v>250.81055999999998</v>
      </c>
      <c r="AM226" s="82">
        <f t="shared" si="36"/>
        <v>272.83391999999998</v>
      </c>
      <c r="AO226" s="82">
        <f t="shared" si="37"/>
        <v>5.5999999997879968E-4</v>
      </c>
      <c r="AP226" s="82">
        <f t="shared" si="38"/>
        <v>22.023359999999997</v>
      </c>
      <c r="AQ226" s="117">
        <f t="shared" si="34"/>
        <v>3.2131944444408873</v>
      </c>
      <c r="AR226" s="117">
        <f t="shared" si="39"/>
        <v>3.4423611111051287</v>
      </c>
      <c r="AS226" s="117">
        <f t="shared" si="40"/>
        <v>0.22916666666424135</v>
      </c>
    </row>
    <row r="227" spans="1:45" x14ac:dyDescent="0.2">
      <c r="A227" s="9" t="s">
        <v>2075</v>
      </c>
      <c r="B227" s="16">
        <v>38780.20416666667</v>
      </c>
      <c r="C227" s="16">
        <v>38782.207638888889</v>
      </c>
      <c r="D227" s="20" t="s">
        <v>2693</v>
      </c>
      <c r="E227" s="18" t="s">
        <v>2694</v>
      </c>
      <c r="F227" s="9">
        <v>50</v>
      </c>
      <c r="L227" s="8">
        <v>159.26</v>
      </c>
      <c r="N227" s="9">
        <v>3741</v>
      </c>
      <c r="P227" s="23">
        <v>38780.20416666667</v>
      </c>
      <c r="Q227" s="23">
        <v>38782.207638888889</v>
      </c>
      <c r="R227">
        <v>1.8432999999999999</v>
      </c>
      <c r="S227">
        <v>1.52</v>
      </c>
      <c r="T227" s="122">
        <f t="shared" si="35"/>
        <v>159.26112000000001</v>
      </c>
      <c r="U227" s="132"/>
      <c r="V227" s="23">
        <v>38780.104166666664</v>
      </c>
      <c r="W227" s="23">
        <v>38782.259027777778</v>
      </c>
      <c r="X227">
        <v>1.9695</v>
      </c>
      <c r="Y227">
        <v>1.52</v>
      </c>
      <c r="Z227" s="81">
        <f t="shared" si="31"/>
        <v>170.16479999999999</v>
      </c>
      <c r="AB227" s="82">
        <f t="shared" si="32"/>
        <v>10.904799999999994</v>
      </c>
      <c r="AK227" s="9">
        <v>159.26</v>
      </c>
      <c r="AL227" s="9">
        <f t="shared" si="33"/>
        <v>159.26112000000001</v>
      </c>
      <c r="AM227" s="82">
        <f t="shared" si="36"/>
        <v>170.16479999999999</v>
      </c>
      <c r="AO227" s="82">
        <f t="shared" si="37"/>
        <v>1.1200000000144428E-3</v>
      </c>
      <c r="AP227" s="82">
        <f t="shared" si="38"/>
        <v>10.90367999999998</v>
      </c>
      <c r="AQ227" s="117">
        <f t="shared" si="34"/>
        <v>2.0034722222189885</v>
      </c>
      <c r="AR227" s="117">
        <f t="shared" si="39"/>
        <v>2.1548611111138598</v>
      </c>
      <c r="AS227" s="117">
        <f t="shared" si="40"/>
        <v>0.15138888889487134</v>
      </c>
    </row>
    <row r="228" spans="1:45" x14ac:dyDescent="0.2">
      <c r="A228" s="9" t="s">
        <v>2075</v>
      </c>
      <c r="B228" s="16">
        <v>38782.310416666667</v>
      </c>
      <c r="C228" s="16">
        <v>38783.354861111111</v>
      </c>
      <c r="D228" s="20" t="s">
        <v>2697</v>
      </c>
      <c r="E228" s="18" t="s">
        <v>2698</v>
      </c>
      <c r="F228" s="9">
        <v>50</v>
      </c>
      <c r="L228" s="8">
        <v>230.72</v>
      </c>
      <c r="N228" s="9">
        <v>5800</v>
      </c>
      <c r="P228" s="23">
        <v>38782.310416666667</v>
      </c>
      <c r="Q228" s="23">
        <v>38783.354861111111</v>
      </c>
      <c r="R228">
        <v>2.6703999999999999</v>
      </c>
      <c r="S228">
        <v>5.9192999999999998</v>
      </c>
      <c r="T228" s="122">
        <f t="shared" si="35"/>
        <v>230.72255999999996</v>
      </c>
      <c r="U228" s="132"/>
      <c r="V228" s="23">
        <v>38782.259027777778</v>
      </c>
      <c r="W228" s="23">
        <v>38783.404166666667</v>
      </c>
      <c r="X228">
        <v>2.7812999999999999</v>
      </c>
      <c r="Y228">
        <v>5.9192999999999998</v>
      </c>
      <c r="Z228" s="81">
        <f t="shared" si="31"/>
        <v>240.30431999999996</v>
      </c>
      <c r="AB228" s="82">
        <f t="shared" si="32"/>
        <v>9.5843199999999626</v>
      </c>
      <c r="AK228" s="9">
        <v>230.72</v>
      </c>
      <c r="AL228" s="9">
        <f t="shared" si="33"/>
        <v>230.72255999999996</v>
      </c>
      <c r="AM228" s="82">
        <f t="shared" si="36"/>
        <v>240.30431999999996</v>
      </c>
      <c r="AO228" s="82">
        <f t="shared" si="37"/>
        <v>2.5599999999599277E-3</v>
      </c>
      <c r="AP228" s="82">
        <f t="shared" si="38"/>
        <v>9.5817600000000027</v>
      </c>
      <c r="AQ228" s="117">
        <f t="shared" si="34"/>
        <v>1.0444444444437977</v>
      </c>
      <c r="AR228" s="117">
        <f t="shared" si="39"/>
        <v>1.1451388888890506</v>
      </c>
      <c r="AS228" s="117">
        <f t="shared" si="40"/>
        <v>0.10069444444525288</v>
      </c>
    </row>
    <row r="229" spans="1:45" x14ac:dyDescent="0.2">
      <c r="B229" s="16">
        <v>38783.453472222223</v>
      </c>
      <c r="C229" s="16">
        <v>38784.444444444445</v>
      </c>
      <c r="D229" s="20" t="s">
        <v>2699</v>
      </c>
      <c r="E229" s="18" t="s">
        <v>2700</v>
      </c>
      <c r="F229" s="9">
        <v>50</v>
      </c>
      <c r="L229" s="8">
        <v>381.28</v>
      </c>
      <c r="N229" s="9">
        <v>961</v>
      </c>
      <c r="P229" s="23">
        <v>38783.453472222223</v>
      </c>
      <c r="Q229" s="23">
        <v>38784.444444444445</v>
      </c>
      <c r="R229">
        <v>4.4130000000000003</v>
      </c>
      <c r="S229">
        <v>12.904999999999999</v>
      </c>
      <c r="T229" s="122">
        <f t="shared" si="35"/>
        <v>381.28320000000002</v>
      </c>
      <c r="U229" s="132"/>
      <c r="V229" s="23">
        <v>38783.404166666667</v>
      </c>
      <c r="W229" s="23">
        <v>38784.482638888891</v>
      </c>
      <c r="X229">
        <v>4.6059999999999999</v>
      </c>
      <c r="Y229">
        <v>12.904999999999999</v>
      </c>
      <c r="Z229" s="81">
        <f t="shared" si="31"/>
        <v>397.95840000000004</v>
      </c>
      <c r="AB229" s="82">
        <f t="shared" si="32"/>
        <v>16.678400000000067</v>
      </c>
      <c r="AK229" s="9">
        <v>381.28</v>
      </c>
      <c r="AL229" s="9">
        <f t="shared" si="33"/>
        <v>381.28320000000002</v>
      </c>
      <c r="AM229" s="82">
        <f t="shared" si="36"/>
        <v>397.95840000000004</v>
      </c>
      <c r="AO229" s="82">
        <f t="shared" si="37"/>
        <v>3.2000000000493856E-3</v>
      </c>
      <c r="AP229" s="82">
        <f t="shared" si="38"/>
        <v>16.675200000000018</v>
      </c>
      <c r="AQ229" s="117">
        <f t="shared" si="34"/>
        <v>0.99097222222189885</v>
      </c>
      <c r="AR229" s="117">
        <f t="shared" si="39"/>
        <v>1.078472222223354</v>
      </c>
      <c r="AS229" s="117">
        <f t="shared" si="40"/>
        <v>8.7500000001455192E-2</v>
      </c>
    </row>
    <row r="230" spans="1:45" x14ac:dyDescent="0.2">
      <c r="A230" s="9" t="s">
        <v>2075</v>
      </c>
      <c r="B230" s="16">
        <v>38784.521527777775</v>
      </c>
      <c r="C230" s="16">
        <v>38784.925000000003</v>
      </c>
      <c r="D230" s="20" t="s">
        <v>2705</v>
      </c>
      <c r="E230" s="18" t="s">
        <v>2706</v>
      </c>
      <c r="F230" s="9">
        <v>50</v>
      </c>
      <c r="L230" s="8">
        <v>514</v>
      </c>
      <c r="N230" s="9">
        <v>420</v>
      </c>
      <c r="P230" s="23">
        <v>38784.521527777775</v>
      </c>
      <c r="Q230" s="23">
        <v>38784.925000000003</v>
      </c>
      <c r="R230">
        <v>5.9490999999999996</v>
      </c>
      <c r="S230">
        <v>144.55420000000001</v>
      </c>
      <c r="T230" s="122">
        <f t="shared" si="35"/>
        <v>514.00224000000003</v>
      </c>
      <c r="U230" s="132"/>
      <c r="V230" s="23">
        <v>38784.482638888891</v>
      </c>
      <c r="W230" s="23">
        <v>38784.931250000001</v>
      </c>
      <c r="X230">
        <v>7.2869000000000002</v>
      </c>
      <c r="Y230">
        <v>151.0609</v>
      </c>
      <c r="Z230" s="81">
        <f t="shared" si="31"/>
        <v>629.58816000000002</v>
      </c>
      <c r="AB230" s="82">
        <f t="shared" si="32"/>
        <v>115.58816000000002</v>
      </c>
      <c r="AK230" s="9">
        <v>514</v>
      </c>
      <c r="AL230" s="9">
        <f t="shared" si="33"/>
        <v>514.00224000000003</v>
      </c>
      <c r="AM230" s="82">
        <f t="shared" si="36"/>
        <v>629.58816000000002</v>
      </c>
      <c r="AO230" s="82">
        <f t="shared" si="37"/>
        <v>2.2400000000288856E-3</v>
      </c>
      <c r="AP230" s="82">
        <f t="shared" si="38"/>
        <v>115.58591999999999</v>
      </c>
      <c r="AQ230" s="117">
        <f t="shared" si="34"/>
        <v>0.40347222222771961</v>
      </c>
      <c r="AR230" s="117">
        <f t="shared" si="39"/>
        <v>0.44861111111094942</v>
      </c>
      <c r="AS230" s="117">
        <f t="shared" si="40"/>
        <v>4.5138888883229811E-2</v>
      </c>
    </row>
    <row r="231" spans="1:45" x14ac:dyDescent="0.2">
      <c r="B231" s="16">
        <v>38784.938194444447</v>
      </c>
      <c r="C231" s="16">
        <v>38785.530555555553</v>
      </c>
      <c r="D231" s="20" t="s">
        <v>2707</v>
      </c>
      <c r="E231" s="18" t="s">
        <v>2708</v>
      </c>
      <c r="F231" s="9">
        <v>50</v>
      </c>
      <c r="L231" s="8">
        <v>1926.26</v>
      </c>
      <c r="N231" s="9">
        <v>22</v>
      </c>
      <c r="P231" s="23">
        <v>38784.938194444447</v>
      </c>
      <c r="Q231" s="23">
        <v>38785.530555555553</v>
      </c>
      <c r="R231">
        <v>22.294699999999999</v>
      </c>
      <c r="S231">
        <v>158.58629999999999</v>
      </c>
      <c r="T231" s="122">
        <f t="shared" si="35"/>
        <v>1926.26208</v>
      </c>
      <c r="U231" s="132"/>
      <c r="V231" s="23">
        <v>38784.931250000001</v>
      </c>
      <c r="W231" s="23">
        <v>38785.598611111112</v>
      </c>
      <c r="X231">
        <v>23.826699999999999</v>
      </c>
      <c r="Y231">
        <v>158.58629999999999</v>
      </c>
      <c r="Z231" s="81">
        <f t="shared" si="31"/>
        <v>2058.6268799999998</v>
      </c>
      <c r="AB231" s="82">
        <f t="shared" si="32"/>
        <v>132.36687999999981</v>
      </c>
      <c r="AK231" s="9">
        <v>1926.26</v>
      </c>
      <c r="AL231" s="9">
        <f t="shared" si="33"/>
        <v>1926.26208</v>
      </c>
      <c r="AM231" s="82">
        <f t="shared" si="36"/>
        <v>2058.6268799999998</v>
      </c>
      <c r="AO231" s="82">
        <f t="shared" si="37"/>
        <v>2.0799999999780994E-3</v>
      </c>
      <c r="AP231" s="82">
        <f t="shared" si="38"/>
        <v>132.36479999999983</v>
      </c>
      <c r="AQ231" s="117">
        <f t="shared" si="34"/>
        <v>0.59236111110658385</v>
      </c>
      <c r="AR231" s="117">
        <f t="shared" si="39"/>
        <v>0.66736111111094942</v>
      </c>
      <c r="AS231" s="117">
        <f t="shared" si="40"/>
        <v>7.5000000004365575E-2</v>
      </c>
    </row>
    <row r="232" spans="1:45" x14ac:dyDescent="0.2">
      <c r="A232" s="9" t="s">
        <v>2075</v>
      </c>
      <c r="B232" s="16">
        <v>38785.666666666664</v>
      </c>
      <c r="C232" s="16">
        <v>38786.179166666669</v>
      </c>
      <c r="D232" s="20" t="s">
        <v>2709</v>
      </c>
      <c r="E232" s="18" t="s">
        <v>2710</v>
      </c>
      <c r="F232" s="9">
        <v>50</v>
      </c>
      <c r="L232" s="8">
        <v>1096.82</v>
      </c>
      <c r="N232" s="9">
        <v>139</v>
      </c>
      <c r="P232" s="23">
        <v>38785.666666666664</v>
      </c>
      <c r="Q232" s="23">
        <v>38786.179166666669</v>
      </c>
      <c r="R232">
        <v>12.694699999999999</v>
      </c>
      <c r="S232">
        <v>57.014600000000002</v>
      </c>
      <c r="T232" s="122">
        <f t="shared" si="35"/>
        <v>1096.8220799999999</v>
      </c>
      <c r="U232" s="132"/>
      <c r="V232" s="23">
        <v>38785.598611111112</v>
      </c>
      <c r="W232" s="23">
        <v>38786.232638888891</v>
      </c>
      <c r="X232">
        <v>13.813499999999999</v>
      </c>
      <c r="Y232">
        <v>57.014600000000002</v>
      </c>
      <c r="Z232" s="81">
        <f t="shared" si="31"/>
        <v>1193.4864</v>
      </c>
      <c r="AB232" s="82">
        <f t="shared" si="32"/>
        <v>96.666400000000067</v>
      </c>
      <c r="AK232" s="9">
        <v>1096.82</v>
      </c>
      <c r="AL232" s="9">
        <f t="shared" si="33"/>
        <v>1096.8220799999999</v>
      </c>
      <c r="AM232" s="82">
        <f t="shared" si="36"/>
        <v>1193.4864</v>
      </c>
      <c r="AO232" s="82">
        <f t="shared" si="37"/>
        <v>2.0799999999780994E-3</v>
      </c>
      <c r="AP232" s="82">
        <f t="shared" si="38"/>
        <v>96.664320000000089</v>
      </c>
      <c r="AQ232" s="117">
        <f t="shared" si="34"/>
        <v>0.51250000000436557</v>
      </c>
      <c r="AR232" s="117">
        <f t="shared" si="39"/>
        <v>0.63402777777810115</v>
      </c>
      <c r="AS232" s="117">
        <f t="shared" si="40"/>
        <v>0.12152777777373558</v>
      </c>
    </row>
    <row r="233" spans="1:45" x14ac:dyDescent="0.2">
      <c r="A233" s="9" t="s">
        <v>2075</v>
      </c>
      <c r="B233" s="16">
        <v>38786.286111111112</v>
      </c>
      <c r="C233" s="16">
        <v>38788.495833333334</v>
      </c>
      <c r="D233" s="20" t="s">
        <v>2711</v>
      </c>
      <c r="E233" s="18" t="s">
        <v>2712</v>
      </c>
      <c r="F233" s="9">
        <v>50</v>
      </c>
      <c r="L233" s="8">
        <v>774.97</v>
      </c>
      <c r="N233" s="9">
        <v>186</v>
      </c>
      <c r="P233" s="23">
        <v>38786.286111111112</v>
      </c>
      <c r="Q233" s="23">
        <v>38788.495833333334</v>
      </c>
      <c r="R233">
        <v>8.9695999999999998</v>
      </c>
      <c r="S233">
        <v>9.5</v>
      </c>
      <c r="T233" s="122">
        <f t="shared" si="35"/>
        <v>774.97343999999998</v>
      </c>
      <c r="U233" s="132"/>
      <c r="V233" s="23">
        <v>38786.232638888891</v>
      </c>
      <c r="W233" s="23">
        <v>38788.677777777775</v>
      </c>
      <c r="X233">
        <v>10.0077</v>
      </c>
      <c r="Y233">
        <v>11.472200000000001</v>
      </c>
      <c r="Z233" s="81">
        <f t="shared" si="31"/>
        <v>864.66528000000005</v>
      </c>
      <c r="AB233" s="82">
        <f t="shared" si="32"/>
        <v>89.695280000000025</v>
      </c>
      <c r="AK233" s="9">
        <v>774.97</v>
      </c>
      <c r="AL233" s="9">
        <f t="shared" si="33"/>
        <v>774.97343999999998</v>
      </c>
      <c r="AM233" s="82">
        <f t="shared" si="36"/>
        <v>864.66528000000005</v>
      </c>
      <c r="AO233" s="82">
        <f t="shared" si="37"/>
        <v>3.4399999999550346E-3</v>
      </c>
      <c r="AP233" s="82">
        <f t="shared" si="38"/>
        <v>89.69184000000007</v>
      </c>
      <c r="AQ233" s="117">
        <f t="shared" si="34"/>
        <v>2.2097222222218988</v>
      </c>
      <c r="AR233" s="117">
        <f t="shared" si="39"/>
        <v>2.445138888884685</v>
      </c>
      <c r="AS233" s="117">
        <f t="shared" si="40"/>
        <v>0.23541666666278616</v>
      </c>
    </row>
    <row r="234" spans="1:45" x14ac:dyDescent="0.2">
      <c r="A234" s="9" t="s">
        <v>2075</v>
      </c>
      <c r="B234" s="16">
        <v>38788.86041666667</v>
      </c>
      <c r="C234" s="16">
        <v>38788.993055555555</v>
      </c>
      <c r="D234" s="20" t="s">
        <v>2713</v>
      </c>
      <c r="E234" s="18" t="s">
        <v>2714</v>
      </c>
      <c r="F234" s="9">
        <v>50</v>
      </c>
      <c r="L234" s="8">
        <v>744.17</v>
      </c>
      <c r="N234" s="9">
        <v>104</v>
      </c>
      <c r="P234" s="23">
        <v>38788.86041666667</v>
      </c>
      <c r="Q234" s="23">
        <v>38788.993055555555</v>
      </c>
      <c r="R234">
        <v>8.6130999999999993</v>
      </c>
      <c r="S234">
        <v>204.7954</v>
      </c>
      <c r="T234" s="122">
        <f t="shared" si="35"/>
        <v>744.17183999999986</v>
      </c>
      <c r="U234" s="132"/>
      <c r="V234" s="23">
        <v>38788.677777777775</v>
      </c>
      <c r="W234" s="23">
        <v>38789.002083333333</v>
      </c>
      <c r="X234">
        <v>11.017200000000001</v>
      </c>
      <c r="Y234">
        <v>233.38390000000001</v>
      </c>
      <c r="Z234" s="81">
        <f t="shared" si="31"/>
        <v>951.88608000000011</v>
      </c>
      <c r="AB234" s="82">
        <f t="shared" si="32"/>
        <v>207.71608000000015</v>
      </c>
      <c r="AK234" s="9">
        <v>744.17</v>
      </c>
      <c r="AL234" s="9">
        <f t="shared" si="33"/>
        <v>744.17183999999986</v>
      </c>
      <c r="AM234" s="82">
        <f t="shared" si="36"/>
        <v>951.88608000000011</v>
      </c>
      <c r="AO234" s="82">
        <f t="shared" si="37"/>
        <v>1.8399999999019201E-3</v>
      </c>
      <c r="AP234" s="82">
        <f t="shared" si="38"/>
        <v>207.71424000000025</v>
      </c>
      <c r="AQ234" s="117">
        <f t="shared" si="34"/>
        <v>0.132638888884685</v>
      </c>
      <c r="AR234" s="117">
        <f t="shared" si="39"/>
        <v>0.3243055555576575</v>
      </c>
      <c r="AS234" s="117">
        <f t="shared" si="40"/>
        <v>0.1916666666729725</v>
      </c>
    </row>
    <row r="235" spans="1:45" x14ac:dyDescent="0.2">
      <c r="A235" s="9" t="s">
        <v>2075</v>
      </c>
      <c r="B235" s="16">
        <v>38789.011111111111</v>
      </c>
      <c r="C235" s="16">
        <v>38790.815972222219</v>
      </c>
      <c r="D235" s="20" t="s">
        <v>2715</v>
      </c>
      <c r="E235" s="18" t="s">
        <v>2716</v>
      </c>
      <c r="F235" s="9">
        <v>50</v>
      </c>
      <c r="L235" s="8">
        <v>5277.79</v>
      </c>
      <c r="N235" s="9">
        <v>41</v>
      </c>
      <c r="P235" s="23">
        <v>38789.011111111111</v>
      </c>
      <c r="Q235" s="23">
        <v>38790.815972222219</v>
      </c>
      <c r="R235">
        <v>61.085500000000003</v>
      </c>
      <c r="S235">
        <v>245.0394</v>
      </c>
      <c r="T235" s="122">
        <f t="shared" si="35"/>
        <v>5277.7871999999998</v>
      </c>
      <c r="U235" s="132"/>
      <c r="V235" s="23">
        <v>38789.002083333333</v>
      </c>
      <c r="W235" s="23">
        <v>38791.229861111111</v>
      </c>
      <c r="X235">
        <v>64.936800000000005</v>
      </c>
      <c r="Y235">
        <v>246.35069999999999</v>
      </c>
      <c r="Z235" s="81">
        <f t="shared" si="31"/>
        <v>5610.5395200000012</v>
      </c>
      <c r="AB235" s="82">
        <f t="shared" si="32"/>
        <v>332.74952000000121</v>
      </c>
      <c r="AK235" s="9">
        <v>5277.79</v>
      </c>
      <c r="AL235" s="9">
        <f t="shared" si="33"/>
        <v>5277.7871999999998</v>
      </c>
      <c r="AM235" s="82">
        <f t="shared" si="36"/>
        <v>5610.5395200000012</v>
      </c>
      <c r="AO235" s="82">
        <f t="shared" si="37"/>
        <v>-2.8000000002066372E-3</v>
      </c>
      <c r="AP235" s="82">
        <f t="shared" si="38"/>
        <v>332.75232000000142</v>
      </c>
      <c r="AQ235" s="117">
        <f t="shared" si="34"/>
        <v>1.804861111108039</v>
      </c>
      <c r="AR235" s="117">
        <f t="shared" si="39"/>
        <v>2.2277777777781012</v>
      </c>
      <c r="AS235" s="117">
        <f t="shared" si="40"/>
        <v>0.42291666667006211</v>
      </c>
    </row>
    <row r="236" spans="1:45" x14ac:dyDescent="0.2">
      <c r="A236" s="9" t="s">
        <v>2075</v>
      </c>
      <c r="B236" s="16">
        <v>38791.643750000003</v>
      </c>
      <c r="C236" s="16">
        <v>38796.299305555556</v>
      </c>
      <c r="D236" s="20" t="s">
        <v>2717</v>
      </c>
      <c r="E236" s="18" t="s">
        <v>2718</v>
      </c>
      <c r="F236" s="9">
        <v>50</v>
      </c>
      <c r="L236" s="8">
        <v>1092.9000000000001</v>
      </c>
      <c r="N236" s="9">
        <v>505</v>
      </c>
      <c r="P236" s="23">
        <v>38791.643750000003</v>
      </c>
      <c r="Q236" s="23">
        <v>38796.299305555556</v>
      </c>
      <c r="R236">
        <v>12.6493</v>
      </c>
      <c r="S236">
        <v>9.8168000000000006</v>
      </c>
      <c r="T236" s="122">
        <f t="shared" si="35"/>
        <v>1092.8995199999999</v>
      </c>
      <c r="U236" s="132"/>
      <c r="V236" s="23">
        <v>38791.229861111111</v>
      </c>
      <c r="W236" s="23">
        <v>38796.442361111112</v>
      </c>
      <c r="X236">
        <v>13.9429</v>
      </c>
      <c r="Y236">
        <v>9.8168000000000006</v>
      </c>
      <c r="Z236" s="81">
        <f t="shared" si="31"/>
        <v>1204.6665599999999</v>
      </c>
      <c r="AB236" s="82">
        <f t="shared" si="32"/>
        <v>111.7665599999998</v>
      </c>
      <c r="AK236" s="9">
        <v>1092.9000000000001</v>
      </c>
      <c r="AL236" s="9">
        <f t="shared" si="33"/>
        <v>1092.8995199999999</v>
      </c>
      <c r="AM236" s="82">
        <f t="shared" si="36"/>
        <v>1204.6665599999999</v>
      </c>
      <c r="AO236" s="82">
        <f t="shared" si="37"/>
        <v>-4.8000000015235855E-4</v>
      </c>
      <c r="AP236" s="82">
        <f t="shared" si="38"/>
        <v>111.76703999999995</v>
      </c>
      <c r="AQ236" s="117">
        <f t="shared" si="34"/>
        <v>4.6555555555532919</v>
      </c>
      <c r="AR236" s="117">
        <f t="shared" si="39"/>
        <v>5.2125000000014552</v>
      </c>
      <c r="AS236" s="117">
        <f t="shared" si="40"/>
        <v>0.55694444444816327</v>
      </c>
    </row>
    <row r="237" spans="1:45" x14ac:dyDescent="0.2">
      <c r="A237" s="9" t="s">
        <v>2075</v>
      </c>
      <c r="B237" s="16">
        <v>38796.586111111108</v>
      </c>
      <c r="C237" s="16">
        <v>38804.53125</v>
      </c>
      <c r="D237" s="20" t="s">
        <v>2719</v>
      </c>
      <c r="E237" s="18" t="s">
        <v>2720</v>
      </c>
      <c r="F237" s="9">
        <v>50</v>
      </c>
      <c r="L237" s="8">
        <v>1002.23</v>
      </c>
      <c r="N237" s="9">
        <v>168</v>
      </c>
      <c r="P237" s="23">
        <v>38796.586111111108</v>
      </c>
      <c r="Q237" s="23">
        <v>38804.53125</v>
      </c>
      <c r="R237">
        <v>11.5999</v>
      </c>
      <c r="S237">
        <v>2.1484000000000001</v>
      </c>
      <c r="T237" s="122">
        <f t="shared" si="35"/>
        <v>1002.23136</v>
      </c>
      <c r="U237" s="132"/>
      <c r="V237" s="23">
        <v>38796.442361111112</v>
      </c>
      <c r="W237" s="23">
        <v>38804.750694444447</v>
      </c>
      <c r="X237">
        <v>12.14</v>
      </c>
      <c r="Y237">
        <v>2.1484000000000001</v>
      </c>
      <c r="Z237" s="81">
        <f t="shared" si="31"/>
        <v>1048.8960000000002</v>
      </c>
      <c r="AB237" s="82">
        <f t="shared" si="32"/>
        <v>46.666000000000167</v>
      </c>
      <c r="AK237" s="9">
        <v>1002.23</v>
      </c>
      <c r="AL237" s="9">
        <f t="shared" si="33"/>
        <v>1002.23136</v>
      </c>
      <c r="AM237" s="82">
        <f t="shared" si="36"/>
        <v>1048.8960000000002</v>
      </c>
      <c r="AO237" s="82">
        <f t="shared" si="37"/>
        <v>1.3599999999769352E-3</v>
      </c>
      <c r="AP237" s="82">
        <f t="shared" si="38"/>
        <v>46.66464000000019</v>
      </c>
      <c r="AQ237" s="117">
        <f t="shared" si="34"/>
        <v>7.945138888891961</v>
      </c>
      <c r="AR237" s="117">
        <f t="shared" si="39"/>
        <v>8.3083333333343035</v>
      </c>
      <c r="AS237" s="117">
        <f t="shared" si="40"/>
        <v>0.3631944444423425</v>
      </c>
    </row>
    <row r="238" spans="1:45" x14ac:dyDescent="0.2">
      <c r="B238" s="16">
        <v>38804.970833333333</v>
      </c>
      <c r="C238" s="16">
        <v>38808.922222222223</v>
      </c>
      <c r="D238" s="20" t="s">
        <v>2721</v>
      </c>
      <c r="E238" s="18" t="s">
        <v>2722</v>
      </c>
      <c r="F238" s="9">
        <v>50</v>
      </c>
      <c r="L238" s="8">
        <v>483.5</v>
      </c>
      <c r="N238" s="9">
        <v>595</v>
      </c>
      <c r="P238" s="23">
        <v>38804.970833333333</v>
      </c>
      <c r="Q238" s="23">
        <v>38808.922222222223</v>
      </c>
      <c r="R238">
        <v>5.5960999999999999</v>
      </c>
      <c r="S238">
        <v>7.7828999999999997</v>
      </c>
      <c r="T238" s="122">
        <f t="shared" si="35"/>
        <v>483.50304</v>
      </c>
      <c r="U238" s="132"/>
      <c r="V238" s="23">
        <v>38804.750694444447</v>
      </c>
      <c r="W238" s="23">
        <v>38809.116666666669</v>
      </c>
      <c r="X238">
        <v>6.0480999999999998</v>
      </c>
      <c r="Y238">
        <v>7.7828999999999997</v>
      </c>
      <c r="Z238" s="81">
        <f t="shared" si="31"/>
        <v>522.55583999999988</v>
      </c>
      <c r="AB238" s="82">
        <f t="shared" si="32"/>
        <v>39.055839999999876</v>
      </c>
      <c r="AK238" s="9">
        <v>483.5</v>
      </c>
      <c r="AL238" s="9">
        <f t="shared" si="33"/>
        <v>483.50304</v>
      </c>
      <c r="AM238" s="82">
        <f t="shared" si="36"/>
        <v>522.55583999999988</v>
      </c>
      <c r="AO238" s="82">
        <f t="shared" si="37"/>
        <v>3.0399999999985994E-3</v>
      </c>
      <c r="AP238" s="82">
        <f t="shared" si="38"/>
        <v>39.052799999999877</v>
      </c>
      <c r="AQ238" s="117">
        <f t="shared" si="34"/>
        <v>3.9513888888905058</v>
      </c>
      <c r="AR238" s="117">
        <f t="shared" si="39"/>
        <v>4.3659722222218988</v>
      </c>
      <c r="AS238" s="117">
        <f t="shared" si="40"/>
        <v>0.41458333333139308</v>
      </c>
    </row>
    <row r="239" spans="1:45" x14ac:dyDescent="0.2">
      <c r="B239" s="16">
        <v>38809.311805555553</v>
      </c>
      <c r="C239" s="16">
        <v>38809.681250000001</v>
      </c>
      <c r="D239" s="20" t="s">
        <v>2723</v>
      </c>
      <c r="E239" s="18" t="s">
        <v>2724</v>
      </c>
      <c r="F239" s="9">
        <v>50</v>
      </c>
      <c r="L239" s="8">
        <v>175.6</v>
      </c>
      <c r="N239" s="9">
        <v>221.6</v>
      </c>
      <c r="P239" s="23">
        <v>38809.311805555553</v>
      </c>
      <c r="Q239" s="23">
        <v>38809.681250000001</v>
      </c>
      <c r="R239">
        <v>2.0324</v>
      </c>
      <c r="S239">
        <v>21.920400000000001</v>
      </c>
      <c r="T239" s="122">
        <f t="shared" si="35"/>
        <v>175.59936000000002</v>
      </c>
      <c r="U239" s="132"/>
      <c r="V239" s="23">
        <v>38809.116666666669</v>
      </c>
      <c r="W239" s="23">
        <v>38809.713888888888</v>
      </c>
      <c r="X239">
        <v>2.4971000000000001</v>
      </c>
      <c r="Y239">
        <v>21.920400000000001</v>
      </c>
      <c r="Z239" s="81">
        <f t="shared" si="31"/>
        <v>215.74943999999999</v>
      </c>
      <c r="AB239" s="82">
        <f t="shared" si="32"/>
        <v>40.149439999999998</v>
      </c>
      <c r="AK239" s="9">
        <v>175.6</v>
      </c>
      <c r="AL239" s="9">
        <f t="shared" si="33"/>
        <v>175.59936000000002</v>
      </c>
      <c r="AM239" s="82">
        <f t="shared" si="36"/>
        <v>215.74943999999999</v>
      </c>
      <c r="AO239" s="82">
        <f t="shared" si="37"/>
        <v>-6.3999999997577106E-4</v>
      </c>
      <c r="AP239" s="82">
        <f t="shared" si="38"/>
        <v>40.150079999999974</v>
      </c>
      <c r="AQ239" s="117">
        <f t="shared" si="34"/>
        <v>0.36944444444816327</v>
      </c>
      <c r="AR239" s="117">
        <f t="shared" si="39"/>
        <v>0.59722222221898846</v>
      </c>
      <c r="AS239" s="117">
        <f t="shared" si="40"/>
        <v>0.2277777777708252</v>
      </c>
    </row>
    <row r="240" spans="1:45" x14ac:dyDescent="0.2">
      <c r="B240" s="16">
        <v>38809.746527777781</v>
      </c>
      <c r="C240" s="16">
        <v>38812.46597222222</v>
      </c>
      <c r="D240" s="20" t="s">
        <v>2725</v>
      </c>
      <c r="E240" s="18" t="s">
        <v>2726</v>
      </c>
      <c r="F240" s="9">
        <v>50</v>
      </c>
      <c r="L240" s="8">
        <v>3063.29</v>
      </c>
      <c r="N240" s="9">
        <v>86</v>
      </c>
      <c r="P240" s="23">
        <v>38809.746527777781</v>
      </c>
      <c r="Q240" s="23">
        <v>38812.46597222222</v>
      </c>
      <c r="R240">
        <v>35.454799999999999</v>
      </c>
      <c r="S240">
        <v>76.608099999999993</v>
      </c>
      <c r="T240" s="122">
        <f t="shared" si="35"/>
        <v>3063.2947199999999</v>
      </c>
      <c r="U240" s="132"/>
      <c r="V240" s="23">
        <v>38809.713888888888</v>
      </c>
      <c r="W240" s="23">
        <v>38812.576388888891</v>
      </c>
      <c r="X240">
        <v>35.930799999999998</v>
      </c>
      <c r="Y240">
        <v>76.608099999999993</v>
      </c>
      <c r="Z240" s="81">
        <f t="shared" si="31"/>
        <v>3104.42112</v>
      </c>
      <c r="AB240" s="82">
        <f t="shared" si="32"/>
        <v>41.13112000000001</v>
      </c>
      <c r="AK240" s="9">
        <v>3063.29</v>
      </c>
      <c r="AL240" s="9">
        <f t="shared" si="33"/>
        <v>3063.2947199999999</v>
      </c>
      <c r="AM240" s="82">
        <f t="shared" si="36"/>
        <v>3104.42112</v>
      </c>
      <c r="AO240" s="82">
        <f t="shared" si="37"/>
        <v>4.7199999999065767E-3</v>
      </c>
      <c r="AP240" s="82">
        <f t="shared" si="38"/>
        <v>41.126400000000103</v>
      </c>
      <c r="AQ240" s="117">
        <f t="shared" si="34"/>
        <v>2.7194444444394321</v>
      </c>
      <c r="AR240" s="117">
        <f t="shared" si="39"/>
        <v>2.8625000000029104</v>
      </c>
      <c r="AS240" s="117">
        <f t="shared" si="40"/>
        <v>0.14305555556347826</v>
      </c>
    </row>
    <row r="241" spans="1:49" x14ac:dyDescent="0.2">
      <c r="B241" s="16">
        <v>38812.6875</v>
      </c>
      <c r="C241" s="16">
        <v>38819.651388888888</v>
      </c>
      <c r="D241" s="20" t="s">
        <v>2727</v>
      </c>
      <c r="E241" s="18" t="s">
        <v>2728</v>
      </c>
      <c r="F241" s="9">
        <v>50</v>
      </c>
      <c r="L241" s="8">
        <v>4443.71</v>
      </c>
      <c r="N241" s="9">
        <v>73</v>
      </c>
      <c r="P241" s="23">
        <v>38812.6875</v>
      </c>
      <c r="Q241" s="23">
        <v>38819.561111111114</v>
      </c>
      <c r="R241">
        <v>51.177799999999998</v>
      </c>
      <c r="S241">
        <v>113.9584</v>
      </c>
      <c r="T241" s="122">
        <f t="shared" si="35"/>
        <v>4421.7619199999999</v>
      </c>
      <c r="U241" s="132"/>
      <c r="V241" s="23">
        <v>38812.576388888891</v>
      </c>
      <c r="W241" s="23">
        <v>38820.027083333334</v>
      </c>
      <c r="X241">
        <v>52.388800000000003</v>
      </c>
      <c r="Y241">
        <v>113.9584</v>
      </c>
      <c r="Z241" s="81">
        <f t="shared" si="31"/>
        <v>4526.3923199999999</v>
      </c>
      <c r="AB241" s="82">
        <f t="shared" si="32"/>
        <v>82.682319999999891</v>
      </c>
      <c r="AK241" s="9">
        <v>4443.71</v>
      </c>
      <c r="AL241" s="9">
        <f t="shared" si="33"/>
        <v>4421.7619199999999</v>
      </c>
      <c r="AM241" s="82">
        <f t="shared" si="36"/>
        <v>4526.3923199999999</v>
      </c>
      <c r="AO241" s="84">
        <f t="shared" si="37"/>
        <v>-21.948080000000118</v>
      </c>
      <c r="AP241" s="82">
        <f t="shared" si="38"/>
        <v>104.63040000000001</v>
      </c>
      <c r="AQ241" s="117">
        <f t="shared" si="34"/>
        <v>6.8736111111138598</v>
      </c>
      <c r="AR241" s="117">
        <f t="shared" si="39"/>
        <v>7.4506944444437977</v>
      </c>
      <c r="AS241" s="117">
        <f t="shared" si="40"/>
        <v>0.57708333332993789</v>
      </c>
    </row>
    <row r="242" spans="1:49" x14ac:dyDescent="0.2">
      <c r="P242" s="23">
        <v>38820.493055555555</v>
      </c>
      <c r="Q242" s="23">
        <v>38827.090277777781</v>
      </c>
      <c r="R242">
        <v>12.582000000000001</v>
      </c>
      <c r="S242">
        <v>43.4236</v>
      </c>
      <c r="T242" s="122">
        <f t="shared" si="35"/>
        <v>1087.0848000000001</v>
      </c>
      <c r="U242" s="132"/>
      <c r="V242" s="23">
        <v>38820.027083333334</v>
      </c>
      <c r="W242" s="23">
        <v>38827.208333333336</v>
      </c>
      <c r="X242">
        <v>17.404299999999999</v>
      </c>
      <c r="Y242">
        <v>59.956499999999998</v>
      </c>
      <c r="Z242" s="81">
        <f t="shared" si="31"/>
        <v>1503.73152</v>
      </c>
      <c r="AB242" s="82">
        <f t="shared" si="32"/>
        <v>1503.73152</v>
      </c>
      <c r="AL242" s="9">
        <f t="shared" si="33"/>
        <v>1087.0848000000001</v>
      </c>
      <c r="AM242" s="82">
        <f t="shared" si="36"/>
        <v>1503.73152</v>
      </c>
      <c r="AO242" s="82"/>
      <c r="AP242" s="82">
        <f t="shared" si="38"/>
        <v>416.64671999999996</v>
      </c>
      <c r="AQ242" s="117">
        <f t="shared" si="34"/>
        <v>6.5972222222262644</v>
      </c>
      <c r="AR242" s="117">
        <f t="shared" si="39"/>
        <v>7.1812500000014552</v>
      </c>
      <c r="AS242" s="117">
        <f t="shared" si="40"/>
        <v>0.58402777777519077</v>
      </c>
    </row>
    <row r="243" spans="1:49" x14ac:dyDescent="0.2">
      <c r="P243" s="23">
        <v>38827.32708333333</v>
      </c>
      <c r="Q243" s="23">
        <v>38839.6875</v>
      </c>
      <c r="R243">
        <v>34.241700000000002</v>
      </c>
      <c r="S243">
        <v>42.034599999999998</v>
      </c>
      <c r="T243" s="122">
        <f t="shared" si="35"/>
        <v>2958.48288</v>
      </c>
      <c r="U243" s="132"/>
      <c r="V243" s="23">
        <v>38827.208333333336</v>
      </c>
      <c r="W243" s="23">
        <v>38839.6875</v>
      </c>
      <c r="X243">
        <v>35.8904</v>
      </c>
      <c r="Y243">
        <v>42.034599999999998</v>
      </c>
      <c r="Z243" s="81">
        <f t="shared" si="31"/>
        <v>3100.9305600000002</v>
      </c>
      <c r="AB243" s="82">
        <f t="shared" si="32"/>
        <v>3100.9305600000002</v>
      </c>
      <c r="AL243" s="9">
        <f t="shared" si="33"/>
        <v>2958.48288</v>
      </c>
      <c r="AM243" s="82">
        <f t="shared" si="36"/>
        <v>3100.9305600000002</v>
      </c>
      <c r="AO243" s="82"/>
      <c r="AP243" s="82">
        <f t="shared" si="38"/>
        <v>142.44768000000022</v>
      </c>
      <c r="AQ243" s="117">
        <f t="shared" si="34"/>
        <v>12.360416666670062</v>
      </c>
      <c r="AR243" s="117">
        <f t="shared" si="39"/>
        <v>12.479166666664241</v>
      </c>
      <c r="AS243" s="117">
        <f t="shared" si="40"/>
        <v>0.11874999999417923</v>
      </c>
    </row>
    <row r="244" spans="1:49" x14ac:dyDescent="0.2">
      <c r="T244" s="122"/>
      <c r="U244" s="122"/>
      <c r="Z244" s="81">
        <f t="shared" si="31"/>
        <v>0</v>
      </c>
      <c r="AB244" s="82">
        <f t="shared" si="32"/>
        <v>0</v>
      </c>
      <c r="AL244" s="9">
        <f t="shared" si="33"/>
        <v>0</v>
      </c>
      <c r="AM244" s="82">
        <f t="shared" si="36"/>
        <v>0</v>
      </c>
      <c r="AO244" s="82">
        <f t="shared" si="37"/>
        <v>0</v>
      </c>
      <c r="AP244" s="82">
        <f t="shared" si="38"/>
        <v>0</v>
      </c>
      <c r="AQ244" s="117">
        <f t="shared" si="34"/>
        <v>0</v>
      </c>
      <c r="AR244" s="117">
        <f t="shared" ref="AR244:AR247" si="41">W244-V244</f>
        <v>0</v>
      </c>
      <c r="AS244" s="117">
        <f t="shared" si="40"/>
        <v>0</v>
      </c>
    </row>
    <row r="245" spans="1:49" x14ac:dyDescent="0.2">
      <c r="B245" s="16"/>
      <c r="C245" s="16"/>
      <c r="T245" s="122"/>
      <c r="U245" s="122"/>
      <c r="Z245" s="81">
        <f t="shared" si="31"/>
        <v>0</v>
      </c>
      <c r="AB245" s="82">
        <f t="shared" si="32"/>
        <v>0</v>
      </c>
      <c r="AL245" s="9">
        <f t="shared" si="33"/>
        <v>0</v>
      </c>
      <c r="AM245" s="82">
        <f t="shared" si="36"/>
        <v>0</v>
      </c>
      <c r="AO245" s="82">
        <f t="shared" si="37"/>
        <v>0</v>
      </c>
      <c r="AP245" s="82">
        <f t="shared" si="38"/>
        <v>0</v>
      </c>
      <c r="AQ245" s="117">
        <f t="shared" si="34"/>
        <v>0</v>
      </c>
      <c r="AR245" s="117">
        <f t="shared" si="41"/>
        <v>0</v>
      </c>
      <c r="AS245" s="117">
        <f t="shared" si="40"/>
        <v>0</v>
      </c>
    </row>
    <row r="246" spans="1:49" x14ac:dyDescent="0.2">
      <c r="B246" s="16"/>
      <c r="C246" s="16"/>
      <c r="T246" s="130"/>
      <c r="U246" s="134"/>
      <c r="V246" s="23"/>
      <c r="W246" s="23"/>
      <c r="X246"/>
      <c r="Y246"/>
      <c r="Z246" s="81">
        <f t="shared" si="31"/>
        <v>0</v>
      </c>
      <c r="AB246" s="82">
        <f t="shared" si="32"/>
        <v>0</v>
      </c>
      <c r="AL246" s="9">
        <f t="shared" si="33"/>
        <v>0</v>
      </c>
      <c r="AM246" s="82">
        <f t="shared" si="36"/>
        <v>0</v>
      </c>
      <c r="AO246" s="82">
        <f t="shared" si="37"/>
        <v>0</v>
      </c>
      <c r="AP246" s="82">
        <f t="shared" si="38"/>
        <v>0</v>
      </c>
      <c r="AQ246" s="117">
        <f t="shared" si="34"/>
        <v>0</v>
      </c>
      <c r="AR246" s="117">
        <f t="shared" si="41"/>
        <v>0</v>
      </c>
      <c r="AS246" s="117">
        <f t="shared" si="40"/>
        <v>0</v>
      </c>
    </row>
    <row r="247" spans="1:49" x14ac:dyDescent="0.2">
      <c r="D247" s="9"/>
      <c r="E247" s="9"/>
      <c r="T247" s="122"/>
      <c r="U247" s="122"/>
      <c r="Z247" s="81">
        <f t="shared" si="31"/>
        <v>0</v>
      </c>
      <c r="AB247" s="82">
        <f t="shared" si="32"/>
        <v>0</v>
      </c>
      <c r="AL247" s="9">
        <f t="shared" si="33"/>
        <v>0</v>
      </c>
      <c r="AM247" s="82">
        <f t="shared" si="36"/>
        <v>0</v>
      </c>
      <c r="AO247" s="82">
        <f t="shared" si="37"/>
        <v>0</v>
      </c>
      <c r="AP247" s="82">
        <f t="shared" si="38"/>
        <v>0</v>
      </c>
      <c r="AQ247" s="117">
        <f t="shared" si="34"/>
        <v>0</v>
      </c>
      <c r="AR247" s="117">
        <f t="shared" si="41"/>
        <v>0</v>
      </c>
      <c r="AS247" s="117">
        <f t="shared" si="40"/>
        <v>0</v>
      </c>
      <c r="AT247" s="113"/>
      <c r="AU247" s="2"/>
      <c r="AV247" s="2"/>
      <c r="AW247" s="2"/>
    </row>
    <row r="248" spans="1:49" x14ac:dyDescent="0.2">
      <c r="A248" s="9" t="s">
        <v>2075</v>
      </c>
      <c r="B248" s="16">
        <v>39050.958333333336</v>
      </c>
      <c r="C248" s="16">
        <v>39051.614583333336</v>
      </c>
      <c r="D248" s="20" t="s">
        <v>2729</v>
      </c>
      <c r="E248" s="18" t="s">
        <v>2730</v>
      </c>
      <c r="F248" s="9">
        <v>50</v>
      </c>
      <c r="L248" s="8">
        <v>1358</v>
      </c>
      <c r="N248" s="9">
        <v>26.9</v>
      </c>
      <c r="P248" s="23">
        <v>39050.958333333336</v>
      </c>
      <c r="Q248" s="23">
        <v>39051.621527777781</v>
      </c>
      <c r="R248">
        <v>15.7209</v>
      </c>
      <c r="S248">
        <v>71.686000000000007</v>
      </c>
      <c r="T248" s="69">
        <f>R248*60*60*24/1000</f>
        <v>1358.28576</v>
      </c>
      <c r="U248" s="69"/>
      <c r="V248" s="23">
        <v>39050.958333333336</v>
      </c>
      <c r="W248" s="23">
        <v>39051.635416666664</v>
      </c>
      <c r="X248">
        <v>15.8088</v>
      </c>
      <c r="Y248">
        <v>71.686000000000007</v>
      </c>
      <c r="Z248" s="81">
        <f t="shared" si="31"/>
        <v>1365.88032</v>
      </c>
      <c r="AB248" s="82">
        <f t="shared" si="32"/>
        <v>7.8803199999999833</v>
      </c>
      <c r="AK248" s="9">
        <v>1358</v>
      </c>
      <c r="AL248" s="9">
        <f t="shared" si="33"/>
        <v>1358.28576</v>
      </c>
      <c r="AM248" s="82">
        <f t="shared" si="36"/>
        <v>1365.88032</v>
      </c>
      <c r="AO248" s="119">
        <f t="shared" si="37"/>
        <v>0.28575999999998203</v>
      </c>
      <c r="AP248" s="82">
        <f t="shared" si="38"/>
        <v>7.5945600000000013</v>
      </c>
      <c r="AQ248" s="117">
        <f t="shared" si="34"/>
        <v>0.66319444444525288</v>
      </c>
      <c r="AR248" s="117">
        <f t="shared" ref="AR248:AR263" si="42">W248-V248</f>
        <v>0.67708333332848269</v>
      </c>
      <c r="AS248" s="117">
        <f t="shared" si="40"/>
        <v>1.3888888883229811E-2</v>
      </c>
      <c r="AT248" s="64"/>
      <c r="AU248"/>
      <c r="AV248"/>
      <c r="AW248"/>
    </row>
    <row r="249" spans="1:49" x14ac:dyDescent="0.2">
      <c r="A249" s="9" t="s">
        <v>2075</v>
      </c>
      <c r="B249" s="16">
        <v>39051.649305555555</v>
      </c>
      <c r="C249" s="16">
        <v>39051.892361111109</v>
      </c>
      <c r="D249" s="20" t="s">
        <v>2731</v>
      </c>
      <c r="E249" s="18" t="s">
        <v>2732</v>
      </c>
      <c r="F249" s="9">
        <v>50</v>
      </c>
      <c r="L249" s="8">
        <v>84.8</v>
      </c>
      <c r="N249" s="9">
        <v>39.6</v>
      </c>
      <c r="P249" s="23">
        <v>39051.649305555555</v>
      </c>
      <c r="Q249" s="23">
        <v>39051.892361111109</v>
      </c>
      <c r="R249">
        <v>0.98199999999999998</v>
      </c>
      <c r="S249">
        <v>4.9444999999999997</v>
      </c>
      <c r="T249" s="69">
        <f t="shared" ref="T249:T312" si="43">R249*60*60*24/1000</f>
        <v>84.844800000000006</v>
      </c>
      <c r="U249" s="69"/>
      <c r="V249" s="23">
        <v>39051.635416666664</v>
      </c>
      <c r="W249" s="23">
        <v>39051.914583333331</v>
      </c>
      <c r="X249">
        <v>1.1204000000000001</v>
      </c>
      <c r="Y249">
        <v>4.9444999999999997</v>
      </c>
      <c r="Z249" s="81">
        <f t="shared" si="31"/>
        <v>96.80256</v>
      </c>
      <c r="AB249" s="82">
        <f t="shared" si="32"/>
        <v>12.002560000000003</v>
      </c>
      <c r="AK249" s="9">
        <v>84.8</v>
      </c>
      <c r="AL249" s="9">
        <f t="shared" si="33"/>
        <v>84.844800000000006</v>
      </c>
      <c r="AM249" s="82">
        <f t="shared" si="36"/>
        <v>96.80256</v>
      </c>
      <c r="AO249" s="119">
        <f t="shared" si="37"/>
        <v>4.4800000000009277E-2</v>
      </c>
      <c r="AP249" s="82">
        <f t="shared" si="38"/>
        <v>11.957759999999993</v>
      </c>
      <c r="AQ249" s="117">
        <f t="shared" si="34"/>
        <v>0.24305555555474712</v>
      </c>
      <c r="AR249" s="117">
        <f t="shared" si="42"/>
        <v>0.27916666666715173</v>
      </c>
      <c r="AS249" s="117">
        <f t="shared" si="40"/>
        <v>3.6111111112404615E-2</v>
      </c>
      <c r="AT249" s="64"/>
      <c r="AU249"/>
      <c r="AV249"/>
      <c r="AW249"/>
    </row>
    <row r="250" spans="1:49" x14ac:dyDescent="0.2">
      <c r="A250" s="9" t="s">
        <v>2075</v>
      </c>
      <c r="B250" s="16">
        <v>39051.9375</v>
      </c>
      <c r="C250" s="16">
        <v>39052.538194444445</v>
      </c>
      <c r="D250" s="20" t="s">
        <v>2733</v>
      </c>
      <c r="E250" s="18" t="s">
        <v>2734</v>
      </c>
      <c r="F250" s="9">
        <v>50</v>
      </c>
      <c r="L250" s="8">
        <v>137.6</v>
      </c>
      <c r="N250" s="9">
        <v>27.6</v>
      </c>
      <c r="P250" s="23">
        <v>39051.9375</v>
      </c>
      <c r="Q250" s="23">
        <v>39052.538194444445</v>
      </c>
      <c r="R250">
        <v>1.5929</v>
      </c>
      <c r="S250">
        <v>3.3010000000000002</v>
      </c>
      <c r="T250" s="69">
        <f t="shared" si="43"/>
        <v>137.62655999999998</v>
      </c>
      <c r="U250" s="69"/>
      <c r="V250" s="23">
        <v>39051.914583333331</v>
      </c>
      <c r="W250" s="23">
        <v>39052.569444444445</v>
      </c>
      <c r="X250">
        <v>1.7341</v>
      </c>
      <c r="Y250">
        <v>3.3010000000000002</v>
      </c>
      <c r="Z250" s="81">
        <f t="shared" ref="Z250" si="44">X250*60*60*24/1000</f>
        <v>149.82623999999998</v>
      </c>
      <c r="AB250" s="82">
        <f t="shared" si="32"/>
        <v>12.22623999999999</v>
      </c>
      <c r="AK250" s="9">
        <v>137.6</v>
      </c>
      <c r="AL250" s="9">
        <f t="shared" si="33"/>
        <v>137.62655999999998</v>
      </c>
      <c r="AM250" s="82">
        <f t="shared" si="36"/>
        <v>149.82623999999998</v>
      </c>
      <c r="AO250" s="119">
        <f t="shared" si="37"/>
        <v>2.6559999999989259E-2</v>
      </c>
      <c r="AP250" s="82">
        <f t="shared" si="38"/>
        <v>12.199680000000001</v>
      </c>
      <c r="AQ250" s="117">
        <f t="shared" si="34"/>
        <v>0.60069444444525288</v>
      </c>
      <c r="AR250" s="117">
        <f t="shared" si="42"/>
        <v>0.65486111111385981</v>
      </c>
      <c r="AS250" s="117">
        <f t="shared" si="40"/>
        <v>5.4166666668606922E-2</v>
      </c>
      <c r="AT250" s="64"/>
      <c r="AU250"/>
      <c r="AV250"/>
      <c r="AW250"/>
    </row>
    <row r="251" spans="1:49" x14ac:dyDescent="0.2">
      <c r="A251" s="9" t="s">
        <v>2075</v>
      </c>
      <c r="B251" s="16">
        <v>39052.600694444445</v>
      </c>
      <c r="C251" s="16">
        <v>39053.104166666664</v>
      </c>
      <c r="D251" s="20" t="s">
        <v>2737</v>
      </c>
      <c r="E251" s="18" t="s">
        <v>2738</v>
      </c>
      <c r="F251" s="9">
        <v>50</v>
      </c>
      <c r="L251" s="8">
        <v>92</v>
      </c>
      <c r="N251" s="9">
        <v>706</v>
      </c>
      <c r="P251" s="23">
        <v>39052.600694444445</v>
      </c>
      <c r="Q251" s="23">
        <v>39053.104166666664</v>
      </c>
      <c r="R251">
        <v>1.0652999999999999</v>
      </c>
      <c r="S251">
        <v>2.3782000000000001</v>
      </c>
      <c r="T251" s="69">
        <f t="shared" si="43"/>
        <v>92.04191999999999</v>
      </c>
      <c r="U251" s="69"/>
      <c r="V251" s="23">
        <v>39052.569444444445</v>
      </c>
      <c r="W251" s="23">
        <v>39053.142361111109</v>
      </c>
      <c r="X251">
        <v>1.2149000000000001</v>
      </c>
      <c r="Y251">
        <v>2.3782000000000001</v>
      </c>
      <c r="Z251" s="81">
        <f t="shared" si="31"/>
        <v>104.96736000000001</v>
      </c>
      <c r="AB251" s="82">
        <f t="shared" si="32"/>
        <v>12.967360000000014</v>
      </c>
      <c r="AK251" s="9">
        <v>92</v>
      </c>
      <c r="AL251" s="9">
        <f t="shared" si="33"/>
        <v>92.04191999999999</v>
      </c>
      <c r="AM251" s="82">
        <f t="shared" si="36"/>
        <v>104.96736000000001</v>
      </c>
      <c r="AO251" s="119">
        <f t="shared" si="37"/>
        <v>4.1919999999990409E-2</v>
      </c>
      <c r="AP251" s="82">
        <f t="shared" si="38"/>
        <v>12.925440000000023</v>
      </c>
      <c r="AQ251" s="117">
        <f t="shared" si="34"/>
        <v>0.50347222221898846</v>
      </c>
      <c r="AR251" s="117">
        <f t="shared" si="42"/>
        <v>0.57291666666424135</v>
      </c>
      <c r="AS251" s="117">
        <f t="shared" si="40"/>
        <v>6.9444444445252884E-2</v>
      </c>
      <c r="AT251" s="64"/>
      <c r="AU251"/>
      <c r="AV251"/>
      <c r="AW251"/>
    </row>
    <row r="252" spans="1:49" x14ac:dyDescent="0.2">
      <c r="A252" s="9" t="s">
        <v>2075</v>
      </c>
      <c r="B252" s="16">
        <v>39053.180555555555</v>
      </c>
      <c r="C252" s="16">
        <v>39053.697916666664</v>
      </c>
      <c r="D252" s="20" t="s">
        <v>2739</v>
      </c>
      <c r="E252" s="18" t="s">
        <v>2740</v>
      </c>
      <c r="F252" s="9">
        <v>50</v>
      </c>
      <c r="L252" s="8">
        <v>94</v>
      </c>
      <c r="N252" s="9">
        <v>718</v>
      </c>
      <c r="P252" s="23">
        <v>39053.180555555555</v>
      </c>
      <c r="Q252" s="23">
        <v>39053.697916666664</v>
      </c>
      <c r="R252">
        <v>1.0880000000000001</v>
      </c>
      <c r="S252">
        <v>2.2599999999999998</v>
      </c>
      <c r="T252" s="69">
        <f t="shared" si="43"/>
        <v>94.003200000000007</v>
      </c>
      <c r="U252" s="69"/>
      <c r="V252" s="23">
        <v>39053.142361111109</v>
      </c>
      <c r="W252" s="23">
        <v>39053.879861111112</v>
      </c>
      <c r="X252">
        <v>1.5639000000000001</v>
      </c>
      <c r="Y252">
        <v>2.2599999999999998</v>
      </c>
      <c r="Z252" s="81">
        <f t="shared" ref="Z252:Z315" si="45">X252*60*60*24/1000</f>
        <v>135.12096</v>
      </c>
      <c r="AB252" s="82">
        <f t="shared" si="32"/>
        <v>41.120959999999997</v>
      </c>
      <c r="AK252" s="9">
        <v>94</v>
      </c>
      <c r="AL252" s="9">
        <f t="shared" si="33"/>
        <v>94.003200000000007</v>
      </c>
      <c r="AM252" s="82">
        <f t="shared" si="36"/>
        <v>135.12096</v>
      </c>
      <c r="AO252" s="119">
        <f t="shared" si="37"/>
        <v>3.200000000006753E-3</v>
      </c>
      <c r="AP252" s="82">
        <f t="shared" si="38"/>
        <v>41.11775999999999</v>
      </c>
      <c r="AQ252" s="117">
        <f t="shared" si="34"/>
        <v>0.51736111110949423</v>
      </c>
      <c r="AR252" s="117">
        <f t="shared" si="42"/>
        <v>0.73750000000291038</v>
      </c>
      <c r="AS252" s="117">
        <f t="shared" si="40"/>
        <v>0.22013888889341615</v>
      </c>
      <c r="AT252" s="64"/>
      <c r="AU252"/>
      <c r="AV252"/>
      <c r="AW252"/>
    </row>
    <row r="253" spans="1:49" x14ac:dyDescent="0.2">
      <c r="D253" s="9"/>
      <c r="E253" s="18" t="s">
        <v>3555</v>
      </c>
      <c r="P253" s="23">
        <v>39054.061805555553</v>
      </c>
      <c r="Q253" s="23">
        <v>39057.425000000003</v>
      </c>
      <c r="R253">
        <v>5.0707000000000004</v>
      </c>
      <c r="S253">
        <v>1.9438</v>
      </c>
      <c r="T253" s="69">
        <f t="shared" si="43"/>
        <v>438.10847999999999</v>
      </c>
      <c r="U253" s="69"/>
      <c r="V253" s="23">
        <v>39053.879861111112</v>
      </c>
      <c r="W253" s="23">
        <v>39057.583333333336</v>
      </c>
      <c r="X253">
        <v>5.6463999999999999</v>
      </c>
      <c r="Y253">
        <v>2.1484000000000001</v>
      </c>
      <c r="Z253" s="81">
        <f t="shared" si="45"/>
        <v>487.84896000000003</v>
      </c>
      <c r="AB253" s="82">
        <f t="shared" si="32"/>
        <v>487.84896000000003</v>
      </c>
      <c r="AL253" s="9">
        <f t="shared" si="33"/>
        <v>438.10847999999999</v>
      </c>
      <c r="AM253" s="82">
        <f t="shared" si="36"/>
        <v>487.84896000000003</v>
      </c>
      <c r="AO253" s="119">
        <f t="shared" si="37"/>
        <v>438.10847999999999</v>
      </c>
      <c r="AP253" s="82">
        <f t="shared" si="38"/>
        <v>49.740480000000048</v>
      </c>
      <c r="AQ253" s="117">
        <f t="shared" si="34"/>
        <v>3.3631944444496185</v>
      </c>
      <c r="AR253" s="117">
        <f t="shared" si="42"/>
        <v>3.703472222223354</v>
      </c>
      <c r="AS253" s="117">
        <f t="shared" si="40"/>
        <v>0.34027777777373558</v>
      </c>
      <c r="AT253" s="64"/>
      <c r="AU253"/>
      <c r="AV253"/>
      <c r="AW253"/>
    </row>
    <row r="254" spans="1:49" x14ac:dyDescent="0.2">
      <c r="D254" s="9"/>
      <c r="E254" s="18" t="s">
        <v>3556</v>
      </c>
      <c r="P254" s="23">
        <v>39057.741666666669</v>
      </c>
      <c r="Q254" s="23">
        <v>39062.490972222222</v>
      </c>
      <c r="R254">
        <v>5.1806000000000001</v>
      </c>
      <c r="S254">
        <v>1.2841</v>
      </c>
      <c r="T254" s="69">
        <f t="shared" si="43"/>
        <v>447.60383999999999</v>
      </c>
      <c r="U254" s="69"/>
      <c r="V254" s="23">
        <v>39057.583333333336</v>
      </c>
      <c r="W254" s="23">
        <v>39062.603472222225</v>
      </c>
      <c r="X254">
        <v>5.5412999999999997</v>
      </c>
      <c r="Y254">
        <v>1.52</v>
      </c>
      <c r="Z254" s="81">
        <f t="shared" si="45"/>
        <v>478.76831999999996</v>
      </c>
      <c r="AB254" s="82">
        <f t="shared" si="32"/>
        <v>478.76831999999996</v>
      </c>
      <c r="AL254" s="9">
        <f t="shared" si="33"/>
        <v>447.60383999999999</v>
      </c>
      <c r="AM254" s="82">
        <f t="shared" si="36"/>
        <v>478.76831999999996</v>
      </c>
      <c r="AO254" s="119">
        <f t="shared" si="37"/>
        <v>447.60383999999999</v>
      </c>
      <c r="AP254" s="82">
        <f t="shared" si="38"/>
        <v>31.164479999999969</v>
      </c>
      <c r="AQ254" s="117">
        <f t="shared" si="34"/>
        <v>4.7493055555532919</v>
      </c>
      <c r="AR254" s="117">
        <f t="shared" si="42"/>
        <v>5.0201388888890506</v>
      </c>
      <c r="AS254" s="117">
        <f t="shared" si="40"/>
        <v>0.27083333333575865</v>
      </c>
      <c r="AT254" s="64"/>
      <c r="AU254"/>
      <c r="AV254"/>
      <c r="AW254"/>
    </row>
    <row r="255" spans="1:49" x14ac:dyDescent="0.2">
      <c r="D255" s="9"/>
      <c r="E255" s="18" t="s">
        <v>3557</v>
      </c>
      <c r="P255" s="23">
        <v>39062.716666666667</v>
      </c>
      <c r="Q255" s="23">
        <v>39063.336111111108</v>
      </c>
      <c r="R255">
        <v>4.1417999999999999</v>
      </c>
      <c r="S255">
        <v>12.904999999999999</v>
      </c>
      <c r="T255" s="69">
        <f t="shared" si="43"/>
        <v>357.85151999999999</v>
      </c>
      <c r="U255" s="69"/>
      <c r="V255" s="23">
        <v>39062.603472222225</v>
      </c>
      <c r="W255" s="23">
        <v>39063.356944444444</v>
      </c>
      <c r="X255">
        <v>4.6197999999999997</v>
      </c>
      <c r="Y255">
        <v>13.279</v>
      </c>
      <c r="Z255" s="81">
        <f t="shared" si="45"/>
        <v>399.15071999999998</v>
      </c>
      <c r="AB255" s="82">
        <f t="shared" si="32"/>
        <v>399.15071999999998</v>
      </c>
      <c r="AL255" s="9">
        <f t="shared" si="33"/>
        <v>357.85151999999999</v>
      </c>
      <c r="AM255" s="82">
        <f t="shared" si="36"/>
        <v>399.15071999999998</v>
      </c>
      <c r="AO255" s="119">
        <f t="shared" si="37"/>
        <v>357.85151999999999</v>
      </c>
      <c r="AP255" s="82">
        <f t="shared" si="38"/>
        <v>41.299199999999985</v>
      </c>
      <c r="AQ255" s="117">
        <f t="shared" si="34"/>
        <v>0.61944444444088731</v>
      </c>
      <c r="AR255" s="117">
        <f t="shared" si="42"/>
        <v>0.75347222221898846</v>
      </c>
      <c r="AS255" s="117">
        <f t="shared" si="40"/>
        <v>0.13402777777810115</v>
      </c>
      <c r="AT255" s="64"/>
      <c r="AU255"/>
      <c r="AV255"/>
      <c r="AW255"/>
    </row>
    <row r="256" spans="1:49" x14ac:dyDescent="0.2">
      <c r="D256" s="9"/>
      <c r="E256" s="18" t="s">
        <v>3558</v>
      </c>
      <c r="P256" s="23">
        <v>39063.378472222219</v>
      </c>
      <c r="Q256" s="23">
        <v>39064.50277777778</v>
      </c>
      <c r="R256">
        <v>10.608499999999999</v>
      </c>
      <c r="S256">
        <v>14.837999999999999</v>
      </c>
      <c r="T256" s="69">
        <f>R256*60*60*24/1000</f>
        <v>916.57439999999986</v>
      </c>
      <c r="U256" s="69"/>
      <c r="V256" s="23">
        <v>39063.356944444444</v>
      </c>
      <c r="W256" s="23">
        <v>39064.541666666664</v>
      </c>
      <c r="X256">
        <v>11.0381</v>
      </c>
      <c r="Y256">
        <v>14.837999999999999</v>
      </c>
      <c r="Z256" s="81">
        <f t="shared" si="45"/>
        <v>953.69184000000007</v>
      </c>
      <c r="AB256" s="82">
        <f t="shared" si="32"/>
        <v>953.69184000000007</v>
      </c>
      <c r="AL256" s="9">
        <f t="shared" si="33"/>
        <v>916.57439999999986</v>
      </c>
      <c r="AM256" s="82">
        <f t="shared" si="36"/>
        <v>953.69184000000007</v>
      </c>
      <c r="AO256" s="119">
        <f t="shared" si="37"/>
        <v>916.57439999999986</v>
      </c>
      <c r="AP256" s="82">
        <f t="shared" si="38"/>
        <v>37.117440000000215</v>
      </c>
      <c r="AQ256" s="117">
        <f t="shared" si="34"/>
        <v>1.1243055555605679</v>
      </c>
      <c r="AR256" s="117">
        <f t="shared" si="42"/>
        <v>1.1847222222204437</v>
      </c>
      <c r="AS256" s="117">
        <f t="shared" si="40"/>
        <v>6.0416666659875773E-2</v>
      </c>
      <c r="AT256" s="64"/>
      <c r="AU256"/>
      <c r="AV256"/>
      <c r="AW256"/>
    </row>
    <row r="257" spans="1:49" x14ac:dyDescent="0.2">
      <c r="D257" s="9"/>
      <c r="E257" s="18" t="s">
        <v>3559</v>
      </c>
      <c r="P257" s="23">
        <v>39064.580555555556</v>
      </c>
      <c r="Q257" s="23">
        <v>39071.289583333331</v>
      </c>
      <c r="R257">
        <v>12.8895</v>
      </c>
      <c r="S257">
        <v>3.8664999999999998</v>
      </c>
      <c r="T257" s="69">
        <f t="shared" si="43"/>
        <v>1113.6527999999998</v>
      </c>
      <c r="U257" s="69"/>
      <c r="V257" s="23">
        <v>39064.541666666664</v>
      </c>
      <c r="W257" s="23">
        <v>39071.488888888889</v>
      </c>
      <c r="X257">
        <v>13.2669</v>
      </c>
      <c r="Y257">
        <v>3.8664999999999998</v>
      </c>
      <c r="Z257" s="81">
        <f t="shared" si="45"/>
        <v>1146.26016</v>
      </c>
      <c r="AB257" s="82">
        <f t="shared" si="32"/>
        <v>1146.26016</v>
      </c>
      <c r="AL257" s="9">
        <f t="shared" si="33"/>
        <v>1113.6527999999998</v>
      </c>
      <c r="AM257" s="82">
        <f t="shared" si="36"/>
        <v>1146.26016</v>
      </c>
      <c r="AO257" s="119">
        <f t="shared" si="37"/>
        <v>1113.6527999999998</v>
      </c>
      <c r="AP257" s="82">
        <f t="shared" si="38"/>
        <v>32.607360000000199</v>
      </c>
      <c r="AQ257" s="117">
        <f t="shared" si="34"/>
        <v>6.7090277777751908</v>
      </c>
      <c r="AR257" s="117">
        <f t="shared" si="42"/>
        <v>6.9472222222248092</v>
      </c>
      <c r="AS257" s="117">
        <f t="shared" si="40"/>
        <v>0.23819444444961846</v>
      </c>
      <c r="AT257" s="64"/>
      <c r="AU257"/>
      <c r="AV257"/>
      <c r="AW257"/>
    </row>
    <row r="258" spans="1:49" x14ac:dyDescent="0.2">
      <c r="D258" s="9"/>
      <c r="E258" s="18" t="s">
        <v>3560</v>
      </c>
      <c r="P258" s="23">
        <v>39071.688194444447</v>
      </c>
      <c r="Q258" s="23">
        <v>39072.630555555559</v>
      </c>
      <c r="R258">
        <v>4.1409000000000002</v>
      </c>
      <c r="S258">
        <v>36.215000000000003</v>
      </c>
      <c r="T258" s="69">
        <f t="shared" si="43"/>
        <v>357.77375999999998</v>
      </c>
      <c r="U258" s="69"/>
      <c r="V258" s="23">
        <v>39071.488888888889</v>
      </c>
      <c r="W258" s="23">
        <v>39072.638888888891</v>
      </c>
      <c r="X258">
        <v>4.7268999999999997</v>
      </c>
      <c r="Y258">
        <v>36.215000000000003</v>
      </c>
      <c r="Z258" s="81">
        <f t="shared" si="45"/>
        <v>408.40416000000005</v>
      </c>
      <c r="AB258" s="82">
        <f t="shared" si="32"/>
        <v>408.40416000000005</v>
      </c>
      <c r="AL258" s="9">
        <f t="shared" si="33"/>
        <v>357.77375999999998</v>
      </c>
      <c r="AM258" s="82">
        <f t="shared" si="36"/>
        <v>408.40416000000005</v>
      </c>
      <c r="AO258" s="119">
        <f t="shared" si="37"/>
        <v>357.77375999999998</v>
      </c>
      <c r="AP258" s="82">
        <f t="shared" si="38"/>
        <v>50.630400000000066</v>
      </c>
      <c r="AQ258" s="117">
        <f t="shared" si="34"/>
        <v>0.94236111111240461</v>
      </c>
      <c r="AR258" s="117">
        <f t="shared" si="42"/>
        <v>1.1500000000014552</v>
      </c>
      <c r="AS258" s="117">
        <f t="shared" si="40"/>
        <v>0.20763888888905058</v>
      </c>
      <c r="AT258" s="64"/>
      <c r="AU258"/>
      <c r="AV258"/>
      <c r="AW258"/>
    </row>
    <row r="259" spans="1:49" x14ac:dyDescent="0.2">
      <c r="D259" s="9"/>
      <c r="E259" s="18" t="s">
        <v>3561</v>
      </c>
      <c r="P259" s="23">
        <v>39072.647222222222</v>
      </c>
      <c r="Q259" s="23">
        <v>39073.305555555555</v>
      </c>
      <c r="R259">
        <v>12.223000000000001</v>
      </c>
      <c r="S259">
        <v>85.76</v>
      </c>
      <c r="T259" s="69">
        <f t="shared" si="43"/>
        <v>1056.0672000000002</v>
      </c>
      <c r="U259" s="69"/>
      <c r="V259" s="23">
        <v>39072.638888888891</v>
      </c>
      <c r="W259" s="23">
        <v>39073.311805555553</v>
      </c>
      <c r="X259">
        <v>13.154</v>
      </c>
      <c r="Y259">
        <v>87.478999999999999</v>
      </c>
      <c r="Z259" s="81">
        <f t="shared" si="45"/>
        <v>1136.5056000000002</v>
      </c>
      <c r="AB259" s="82">
        <f t="shared" si="32"/>
        <v>1136.5056000000002</v>
      </c>
      <c r="AL259" s="9">
        <f t="shared" si="33"/>
        <v>1056.0672000000002</v>
      </c>
      <c r="AM259" s="82">
        <f t="shared" si="36"/>
        <v>1136.5056000000002</v>
      </c>
      <c r="AO259" s="119">
        <f t="shared" si="37"/>
        <v>1056.0672000000002</v>
      </c>
      <c r="AP259" s="82">
        <f t="shared" si="38"/>
        <v>80.438400000000001</v>
      </c>
      <c r="AQ259" s="117">
        <f t="shared" si="34"/>
        <v>0.65833333333284827</v>
      </c>
      <c r="AR259" s="117">
        <f t="shared" si="42"/>
        <v>0.67291666666278616</v>
      </c>
      <c r="AS259" s="117">
        <f t="shared" si="40"/>
        <v>1.4583333329937886E-2</v>
      </c>
      <c r="AT259" s="64"/>
      <c r="AU259"/>
      <c r="AV259"/>
      <c r="AW259"/>
    </row>
    <row r="260" spans="1:49" x14ac:dyDescent="0.2">
      <c r="D260" s="9"/>
      <c r="E260" s="18" t="s">
        <v>3562</v>
      </c>
      <c r="P260" s="23">
        <v>39073.318055555559</v>
      </c>
      <c r="Q260" s="23">
        <v>39073.469444444447</v>
      </c>
      <c r="R260">
        <v>16.212599999999998</v>
      </c>
      <c r="S260">
        <v>124.76</v>
      </c>
      <c r="T260" s="69">
        <f t="shared" si="43"/>
        <v>1400.76864</v>
      </c>
      <c r="U260" s="69"/>
      <c r="V260" s="23">
        <v>39073.311805555553</v>
      </c>
      <c r="W260" s="23">
        <v>39073.972916666666</v>
      </c>
      <c r="X260">
        <v>46.520299999999999</v>
      </c>
      <c r="Y260">
        <v>124.76</v>
      </c>
      <c r="Z260" s="81">
        <f t="shared" si="45"/>
        <v>4019.35392</v>
      </c>
      <c r="AB260" s="82">
        <f t="shared" si="32"/>
        <v>4019.35392</v>
      </c>
      <c r="AL260" s="9">
        <f t="shared" si="33"/>
        <v>1400.76864</v>
      </c>
      <c r="AM260" s="82">
        <f t="shared" si="36"/>
        <v>4019.35392</v>
      </c>
      <c r="AO260" s="119">
        <f t="shared" si="37"/>
        <v>1400.76864</v>
      </c>
      <c r="AP260" s="82">
        <f t="shared" si="38"/>
        <v>2618.5852800000002</v>
      </c>
      <c r="AQ260" s="117">
        <f t="shared" si="34"/>
        <v>0.15138888888759539</v>
      </c>
      <c r="AR260" s="117">
        <f t="shared" si="42"/>
        <v>0.66111111111240461</v>
      </c>
      <c r="AS260" s="117">
        <f t="shared" si="40"/>
        <v>0.50972222222480923</v>
      </c>
      <c r="AT260" s="64"/>
      <c r="AU260"/>
      <c r="AV260"/>
      <c r="AW260"/>
    </row>
    <row r="261" spans="1:49" x14ac:dyDescent="0.2">
      <c r="D261" s="9"/>
      <c r="E261" s="18" t="s">
        <v>3563</v>
      </c>
      <c r="P261" s="23">
        <v>39074.477083333331</v>
      </c>
      <c r="Q261" s="23">
        <v>39081.693749999999</v>
      </c>
      <c r="R261">
        <v>16.146999999999998</v>
      </c>
      <c r="S261">
        <v>6.6967999999999996</v>
      </c>
      <c r="T261" s="69">
        <f t="shared" si="43"/>
        <v>1395.1007999999997</v>
      </c>
      <c r="U261" s="69"/>
      <c r="V261" s="23">
        <v>39073.972916666666</v>
      </c>
      <c r="W261" s="23">
        <v>39081.847222222219</v>
      </c>
      <c r="X261">
        <v>22.696400000000001</v>
      </c>
      <c r="Y261">
        <v>32.17</v>
      </c>
      <c r="Z261" s="81">
        <f t="shared" si="45"/>
        <v>1960.9689600000002</v>
      </c>
      <c r="AB261" s="82">
        <f t="shared" si="32"/>
        <v>1960.9689600000002</v>
      </c>
      <c r="AL261" s="9">
        <f t="shared" si="33"/>
        <v>1395.1007999999997</v>
      </c>
      <c r="AM261" s="82">
        <f t="shared" si="36"/>
        <v>1960.9689600000002</v>
      </c>
      <c r="AO261" s="119">
        <f t="shared" si="37"/>
        <v>1395.1007999999997</v>
      </c>
      <c r="AP261" s="82">
        <f t="shared" si="38"/>
        <v>565.86816000000044</v>
      </c>
      <c r="AQ261" s="117">
        <f t="shared" si="34"/>
        <v>7.2166666666671517</v>
      </c>
      <c r="AR261" s="117">
        <f t="shared" si="42"/>
        <v>7.8743055555532919</v>
      </c>
      <c r="AS261" s="117">
        <f t="shared" si="40"/>
        <v>0.65763888888614019</v>
      </c>
      <c r="AT261" s="64"/>
      <c r="AU261"/>
      <c r="AV261"/>
      <c r="AW261"/>
    </row>
    <row r="262" spans="1:49" x14ac:dyDescent="0.2">
      <c r="D262" s="9"/>
      <c r="E262" s="18" t="s">
        <v>3564</v>
      </c>
      <c r="P262" s="23">
        <v>39082.000694444447</v>
      </c>
      <c r="Q262" s="23">
        <v>39083.28125</v>
      </c>
      <c r="R262">
        <v>4.7141000000000002</v>
      </c>
      <c r="S262">
        <v>12.176</v>
      </c>
      <c r="T262" s="69">
        <f t="shared" si="43"/>
        <v>407.29824000000002</v>
      </c>
      <c r="U262" s="69"/>
      <c r="V262" s="23">
        <v>39081.847222222219</v>
      </c>
      <c r="W262" s="23">
        <v>39083.925694444442</v>
      </c>
      <c r="X262">
        <v>5.9401000000000002</v>
      </c>
      <c r="Y262">
        <v>12.176</v>
      </c>
      <c r="Z262" s="81">
        <f t="shared" si="45"/>
        <v>513.22464000000002</v>
      </c>
      <c r="AB262" s="82">
        <f t="shared" ref="AB262:AB325" si="46">Z262-L262</f>
        <v>513.22464000000002</v>
      </c>
      <c r="AL262" s="9">
        <f t="shared" ref="AL262:AL325" si="47">T262</f>
        <v>407.29824000000002</v>
      </c>
      <c r="AM262" s="82">
        <f t="shared" si="36"/>
        <v>513.22464000000002</v>
      </c>
      <c r="AO262" s="119">
        <f t="shared" si="37"/>
        <v>407.29824000000002</v>
      </c>
      <c r="AP262" s="82">
        <f t="shared" si="38"/>
        <v>105.9264</v>
      </c>
      <c r="AQ262" s="117">
        <f t="shared" ref="AQ262:AQ325" si="48">Q262-P262</f>
        <v>1.2805555555532919</v>
      </c>
      <c r="AR262" s="117">
        <f t="shared" si="42"/>
        <v>2.078472222223354</v>
      </c>
      <c r="AS262" s="117">
        <f t="shared" si="40"/>
        <v>0.79791666667006211</v>
      </c>
      <c r="AT262" s="64"/>
      <c r="AU262"/>
      <c r="AV262"/>
      <c r="AW262"/>
    </row>
    <row r="263" spans="1:49" x14ac:dyDescent="0.2">
      <c r="A263" s="9" t="s">
        <v>2075</v>
      </c>
      <c r="B263" s="16">
        <v>39084.570833333331</v>
      </c>
      <c r="C263" s="16">
        <v>39091.848611111112</v>
      </c>
      <c r="D263" s="20" t="s">
        <v>2741</v>
      </c>
      <c r="E263" s="18" t="s">
        <v>2742</v>
      </c>
      <c r="F263" s="9">
        <v>50</v>
      </c>
      <c r="L263" s="8">
        <v>733</v>
      </c>
      <c r="N263" s="9">
        <v>59</v>
      </c>
      <c r="P263" s="23">
        <v>39084.570833333331</v>
      </c>
      <c r="Q263" s="23">
        <v>39091.848611111112</v>
      </c>
      <c r="R263">
        <v>8.4832999999999998</v>
      </c>
      <c r="S263">
        <v>1.52</v>
      </c>
      <c r="T263" s="69">
        <f t="shared" si="43"/>
        <v>732.95712000000003</v>
      </c>
      <c r="U263" s="69"/>
      <c r="V263" s="23">
        <v>39083.925694444442</v>
      </c>
      <c r="W263" s="23">
        <v>39092.477777777778</v>
      </c>
      <c r="X263">
        <v>9.8987999999999996</v>
      </c>
      <c r="Y263">
        <v>1.5994999999999999</v>
      </c>
      <c r="Z263" s="81">
        <f t="shared" si="45"/>
        <v>855.25632000000007</v>
      </c>
      <c r="AB263" s="82">
        <f t="shared" si="46"/>
        <v>122.25632000000007</v>
      </c>
      <c r="AK263" s="9">
        <v>733</v>
      </c>
      <c r="AL263" s="9">
        <f t="shared" si="47"/>
        <v>732.95712000000003</v>
      </c>
      <c r="AM263" s="82">
        <f t="shared" ref="AM263:AM326" si="49">Z263</f>
        <v>855.25632000000007</v>
      </c>
      <c r="AO263" s="119">
        <f t="shared" ref="AO263:AO326" si="50">AL263-AK263</f>
        <v>-4.2879999999968277E-2</v>
      </c>
      <c r="AP263" s="82">
        <f t="shared" ref="AP263:AP326" si="51">AM263-AL263</f>
        <v>122.29920000000004</v>
      </c>
      <c r="AQ263" s="117">
        <f t="shared" si="48"/>
        <v>7.2777777777810115</v>
      </c>
      <c r="AR263" s="117">
        <f t="shared" si="42"/>
        <v>8.5520833333357587</v>
      </c>
      <c r="AS263" s="117">
        <f t="shared" ref="AS263:AS326" si="52">AR263-AQ263</f>
        <v>1.2743055555547471</v>
      </c>
      <c r="AT263" s="64"/>
      <c r="AU263"/>
      <c r="AV263"/>
      <c r="AW263"/>
    </row>
    <row r="264" spans="1:49" x14ac:dyDescent="0.2">
      <c r="A264" s="9" t="s">
        <v>2075</v>
      </c>
      <c r="B264" s="16">
        <v>39093.106944444444</v>
      </c>
      <c r="C264" s="16">
        <v>39096.811111111114</v>
      </c>
      <c r="D264" s="20" t="s">
        <v>2743</v>
      </c>
      <c r="E264" s="18" t="s">
        <v>2744</v>
      </c>
      <c r="F264" s="9">
        <v>50</v>
      </c>
      <c r="L264" s="8">
        <v>352</v>
      </c>
      <c r="N264" s="9">
        <v>1110</v>
      </c>
      <c r="P264" s="23">
        <v>39093.106944444444</v>
      </c>
      <c r="Q264" s="23">
        <v>39096.811111111114</v>
      </c>
      <c r="R264">
        <v>4.0715000000000003</v>
      </c>
      <c r="S264">
        <v>2.1484000000000001</v>
      </c>
      <c r="T264" s="69">
        <f t="shared" si="43"/>
        <v>351.77760000000001</v>
      </c>
      <c r="U264" s="69"/>
      <c r="V264" s="23">
        <v>39092.477777777778</v>
      </c>
      <c r="W264" s="23">
        <v>39096.881249999999</v>
      </c>
      <c r="X264">
        <v>4.7088000000000001</v>
      </c>
      <c r="Y264">
        <v>2.1484000000000001</v>
      </c>
      <c r="Z264" s="81">
        <f t="shared" si="45"/>
        <v>406.84032000000002</v>
      </c>
      <c r="AB264" s="82">
        <f t="shared" si="46"/>
        <v>54.84032000000002</v>
      </c>
      <c r="AK264" s="9">
        <v>352</v>
      </c>
      <c r="AL264" s="9">
        <f t="shared" si="47"/>
        <v>351.77760000000001</v>
      </c>
      <c r="AM264" s="82">
        <f t="shared" si="49"/>
        <v>406.84032000000002</v>
      </c>
      <c r="AO264" s="119">
        <f t="shared" si="50"/>
        <v>-0.22239999999999327</v>
      </c>
      <c r="AP264" s="82">
        <f t="shared" si="51"/>
        <v>55.062720000000013</v>
      </c>
      <c r="AQ264" s="117">
        <f t="shared" si="48"/>
        <v>3.7041666666700621</v>
      </c>
      <c r="AR264" s="117">
        <f t="shared" ref="AR264:AR327" si="53">W264-V264</f>
        <v>4.4034722222204437</v>
      </c>
      <c r="AS264" s="117">
        <f t="shared" si="52"/>
        <v>0.69930555555038154</v>
      </c>
      <c r="AT264" s="64"/>
      <c r="AU264"/>
      <c r="AV264"/>
      <c r="AW264"/>
    </row>
    <row r="265" spans="1:49" x14ac:dyDescent="0.2">
      <c r="A265" s="9" t="s">
        <v>2075</v>
      </c>
      <c r="B265" s="16">
        <v>39096.951388888891</v>
      </c>
      <c r="C265" s="16">
        <v>39097.828472222223</v>
      </c>
      <c r="D265" s="20" t="s">
        <v>2747</v>
      </c>
      <c r="E265" s="18" t="s">
        <v>2748</v>
      </c>
      <c r="F265" s="9">
        <v>50</v>
      </c>
      <c r="L265" s="8">
        <v>75.25</v>
      </c>
      <c r="N265" s="9">
        <v>1370</v>
      </c>
      <c r="P265" s="23">
        <v>39096.951388888891</v>
      </c>
      <c r="Q265" s="23">
        <v>39097.828472222223</v>
      </c>
      <c r="R265">
        <v>0.87090000000000001</v>
      </c>
      <c r="S265">
        <v>1.1393</v>
      </c>
      <c r="T265" s="69">
        <f t="shared" si="43"/>
        <v>75.24575999999999</v>
      </c>
      <c r="U265" s="69"/>
      <c r="V265" s="23">
        <v>39096.881249999999</v>
      </c>
      <c r="W265" s="23">
        <v>39097.893750000003</v>
      </c>
      <c r="X265">
        <v>1.0016</v>
      </c>
      <c r="Y265">
        <v>1.1393</v>
      </c>
      <c r="Z265" s="81">
        <f t="shared" si="45"/>
        <v>86.538240000000002</v>
      </c>
      <c r="AB265" s="82">
        <f t="shared" si="46"/>
        <v>11.288240000000002</v>
      </c>
      <c r="AK265" s="9">
        <v>75.25</v>
      </c>
      <c r="AL265" s="9">
        <f t="shared" si="47"/>
        <v>75.24575999999999</v>
      </c>
      <c r="AM265" s="82">
        <f t="shared" si="49"/>
        <v>86.538240000000002</v>
      </c>
      <c r="AO265" s="119">
        <f t="shared" si="50"/>
        <v>-4.2400000000100135E-3</v>
      </c>
      <c r="AP265" s="82">
        <f t="shared" si="51"/>
        <v>11.292480000000012</v>
      </c>
      <c r="AQ265" s="117">
        <f t="shared" si="48"/>
        <v>0.87708333333284827</v>
      </c>
      <c r="AR265" s="117">
        <f t="shared" si="53"/>
        <v>1.0125000000043656</v>
      </c>
      <c r="AS265" s="117">
        <f t="shared" si="52"/>
        <v>0.13541666667151731</v>
      </c>
      <c r="AT265" s="64"/>
      <c r="AU265"/>
      <c r="AV265"/>
      <c r="AW265"/>
    </row>
    <row r="266" spans="1:49" x14ac:dyDescent="0.2">
      <c r="A266" s="9" t="s">
        <v>2075</v>
      </c>
      <c r="B266" s="16">
        <v>39097.959027777775</v>
      </c>
      <c r="C266" s="16">
        <v>39098.383333333331</v>
      </c>
      <c r="D266" s="20" t="s">
        <v>2751</v>
      </c>
      <c r="E266" s="18" t="s">
        <v>2752</v>
      </c>
      <c r="F266" s="9">
        <v>50</v>
      </c>
      <c r="L266" s="8">
        <v>33.450000000000003</v>
      </c>
      <c r="N266" s="9">
        <v>1930</v>
      </c>
      <c r="P266" s="23">
        <v>39097.959027777775</v>
      </c>
      <c r="Q266" s="23">
        <v>39098.383333333331</v>
      </c>
      <c r="R266">
        <v>0.3871</v>
      </c>
      <c r="S266">
        <v>0.94</v>
      </c>
      <c r="T266" s="69">
        <f t="shared" si="43"/>
        <v>33.445440000000005</v>
      </c>
      <c r="U266" s="69"/>
      <c r="V266" s="23">
        <v>39097.893750000003</v>
      </c>
      <c r="W266" s="23">
        <v>39098.460416666669</v>
      </c>
      <c r="X266">
        <v>0.51659999999999995</v>
      </c>
      <c r="Y266">
        <v>1.0043</v>
      </c>
      <c r="Z266" s="81">
        <f t="shared" si="45"/>
        <v>44.634239999999991</v>
      </c>
      <c r="AB266" s="82">
        <f t="shared" si="46"/>
        <v>11.184239999999988</v>
      </c>
      <c r="AK266" s="9">
        <v>33.450000000000003</v>
      </c>
      <c r="AL266" s="9">
        <f t="shared" si="47"/>
        <v>33.445440000000005</v>
      </c>
      <c r="AM266" s="82">
        <f t="shared" si="49"/>
        <v>44.634239999999991</v>
      </c>
      <c r="AO266" s="119">
        <f t="shared" si="50"/>
        <v>-4.5599999999978991E-3</v>
      </c>
      <c r="AP266" s="82">
        <f t="shared" si="51"/>
        <v>11.188799999999986</v>
      </c>
      <c r="AQ266" s="117">
        <f t="shared" si="48"/>
        <v>0.42430555555620231</v>
      </c>
      <c r="AR266" s="117">
        <f t="shared" si="53"/>
        <v>0.56666666666569654</v>
      </c>
      <c r="AS266" s="117">
        <f t="shared" si="52"/>
        <v>0.14236111110949423</v>
      </c>
      <c r="AT266" s="64"/>
      <c r="AU266"/>
      <c r="AV266"/>
      <c r="AW266"/>
    </row>
    <row r="267" spans="1:49" x14ac:dyDescent="0.2">
      <c r="A267" s="9" t="s">
        <v>2075</v>
      </c>
      <c r="B267" s="16">
        <v>39098.537499999999</v>
      </c>
      <c r="C267" s="16">
        <v>39100.268750000003</v>
      </c>
      <c r="D267" s="20" t="s">
        <v>2753</v>
      </c>
      <c r="E267" s="18" t="s">
        <v>2754</v>
      </c>
      <c r="F267" s="9">
        <v>50</v>
      </c>
      <c r="L267" s="8">
        <v>121.3</v>
      </c>
      <c r="N267" s="9">
        <v>554</v>
      </c>
      <c r="P267" s="23">
        <v>39098.537499999999</v>
      </c>
      <c r="Q267" s="23">
        <v>39100.268750000003</v>
      </c>
      <c r="R267">
        <v>1.4035</v>
      </c>
      <c r="S267">
        <v>0.87660000000000005</v>
      </c>
      <c r="T267" s="69">
        <f t="shared" si="43"/>
        <v>121.2624</v>
      </c>
      <c r="U267" s="69"/>
      <c r="V267" s="23">
        <v>39098.460416666669</v>
      </c>
      <c r="W267" s="23">
        <v>39100.420138888891</v>
      </c>
      <c r="X267">
        <v>1.595</v>
      </c>
      <c r="Y267">
        <v>0.87660000000000005</v>
      </c>
      <c r="Z267" s="81">
        <f t="shared" si="45"/>
        <v>137.80799999999999</v>
      </c>
      <c r="AB267" s="82">
        <f t="shared" si="46"/>
        <v>16.507999999999996</v>
      </c>
      <c r="AK267" s="9">
        <v>121.3</v>
      </c>
      <c r="AL267" s="9">
        <f t="shared" si="47"/>
        <v>121.2624</v>
      </c>
      <c r="AM267" s="82">
        <f t="shared" si="49"/>
        <v>137.80799999999999</v>
      </c>
      <c r="AO267" s="119">
        <f t="shared" si="50"/>
        <v>-3.7599999999997635E-2</v>
      </c>
      <c r="AP267" s="82">
        <f t="shared" si="51"/>
        <v>16.545599999999993</v>
      </c>
      <c r="AQ267" s="117">
        <f t="shared" si="48"/>
        <v>1.7312500000043656</v>
      </c>
      <c r="AR267" s="117">
        <f t="shared" si="53"/>
        <v>1.9597222222218988</v>
      </c>
      <c r="AS267" s="117">
        <f t="shared" si="52"/>
        <v>0.22847222221753327</v>
      </c>
      <c r="AT267" s="64"/>
      <c r="AU267"/>
      <c r="AV267"/>
      <c r="AW267"/>
    </row>
    <row r="268" spans="1:49" x14ac:dyDescent="0.2">
      <c r="A268" s="9" t="s">
        <v>2075</v>
      </c>
      <c r="B268" s="16">
        <v>39100.571527777778</v>
      </c>
      <c r="C268" s="16">
        <v>39102.357638888891</v>
      </c>
      <c r="D268" s="20" t="s">
        <v>2755</v>
      </c>
      <c r="E268" s="18" t="s">
        <v>2756</v>
      </c>
      <c r="F268" s="9">
        <v>50</v>
      </c>
      <c r="L268" s="8">
        <v>130</v>
      </c>
      <c r="N268" s="9">
        <v>879</v>
      </c>
      <c r="P268" s="23">
        <v>39100.571527777778</v>
      </c>
      <c r="Q268" s="23">
        <v>39102.357638888891</v>
      </c>
      <c r="R268">
        <v>1.5026999999999999</v>
      </c>
      <c r="S268">
        <v>1.0043</v>
      </c>
      <c r="T268" s="69">
        <f t="shared" si="43"/>
        <v>129.83327999999997</v>
      </c>
      <c r="U268" s="69"/>
      <c r="V268" s="23">
        <v>39100.420138888891</v>
      </c>
      <c r="W268" s="23">
        <v>39102.472222222219</v>
      </c>
      <c r="X268">
        <v>1.7058</v>
      </c>
      <c r="Y268">
        <v>1.0043</v>
      </c>
      <c r="Z268" s="81">
        <f t="shared" si="45"/>
        <v>147.38111999999998</v>
      </c>
      <c r="AB268" s="82">
        <f t="shared" si="46"/>
        <v>17.381119999999981</v>
      </c>
      <c r="AK268" s="9">
        <v>130</v>
      </c>
      <c r="AL268" s="9">
        <f t="shared" si="47"/>
        <v>129.83327999999997</v>
      </c>
      <c r="AM268" s="82">
        <f t="shared" si="49"/>
        <v>147.38111999999998</v>
      </c>
      <c r="AO268" s="119">
        <f t="shared" si="50"/>
        <v>-0.1667200000000264</v>
      </c>
      <c r="AP268" s="82">
        <f t="shared" si="51"/>
        <v>17.547840000000008</v>
      </c>
      <c r="AQ268" s="117">
        <f t="shared" si="48"/>
        <v>1.7861111111124046</v>
      </c>
      <c r="AR268" s="117">
        <f t="shared" si="53"/>
        <v>2.0520833333284827</v>
      </c>
      <c r="AS268" s="117">
        <f t="shared" si="52"/>
        <v>0.26597222221607808</v>
      </c>
      <c r="AT268" s="64"/>
      <c r="AU268"/>
      <c r="AV268"/>
      <c r="AW268"/>
    </row>
    <row r="269" spans="1:49" x14ac:dyDescent="0.2">
      <c r="A269" s="9" t="s">
        <v>2075</v>
      </c>
      <c r="B269" s="16">
        <v>39102.587500000001</v>
      </c>
      <c r="C269" s="16">
        <v>39103.306250000001</v>
      </c>
      <c r="D269" s="20" t="s">
        <v>2757</v>
      </c>
      <c r="E269" s="18" t="s">
        <v>2758</v>
      </c>
      <c r="F269" s="9">
        <v>50</v>
      </c>
      <c r="L269" s="8">
        <v>39.26</v>
      </c>
      <c r="N269" s="9">
        <v>402</v>
      </c>
      <c r="P269" s="23">
        <v>39102.587500000001</v>
      </c>
      <c r="Q269" s="23">
        <v>39103.306250000001</v>
      </c>
      <c r="R269">
        <v>0.45440000000000003</v>
      </c>
      <c r="S269">
        <v>0.64680000000000004</v>
      </c>
      <c r="T269" s="69">
        <f t="shared" si="43"/>
        <v>39.260160000000006</v>
      </c>
      <c r="U269" s="69"/>
      <c r="V269" s="23">
        <v>39102.472222222219</v>
      </c>
      <c r="W269" s="23">
        <v>39103.419444444444</v>
      </c>
      <c r="X269">
        <v>0.6008</v>
      </c>
      <c r="Y269">
        <v>0.64680000000000004</v>
      </c>
      <c r="Z269" s="81">
        <f t="shared" si="45"/>
        <v>51.909120000000001</v>
      </c>
      <c r="AB269" s="82">
        <f t="shared" si="46"/>
        <v>12.649120000000003</v>
      </c>
      <c r="AK269" s="9">
        <v>39.26</v>
      </c>
      <c r="AL269" s="9">
        <f t="shared" si="47"/>
        <v>39.260160000000006</v>
      </c>
      <c r="AM269" s="82">
        <f t="shared" si="49"/>
        <v>51.909120000000001</v>
      </c>
      <c r="AO269" s="119">
        <f t="shared" si="50"/>
        <v>1.6000000000815362E-4</v>
      </c>
      <c r="AP269" s="82">
        <f t="shared" si="51"/>
        <v>12.648959999999995</v>
      </c>
      <c r="AQ269" s="117">
        <f t="shared" si="48"/>
        <v>0.71875</v>
      </c>
      <c r="AR269" s="117">
        <f t="shared" si="53"/>
        <v>0.94722222222480923</v>
      </c>
      <c r="AS269" s="117">
        <f t="shared" si="52"/>
        <v>0.22847222222480923</v>
      </c>
      <c r="AT269" s="64"/>
      <c r="AU269"/>
      <c r="AV269"/>
      <c r="AW269"/>
    </row>
    <row r="270" spans="1:49" x14ac:dyDescent="0.2">
      <c r="A270" s="9" t="s">
        <v>2075</v>
      </c>
      <c r="B270" s="16">
        <v>39103.533333333333</v>
      </c>
      <c r="C270" s="16">
        <v>39104.085416666669</v>
      </c>
      <c r="D270" s="20" t="s">
        <v>2761</v>
      </c>
      <c r="E270" s="18" t="s">
        <v>2762</v>
      </c>
      <c r="F270" s="9">
        <v>50</v>
      </c>
      <c r="L270" s="8">
        <v>36.700000000000003</v>
      </c>
      <c r="N270" s="9">
        <v>900</v>
      </c>
      <c r="P270" s="23">
        <v>39103.533333333333</v>
      </c>
      <c r="Q270" s="23">
        <v>39104.085416666669</v>
      </c>
      <c r="R270">
        <v>0.42499999999999999</v>
      </c>
      <c r="S270">
        <v>0.87660000000000005</v>
      </c>
      <c r="T270" s="69">
        <f>R270*60*60*24/1000</f>
        <v>36.72</v>
      </c>
      <c r="U270" s="69"/>
      <c r="V270" s="23">
        <v>39103.419444444444</v>
      </c>
      <c r="W270" s="23">
        <v>39104.224999999999</v>
      </c>
      <c r="X270">
        <v>0.60960000000000003</v>
      </c>
      <c r="Y270">
        <v>0.87660000000000005</v>
      </c>
      <c r="Z270" s="81">
        <f t="shared" si="45"/>
        <v>52.669440000000002</v>
      </c>
      <c r="AB270" s="82">
        <f t="shared" si="46"/>
        <v>15.969439999999999</v>
      </c>
      <c r="AK270" s="9">
        <v>36.700000000000003</v>
      </c>
      <c r="AL270" s="9">
        <f t="shared" si="47"/>
        <v>36.72</v>
      </c>
      <c r="AM270" s="82">
        <f t="shared" si="49"/>
        <v>52.669440000000002</v>
      </c>
      <c r="AO270" s="119">
        <f t="shared" si="50"/>
        <v>1.9999999999996021E-2</v>
      </c>
      <c r="AP270" s="82">
        <f t="shared" si="51"/>
        <v>15.949440000000003</v>
      </c>
      <c r="AQ270" s="117">
        <f t="shared" si="48"/>
        <v>0.55208333333575865</v>
      </c>
      <c r="AR270" s="117">
        <f t="shared" si="53"/>
        <v>0.80555555555474712</v>
      </c>
      <c r="AS270" s="117">
        <f t="shared" si="52"/>
        <v>0.25347222221898846</v>
      </c>
      <c r="AT270" s="64"/>
      <c r="AU270"/>
      <c r="AV270"/>
      <c r="AW270"/>
    </row>
    <row r="271" spans="1:49" x14ac:dyDescent="0.2">
      <c r="A271" s="9" t="s">
        <v>2075</v>
      </c>
      <c r="B271" s="16">
        <v>39104.364583333336</v>
      </c>
      <c r="C271" s="16">
        <v>39104.668055555558</v>
      </c>
      <c r="D271" s="20" t="s">
        <v>2763</v>
      </c>
      <c r="E271" s="18" t="s">
        <v>2764</v>
      </c>
      <c r="F271" s="9">
        <v>50</v>
      </c>
      <c r="L271" s="8">
        <v>25.7</v>
      </c>
      <c r="N271" s="9">
        <v>3360</v>
      </c>
      <c r="P271" s="23">
        <v>39104.364583333336</v>
      </c>
      <c r="Q271" s="23">
        <v>39104.668055555558</v>
      </c>
      <c r="R271">
        <v>0.29770000000000002</v>
      </c>
      <c r="S271">
        <v>1.52</v>
      </c>
      <c r="T271" s="69">
        <f t="shared" si="43"/>
        <v>25.72128</v>
      </c>
      <c r="U271" s="69"/>
      <c r="V271" s="23">
        <v>39104.224999999999</v>
      </c>
      <c r="W271" s="23">
        <v>39104.738194444442</v>
      </c>
      <c r="X271">
        <v>0.46429999999999999</v>
      </c>
      <c r="Y271">
        <v>1.52</v>
      </c>
      <c r="Z271" s="81">
        <f t="shared" si="45"/>
        <v>40.115520000000004</v>
      </c>
      <c r="AB271" s="82">
        <f t="shared" si="46"/>
        <v>14.415520000000004</v>
      </c>
      <c r="AK271" s="9">
        <v>25.7</v>
      </c>
      <c r="AL271" s="9">
        <f t="shared" si="47"/>
        <v>25.72128</v>
      </c>
      <c r="AM271" s="82">
        <f t="shared" si="49"/>
        <v>40.115520000000004</v>
      </c>
      <c r="AO271" s="119">
        <f t="shared" si="50"/>
        <v>2.1280000000000854E-2</v>
      </c>
      <c r="AP271" s="82">
        <f t="shared" si="51"/>
        <v>14.394240000000003</v>
      </c>
      <c r="AQ271" s="117">
        <f t="shared" si="48"/>
        <v>0.30347222222189885</v>
      </c>
      <c r="AR271" s="117">
        <f t="shared" si="53"/>
        <v>0.51319444444379769</v>
      </c>
      <c r="AS271" s="117">
        <f t="shared" si="52"/>
        <v>0.20972222222189885</v>
      </c>
      <c r="AT271" s="64"/>
      <c r="AU271"/>
      <c r="AV271"/>
      <c r="AW271"/>
    </row>
    <row r="272" spans="1:49" x14ac:dyDescent="0.2">
      <c r="A272" s="9" t="s">
        <v>2075</v>
      </c>
      <c r="B272" s="16">
        <v>39104.808333333334</v>
      </c>
      <c r="C272" s="16">
        <v>39105.382638888892</v>
      </c>
      <c r="D272" s="20" t="s">
        <v>2765</v>
      </c>
      <c r="E272" s="18" t="s">
        <v>2766</v>
      </c>
      <c r="F272" s="9">
        <v>50</v>
      </c>
      <c r="L272" s="8">
        <v>37.049999999999997</v>
      </c>
      <c r="N272" s="9">
        <v>1850</v>
      </c>
      <c r="P272" s="23">
        <v>39104.808333333334</v>
      </c>
      <c r="Q272" s="23">
        <v>39105.382638888892</v>
      </c>
      <c r="R272">
        <v>0.42880000000000001</v>
      </c>
      <c r="S272">
        <v>0.87660000000000005</v>
      </c>
      <c r="T272" s="69">
        <f t="shared" si="43"/>
        <v>37.048319999999997</v>
      </c>
      <c r="U272" s="69"/>
      <c r="V272" s="23">
        <v>39104.738194444442</v>
      </c>
      <c r="W272" s="23">
        <v>39120.411111111112</v>
      </c>
      <c r="X272">
        <v>9.0592000000000006</v>
      </c>
      <c r="Y272">
        <v>0.87660000000000005</v>
      </c>
      <c r="Z272" s="81">
        <f t="shared" si="45"/>
        <v>782.71488000000011</v>
      </c>
      <c r="AB272" s="82">
        <f t="shared" si="46"/>
        <v>745.66488000000015</v>
      </c>
      <c r="AK272" s="9">
        <v>37.049999999999997</v>
      </c>
      <c r="AL272" s="9">
        <f t="shared" si="47"/>
        <v>37.048319999999997</v>
      </c>
      <c r="AM272" s="82">
        <f t="shared" si="49"/>
        <v>782.71488000000011</v>
      </c>
      <c r="AO272" s="119">
        <f t="shared" si="50"/>
        <v>-1.6800000000003479E-3</v>
      </c>
      <c r="AP272" s="82">
        <f t="shared" si="51"/>
        <v>745.66656000000012</v>
      </c>
      <c r="AQ272" s="117">
        <f t="shared" si="48"/>
        <v>0.5743055555576575</v>
      </c>
      <c r="AR272" s="117">
        <f t="shared" si="53"/>
        <v>15.672916666670062</v>
      </c>
      <c r="AS272" s="117">
        <f t="shared" si="52"/>
        <v>15.098611111112405</v>
      </c>
      <c r="AT272" s="64"/>
      <c r="AU272"/>
      <c r="AV272"/>
      <c r="AW272"/>
    </row>
    <row r="273" spans="1:49" x14ac:dyDescent="0.2">
      <c r="A273" s="9" t="s">
        <v>2075</v>
      </c>
      <c r="B273" s="16">
        <v>39135.44027777778</v>
      </c>
      <c r="C273" s="16">
        <v>39136.188194444447</v>
      </c>
      <c r="D273" s="20" t="s">
        <v>2767</v>
      </c>
      <c r="E273" s="18" t="s">
        <v>2768</v>
      </c>
      <c r="F273" s="9">
        <v>50</v>
      </c>
      <c r="L273" s="8">
        <v>179.6</v>
      </c>
      <c r="N273" s="9">
        <v>1330</v>
      </c>
      <c r="P273" s="23">
        <v>39135.44027777778</v>
      </c>
      <c r="Q273" s="23">
        <v>39136.188194444447</v>
      </c>
      <c r="R273">
        <v>2.0783</v>
      </c>
      <c r="S273">
        <v>4.4946000000000002</v>
      </c>
      <c r="T273" s="69">
        <f t="shared" si="43"/>
        <v>179.56512000000001</v>
      </c>
      <c r="U273" s="69"/>
      <c r="V273" s="23">
        <v>39120.411111111112</v>
      </c>
      <c r="W273" s="23">
        <v>39136.322916666664</v>
      </c>
      <c r="X273">
        <v>17.170400000000001</v>
      </c>
      <c r="Y273">
        <v>18.533000000000001</v>
      </c>
      <c r="Z273" s="81">
        <f t="shared" si="45"/>
        <v>1483.5225600000003</v>
      </c>
      <c r="AB273" s="82">
        <f t="shared" si="46"/>
        <v>1303.9225600000004</v>
      </c>
      <c r="AK273" s="9">
        <v>179.6</v>
      </c>
      <c r="AL273" s="9">
        <f t="shared" si="47"/>
        <v>179.56512000000001</v>
      </c>
      <c r="AM273" s="82">
        <f t="shared" si="49"/>
        <v>1483.5225600000003</v>
      </c>
      <c r="AO273" s="119">
        <f t="shared" si="50"/>
        <v>-3.4879999999986921E-2</v>
      </c>
      <c r="AP273" s="82">
        <f t="shared" si="51"/>
        <v>1303.9574400000004</v>
      </c>
      <c r="AQ273" s="117">
        <f t="shared" si="48"/>
        <v>0.74791666666715173</v>
      </c>
      <c r="AR273" s="117">
        <f t="shared" si="53"/>
        <v>15.911805555551837</v>
      </c>
      <c r="AS273" s="117">
        <f t="shared" si="52"/>
        <v>15.163888888884685</v>
      </c>
      <c r="AT273" s="64"/>
      <c r="AU273"/>
      <c r="AV273"/>
      <c r="AW273"/>
    </row>
    <row r="274" spans="1:49" x14ac:dyDescent="0.2">
      <c r="A274" s="9" t="s">
        <v>2075</v>
      </c>
      <c r="B274" s="16">
        <v>39136.458333333336</v>
      </c>
      <c r="C274" s="16">
        <v>39137.634027777778</v>
      </c>
      <c r="D274" s="20" t="s">
        <v>2769</v>
      </c>
      <c r="E274" s="18" t="s">
        <v>2770</v>
      </c>
      <c r="F274" s="9">
        <v>50</v>
      </c>
      <c r="L274" s="8">
        <v>112</v>
      </c>
      <c r="N274" s="9">
        <v>1920</v>
      </c>
      <c r="P274" s="23">
        <v>39136.458333333336</v>
      </c>
      <c r="Q274" s="23">
        <v>39137.634027777778</v>
      </c>
      <c r="R274">
        <v>1.2966</v>
      </c>
      <c r="S274">
        <v>1.3605</v>
      </c>
      <c r="T274" s="69">
        <f t="shared" si="43"/>
        <v>112.02623999999999</v>
      </c>
      <c r="U274" s="69"/>
      <c r="V274" s="23">
        <v>39136.322916666664</v>
      </c>
      <c r="W274" s="23">
        <v>39137.88958333333</v>
      </c>
      <c r="X274">
        <v>1.7274</v>
      </c>
      <c r="Y274">
        <v>1.4391</v>
      </c>
      <c r="Z274" s="81">
        <f t="shared" si="45"/>
        <v>149.24736000000001</v>
      </c>
      <c r="AB274" s="82">
        <f t="shared" si="46"/>
        <v>37.247360000000015</v>
      </c>
      <c r="AK274" s="9">
        <v>112</v>
      </c>
      <c r="AL274" s="9">
        <f t="shared" si="47"/>
        <v>112.02623999999999</v>
      </c>
      <c r="AM274" s="82">
        <f t="shared" si="49"/>
        <v>149.24736000000001</v>
      </c>
      <c r="AO274" s="119">
        <f t="shared" si="50"/>
        <v>2.6239999999987162E-2</v>
      </c>
      <c r="AP274" s="82">
        <f t="shared" si="51"/>
        <v>37.221120000000028</v>
      </c>
      <c r="AQ274" s="117">
        <f t="shared" si="48"/>
        <v>1.1756944444423425</v>
      </c>
      <c r="AR274" s="117">
        <f t="shared" si="53"/>
        <v>1.5666666666656965</v>
      </c>
      <c r="AS274" s="117">
        <f t="shared" si="52"/>
        <v>0.39097222222335404</v>
      </c>
      <c r="AT274" s="64"/>
      <c r="AU274"/>
      <c r="AV274"/>
      <c r="AW274"/>
    </row>
    <row r="275" spans="1:49" x14ac:dyDescent="0.2">
      <c r="A275" s="9" t="s">
        <v>2075</v>
      </c>
      <c r="B275" s="16">
        <v>39138.145833333336</v>
      </c>
      <c r="C275" s="16">
        <v>39139.512499999997</v>
      </c>
      <c r="D275" s="20" t="s">
        <v>2773</v>
      </c>
      <c r="E275" s="18" t="s">
        <v>2774</v>
      </c>
      <c r="F275" s="9">
        <v>50</v>
      </c>
      <c r="L275" s="8">
        <v>315.26</v>
      </c>
      <c r="N275" s="9">
        <v>3020</v>
      </c>
      <c r="P275" s="23">
        <v>39138.145833333336</v>
      </c>
      <c r="Q275" s="23">
        <v>39139.512499999997</v>
      </c>
      <c r="R275">
        <v>3.6488999999999998</v>
      </c>
      <c r="S275">
        <v>5.6657000000000002</v>
      </c>
      <c r="T275" s="69">
        <f t="shared" si="43"/>
        <v>315.26495999999997</v>
      </c>
      <c r="U275" s="69"/>
      <c r="V275" s="23">
        <v>39137.88958333333</v>
      </c>
      <c r="W275" s="23">
        <v>39139.547222222223</v>
      </c>
      <c r="X275">
        <v>4.0220000000000002</v>
      </c>
      <c r="Y275">
        <v>5.6657000000000002</v>
      </c>
      <c r="Z275" s="81">
        <f t="shared" si="45"/>
        <v>347.50080000000003</v>
      </c>
      <c r="AB275" s="82">
        <f t="shared" si="46"/>
        <v>32.240800000000036</v>
      </c>
      <c r="AK275" s="9">
        <v>315.26</v>
      </c>
      <c r="AL275" s="9">
        <f t="shared" si="47"/>
        <v>315.26495999999997</v>
      </c>
      <c r="AM275" s="82">
        <f t="shared" si="49"/>
        <v>347.50080000000003</v>
      </c>
      <c r="AO275" s="119">
        <f t="shared" si="50"/>
        <v>4.959999999982756E-3</v>
      </c>
      <c r="AP275" s="82">
        <f t="shared" si="51"/>
        <v>32.235840000000053</v>
      </c>
      <c r="AQ275" s="117">
        <f t="shared" si="48"/>
        <v>1.366666666661331</v>
      </c>
      <c r="AR275" s="117">
        <f t="shared" si="53"/>
        <v>1.6576388888934162</v>
      </c>
      <c r="AS275" s="117">
        <f t="shared" si="52"/>
        <v>0.29097222223208519</v>
      </c>
      <c r="AT275" s="64"/>
      <c r="AU275"/>
      <c r="AV275"/>
      <c r="AW275"/>
    </row>
    <row r="276" spans="1:49" x14ac:dyDescent="0.2">
      <c r="A276" s="9" t="s">
        <v>2075</v>
      </c>
      <c r="B276" s="16">
        <v>39139.581944444442</v>
      </c>
      <c r="C276" s="16">
        <v>39141.631249999999</v>
      </c>
      <c r="D276" s="20" t="s">
        <v>2775</v>
      </c>
      <c r="E276" s="18" t="s">
        <v>2776</v>
      </c>
      <c r="F276" s="9">
        <v>50</v>
      </c>
      <c r="L276" s="8">
        <v>380</v>
      </c>
      <c r="N276" s="9">
        <v>1930</v>
      </c>
      <c r="P276" s="23">
        <v>39139.581944444442</v>
      </c>
      <c r="Q276" s="23">
        <v>39141.631249999999</v>
      </c>
      <c r="R276">
        <v>4.3954000000000004</v>
      </c>
      <c r="S276">
        <v>3.6699000000000002</v>
      </c>
      <c r="T276" s="69">
        <f t="shared" si="43"/>
        <v>379.76256000000006</v>
      </c>
      <c r="U276" s="69"/>
      <c r="V276" s="23">
        <v>39139.547222222223</v>
      </c>
      <c r="W276" s="23">
        <v>39141.714583333334</v>
      </c>
      <c r="X276">
        <v>4.6801000000000004</v>
      </c>
      <c r="Y276">
        <v>4.0697999999999999</v>
      </c>
      <c r="Z276" s="81">
        <f t="shared" si="45"/>
        <v>404.36063999999999</v>
      </c>
      <c r="AB276" s="82">
        <f t="shared" si="46"/>
        <v>24.360639999999989</v>
      </c>
      <c r="AK276" s="9">
        <v>380</v>
      </c>
      <c r="AL276" s="9">
        <f t="shared" si="47"/>
        <v>379.76256000000006</v>
      </c>
      <c r="AM276" s="82">
        <f t="shared" si="49"/>
        <v>404.36063999999999</v>
      </c>
      <c r="AO276" s="119">
        <f t="shared" si="50"/>
        <v>-0.23743999999993548</v>
      </c>
      <c r="AP276" s="82">
        <f t="shared" si="51"/>
        <v>24.598079999999925</v>
      </c>
      <c r="AQ276" s="117">
        <f t="shared" si="48"/>
        <v>2.0493055555562023</v>
      </c>
      <c r="AR276" s="117">
        <f t="shared" si="53"/>
        <v>2.1673611111109494</v>
      </c>
      <c r="AS276" s="117">
        <f t="shared" si="52"/>
        <v>0.11805555555474712</v>
      </c>
      <c r="AT276" s="64"/>
      <c r="AU276"/>
      <c r="AV276"/>
      <c r="AW276"/>
    </row>
    <row r="277" spans="1:49" x14ac:dyDescent="0.2">
      <c r="A277" s="9" t="s">
        <v>2075</v>
      </c>
      <c r="B277" s="16">
        <v>39141.79791666667</v>
      </c>
      <c r="C277" s="16">
        <v>39142.147222222222</v>
      </c>
      <c r="D277" s="20" t="s">
        <v>2777</v>
      </c>
      <c r="E277" s="18" t="s">
        <v>2778</v>
      </c>
      <c r="F277" s="9">
        <v>50</v>
      </c>
      <c r="L277" s="8">
        <v>72.45</v>
      </c>
      <c r="N277" s="9">
        <v>2830</v>
      </c>
      <c r="P277" s="23">
        <v>39141.79791666667</v>
      </c>
      <c r="Q277" s="23">
        <v>39142.147222222222</v>
      </c>
      <c r="R277">
        <v>0.83850000000000002</v>
      </c>
      <c r="S277">
        <v>3.6699000000000002</v>
      </c>
      <c r="T277" s="69">
        <f t="shared" si="43"/>
        <v>72.446400000000011</v>
      </c>
      <c r="U277" s="69"/>
      <c r="V277" s="23">
        <v>39141.714583333334</v>
      </c>
      <c r="W277" s="23">
        <v>39142.204861111109</v>
      </c>
      <c r="X277">
        <v>1.1180000000000001</v>
      </c>
      <c r="Y277">
        <v>3.6699000000000002</v>
      </c>
      <c r="Z277" s="81">
        <f t="shared" si="45"/>
        <v>96.595200000000006</v>
      </c>
      <c r="AB277" s="82">
        <f t="shared" si="46"/>
        <v>24.145200000000003</v>
      </c>
      <c r="AK277" s="9">
        <v>72.45</v>
      </c>
      <c r="AL277" s="9">
        <f t="shared" si="47"/>
        <v>72.446400000000011</v>
      </c>
      <c r="AM277" s="82">
        <f t="shared" si="49"/>
        <v>96.595200000000006</v>
      </c>
      <c r="AO277" s="119">
        <f t="shared" si="50"/>
        <v>-3.5999999999916099E-3</v>
      </c>
      <c r="AP277" s="82">
        <f t="shared" si="51"/>
        <v>24.148799999999994</v>
      </c>
      <c r="AQ277" s="117">
        <f t="shared" si="48"/>
        <v>0.34930555555183673</v>
      </c>
      <c r="AR277" s="117">
        <f t="shared" si="53"/>
        <v>0.49027777777519077</v>
      </c>
      <c r="AS277" s="117">
        <f t="shared" si="52"/>
        <v>0.14097222222335404</v>
      </c>
      <c r="AT277" s="64"/>
      <c r="AU277"/>
      <c r="AV277"/>
      <c r="AW277"/>
    </row>
    <row r="278" spans="1:49" x14ac:dyDescent="0.2">
      <c r="A278" s="9" t="s">
        <v>2075</v>
      </c>
      <c r="B278" s="16">
        <v>39142.263194444444</v>
      </c>
      <c r="C278" s="16">
        <v>39143.291666666664</v>
      </c>
      <c r="D278" s="20" t="s">
        <v>2779</v>
      </c>
      <c r="E278" s="18" t="s">
        <v>2780</v>
      </c>
      <c r="F278" s="9">
        <v>50</v>
      </c>
      <c r="L278" s="8">
        <v>1499.29</v>
      </c>
      <c r="N278" s="9">
        <v>2170</v>
      </c>
      <c r="P278" s="23">
        <v>39142.263194444444</v>
      </c>
      <c r="Q278" s="23">
        <v>39143.291666666664</v>
      </c>
      <c r="R278">
        <v>17.353000000000002</v>
      </c>
      <c r="S278">
        <v>48.491999999999997</v>
      </c>
      <c r="T278" s="69">
        <f>R278*60*60*24/1000</f>
        <v>1499.2992000000002</v>
      </c>
      <c r="U278" s="69"/>
      <c r="V278" s="23">
        <v>39142.204861111109</v>
      </c>
      <c r="W278" s="23">
        <v>39143.388888888891</v>
      </c>
      <c r="X278">
        <v>18.233000000000001</v>
      </c>
      <c r="Y278">
        <v>48.491999999999997</v>
      </c>
      <c r="Z278" s="81">
        <f t="shared" si="45"/>
        <v>1575.3312000000001</v>
      </c>
      <c r="AB278" s="82">
        <f t="shared" si="46"/>
        <v>76.041200000000117</v>
      </c>
      <c r="AK278" s="9">
        <v>1499.29</v>
      </c>
      <c r="AL278" s="9">
        <f t="shared" si="47"/>
        <v>1499.2992000000002</v>
      </c>
      <c r="AM278" s="82">
        <f t="shared" si="49"/>
        <v>1575.3312000000001</v>
      </c>
      <c r="AO278" s="119">
        <f t="shared" si="50"/>
        <v>9.2000000001917215E-3</v>
      </c>
      <c r="AP278" s="82">
        <f t="shared" si="51"/>
        <v>76.031999999999925</v>
      </c>
      <c r="AQ278" s="117">
        <f t="shared" si="48"/>
        <v>1.0284722222204437</v>
      </c>
      <c r="AR278" s="117">
        <f t="shared" si="53"/>
        <v>1.1840277777810115</v>
      </c>
      <c r="AS278" s="117">
        <f t="shared" si="52"/>
        <v>0.15555555556056788</v>
      </c>
      <c r="AT278" s="64"/>
      <c r="AU278"/>
      <c r="AV278"/>
      <c r="AW278"/>
    </row>
    <row r="279" spans="1:49" x14ac:dyDescent="0.2">
      <c r="E279" s="18" t="s">
        <v>3565</v>
      </c>
      <c r="P279" s="23">
        <v>39143.486805555556</v>
      </c>
      <c r="Q279" s="23">
        <v>39143.803472222222</v>
      </c>
      <c r="R279">
        <v>1.8842000000000001</v>
      </c>
      <c r="S279">
        <v>6.4352</v>
      </c>
      <c r="T279" s="69">
        <f t="shared" si="43"/>
        <v>162.79488000000001</v>
      </c>
      <c r="U279" s="69"/>
      <c r="V279" s="23">
        <v>39143.388888888891</v>
      </c>
      <c r="W279" s="23">
        <v>39143.831250000003</v>
      </c>
      <c r="X279">
        <v>2.6873999999999998</v>
      </c>
      <c r="Y279">
        <v>6.9650999999999996</v>
      </c>
      <c r="Z279" s="81">
        <f t="shared" si="45"/>
        <v>232.19135999999997</v>
      </c>
      <c r="AB279" s="82">
        <f t="shared" si="46"/>
        <v>232.19135999999997</v>
      </c>
      <c r="AL279" s="9">
        <f t="shared" si="47"/>
        <v>162.79488000000001</v>
      </c>
      <c r="AM279" s="82">
        <f t="shared" si="49"/>
        <v>232.19135999999997</v>
      </c>
      <c r="AO279" s="119">
        <f t="shared" si="50"/>
        <v>162.79488000000001</v>
      </c>
      <c r="AP279" s="82">
        <f t="shared" si="51"/>
        <v>69.396479999999968</v>
      </c>
      <c r="AQ279" s="117">
        <f t="shared" si="48"/>
        <v>0.31666666666569654</v>
      </c>
      <c r="AR279" s="117">
        <f t="shared" si="53"/>
        <v>0.44236111111240461</v>
      </c>
      <c r="AS279" s="117">
        <f t="shared" si="52"/>
        <v>0.12569444444670808</v>
      </c>
      <c r="AT279" s="64"/>
      <c r="AU279"/>
      <c r="AV279"/>
      <c r="AW279"/>
    </row>
    <row r="280" spans="1:49" x14ac:dyDescent="0.2">
      <c r="E280" s="18" t="s">
        <v>3566</v>
      </c>
      <c r="P280" s="23">
        <v>39143.859722222223</v>
      </c>
      <c r="Q280" s="23">
        <v>39145.911805555559</v>
      </c>
      <c r="R280">
        <v>4.4348000000000001</v>
      </c>
      <c r="S280">
        <v>4.7160000000000002</v>
      </c>
      <c r="T280" s="69">
        <f t="shared" si="43"/>
        <v>383.16672000000005</v>
      </c>
      <c r="U280" s="69"/>
      <c r="V280" s="23">
        <v>39143.831250000003</v>
      </c>
      <c r="W280" s="23">
        <v>39146.051388888889</v>
      </c>
      <c r="X280">
        <v>4.7584999999999997</v>
      </c>
      <c r="Y280">
        <v>4.7160000000000002</v>
      </c>
      <c r="Z280" s="81">
        <f t="shared" si="45"/>
        <v>411.13439999999997</v>
      </c>
      <c r="AB280" s="82">
        <f t="shared" si="46"/>
        <v>411.13439999999997</v>
      </c>
      <c r="AL280" s="9">
        <f t="shared" si="47"/>
        <v>383.16672000000005</v>
      </c>
      <c r="AM280" s="82">
        <f t="shared" si="49"/>
        <v>411.13439999999997</v>
      </c>
      <c r="AO280" s="119">
        <f t="shared" si="50"/>
        <v>383.16672000000005</v>
      </c>
      <c r="AP280" s="82">
        <f t="shared" si="51"/>
        <v>27.967679999999916</v>
      </c>
      <c r="AQ280" s="117">
        <f t="shared" si="48"/>
        <v>2.0520833333357587</v>
      </c>
      <c r="AR280" s="117">
        <f t="shared" si="53"/>
        <v>2.2201388888861402</v>
      </c>
      <c r="AS280" s="117">
        <f t="shared" si="52"/>
        <v>0.16805555555038154</v>
      </c>
      <c r="AT280" s="64"/>
      <c r="AU280"/>
      <c r="AV280"/>
      <c r="AW280"/>
    </row>
    <row r="281" spans="1:49" x14ac:dyDescent="0.2">
      <c r="E281" s="18" t="s">
        <v>3567</v>
      </c>
      <c r="P281" s="23">
        <v>39146.190972222219</v>
      </c>
      <c r="Q281" s="23">
        <v>39149.282638888886</v>
      </c>
      <c r="R281">
        <v>3.3839000000000001</v>
      </c>
      <c r="S281">
        <v>1.4391</v>
      </c>
      <c r="T281" s="69">
        <f t="shared" si="43"/>
        <v>292.36896000000002</v>
      </c>
      <c r="U281" s="69"/>
      <c r="V281" s="23">
        <v>39146.051388888889</v>
      </c>
      <c r="W281" s="23">
        <v>39149.519444444442</v>
      </c>
      <c r="X281">
        <v>3.7786</v>
      </c>
      <c r="Y281">
        <v>1.4391</v>
      </c>
      <c r="Z281" s="81">
        <f t="shared" si="45"/>
        <v>326.47104000000002</v>
      </c>
      <c r="AB281" s="82">
        <f t="shared" si="46"/>
        <v>326.47104000000002</v>
      </c>
      <c r="AL281" s="9">
        <f t="shared" si="47"/>
        <v>292.36896000000002</v>
      </c>
      <c r="AM281" s="82">
        <f t="shared" si="49"/>
        <v>326.47104000000002</v>
      </c>
      <c r="AO281" s="119">
        <f t="shared" si="50"/>
        <v>292.36896000000002</v>
      </c>
      <c r="AP281" s="82">
        <f t="shared" si="51"/>
        <v>34.102080000000001</v>
      </c>
      <c r="AQ281" s="117">
        <f t="shared" si="48"/>
        <v>3.0916666666671517</v>
      </c>
      <c r="AR281" s="117">
        <f t="shared" si="53"/>
        <v>3.4680555555532919</v>
      </c>
      <c r="AS281" s="117">
        <f t="shared" si="52"/>
        <v>0.37638888888614019</v>
      </c>
      <c r="AT281" s="64"/>
      <c r="AU281"/>
      <c r="AV281"/>
      <c r="AW281"/>
    </row>
    <row r="282" spans="1:49" x14ac:dyDescent="0.2">
      <c r="A282" s="9" t="s">
        <v>2075</v>
      </c>
      <c r="B282" s="16">
        <v>39149.756249999999</v>
      </c>
      <c r="C282" s="16">
        <v>39150.618055555555</v>
      </c>
      <c r="D282" s="20" t="s">
        <v>2783</v>
      </c>
      <c r="E282" s="18" t="s">
        <v>2784</v>
      </c>
      <c r="F282" s="9">
        <v>50</v>
      </c>
      <c r="L282" s="8">
        <v>97.1</v>
      </c>
      <c r="N282" s="9">
        <v>950</v>
      </c>
      <c r="P282" s="23">
        <v>39149.756249999999</v>
      </c>
      <c r="Q282" s="23">
        <v>39150.618055555555</v>
      </c>
      <c r="R282">
        <v>1.1237999999999999</v>
      </c>
      <c r="S282">
        <v>5.4192999999999998</v>
      </c>
      <c r="T282" s="69">
        <f t="shared" si="43"/>
        <v>97.096319999999992</v>
      </c>
      <c r="U282" s="69"/>
      <c r="V282" s="23">
        <v>39149.519444444442</v>
      </c>
      <c r="W282" s="23">
        <v>39150.675694444442</v>
      </c>
      <c r="X282">
        <v>1.6978</v>
      </c>
      <c r="Y282">
        <v>6.6967999999999996</v>
      </c>
      <c r="Z282" s="81">
        <f t="shared" si="45"/>
        <v>146.68991999999997</v>
      </c>
      <c r="AB282" s="82">
        <f t="shared" si="46"/>
        <v>49.589919999999978</v>
      </c>
      <c r="AK282" s="9">
        <v>97.1</v>
      </c>
      <c r="AL282" s="9">
        <f t="shared" si="47"/>
        <v>97.096319999999992</v>
      </c>
      <c r="AM282" s="82">
        <f t="shared" si="49"/>
        <v>146.68991999999997</v>
      </c>
      <c r="AO282" s="119">
        <f t="shared" si="50"/>
        <v>-3.6800000000027921E-3</v>
      </c>
      <c r="AP282" s="82">
        <f t="shared" si="51"/>
        <v>49.593599999999981</v>
      </c>
      <c r="AQ282" s="117">
        <f t="shared" si="48"/>
        <v>0.86180555555620231</v>
      </c>
      <c r="AR282" s="117">
        <f t="shared" si="53"/>
        <v>1.15625</v>
      </c>
      <c r="AS282" s="117">
        <f t="shared" si="52"/>
        <v>0.29444444444379769</v>
      </c>
      <c r="AT282" s="64"/>
      <c r="AU282"/>
      <c r="AV282"/>
      <c r="AW282"/>
    </row>
    <row r="283" spans="1:49" x14ac:dyDescent="0.2">
      <c r="A283" s="9" t="s">
        <v>2075</v>
      </c>
      <c r="B283" s="16">
        <v>39150.73333333333</v>
      </c>
      <c r="C283" s="16">
        <v>39151.496527777781</v>
      </c>
      <c r="D283" s="20" t="s">
        <v>2785</v>
      </c>
      <c r="E283" s="18" t="s">
        <v>2786</v>
      </c>
      <c r="F283" s="9">
        <v>50</v>
      </c>
      <c r="L283" s="8">
        <v>1314.14</v>
      </c>
      <c r="N283" s="9">
        <v>403</v>
      </c>
      <c r="P283" s="23">
        <v>39150.73333333333</v>
      </c>
      <c r="Q283" s="23">
        <v>39151.496527777781</v>
      </c>
      <c r="R283">
        <v>15.21</v>
      </c>
      <c r="S283">
        <v>50</v>
      </c>
      <c r="T283" s="69">
        <f t="shared" si="43"/>
        <v>1314.144</v>
      </c>
      <c r="U283" s="69"/>
      <c r="V283" s="23">
        <v>39150.675694444442</v>
      </c>
      <c r="W283" s="23">
        <v>39151.530555555553</v>
      </c>
      <c r="X283">
        <v>16.630400000000002</v>
      </c>
      <c r="Y283">
        <v>50</v>
      </c>
      <c r="Z283" s="81">
        <f t="shared" si="45"/>
        <v>1436.8665600000002</v>
      </c>
      <c r="AB283" s="82">
        <f t="shared" si="46"/>
        <v>122.72656000000006</v>
      </c>
      <c r="AK283" s="9">
        <v>1314.14</v>
      </c>
      <c r="AL283" s="9">
        <f t="shared" si="47"/>
        <v>1314.144</v>
      </c>
      <c r="AM283" s="82">
        <f t="shared" si="49"/>
        <v>1436.8665600000002</v>
      </c>
      <c r="AO283" s="119">
        <f t="shared" si="50"/>
        <v>3.9999999999054126E-3</v>
      </c>
      <c r="AP283" s="82">
        <f t="shared" si="51"/>
        <v>122.72256000000016</v>
      </c>
      <c r="AQ283" s="117">
        <f t="shared" si="48"/>
        <v>0.76319444445107365</v>
      </c>
      <c r="AR283" s="117">
        <f t="shared" si="53"/>
        <v>0.85486111111094942</v>
      </c>
      <c r="AS283" s="117">
        <f t="shared" si="52"/>
        <v>9.1666666659875773E-2</v>
      </c>
      <c r="AT283" s="64"/>
      <c r="AU283"/>
      <c r="AV283"/>
      <c r="AW283"/>
    </row>
    <row r="284" spans="1:49" x14ac:dyDescent="0.2">
      <c r="A284" s="9" t="s">
        <v>2075</v>
      </c>
      <c r="B284" s="16">
        <v>39151.56527777778</v>
      </c>
      <c r="C284" s="16">
        <v>39151.74722222222</v>
      </c>
      <c r="D284" s="20" t="s">
        <v>2787</v>
      </c>
      <c r="E284" s="18" t="s">
        <v>2788</v>
      </c>
      <c r="F284" s="9">
        <v>50</v>
      </c>
      <c r="L284" s="8">
        <v>615.41</v>
      </c>
      <c r="N284" s="9">
        <v>168</v>
      </c>
      <c r="P284" s="23">
        <v>39151.56527777778</v>
      </c>
      <c r="Q284" s="23">
        <v>39151.74722222222</v>
      </c>
      <c r="R284">
        <v>7.1228999999999996</v>
      </c>
      <c r="S284">
        <v>45.555999999999997</v>
      </c>
      <c r="T284" s="69">
        <f t="shared" si="43"/>
        <v>615.41855999999996</v>
      </c>
      <c r="U284" s="69"/>
      <c r="V284" s="23">
        <v>39151.530555555553</v>
      </c>
      <c r="W284" s="23">
        <v>39151.78402777778</v>
      </c>
      <c r="X284">
        <v>9.3758999999999997</v>
      </c>
      <c r="Y284">
        <v>45.555999999999997</v>
      </c>
      <c r="Z284" s="81">
        <f t="shared" si="45"/>
        <v>810.07776000000001</v>
      </c>
      <c r="AB284" s="82">
        <f t="shared" si="46"/>
        <v>194.66776000000004</v>
      </c>
      <c r="AK284" s="9">
        <v>615.41</v>
      </c>
      <c r="AL284" s="9">
        <f t="shared" si="47"/>
        <v>615.41855999999996</v>
      </c>
      <c r="AM284" s="82">
        <f t="shared" si="49"/>
        <v>810.07776000000001</v>
      </c>
      <c r="AO284" s="119">
        <f t="shared" si="50"/>
        <v>8.5599999999885767E-3</v>
      </c>
      <c r="AP284" s="82">
        <f t="shared" si="51"/>
        <v>194.65920000000006</v>
      </c>
      <c r="AQ284" s="117">
        <f t="shared" si="48"/>
        <v>0.18194444444088731</v>
      </c>
      <c r="AR284" s="117">
        <f t="shared" si="53"/>
        <v>0.25347222222626442</v>
      </c>
      <c r="AS284" s="117">
        <f t="shared" si="52"/>
        <v>7.1527777785377111E-2</v>
      </c>
      <c r="AT284" s="64"/>
      <c r="AU284"/>
      <c r="AV284"/>
      <c r="AW284"/>
    </row>
    <row r="285" spans="1:49" x14ac:dyDescent="0.2">
      <c r="A285" s="9" t="s">
        <v>2075</v>
      </c>
      <c r="B285" s="16">
        <v>39151.821527777778</v>
      </c>
      <c r="C285" s="16">
        <v>39152.50277777778</v>
      </c>
      <c r="D285" s="20" t="s">
        <v>2789</v>
      </c>
      <c r="E285" s="18" t="s">
        <v>2790</v>
      </c>
      <c r="F285" s="9">
        <v>50</v>
      </c>
      <c r="L285" s="8">
        <v>424</v>
      </c>
      <c r="N285" s="9">
        <v>374</v>
      </c>
      <c r="P285" s="23">
        <v>39151.821527777778</v>
      </c>
      <c r="Q285" s="23">
        <v>39152.50277777778</v>
      </c>
      <c r="R285">
        <v>4.9119000000000002</v>
      </c>
      <c r="S285">
        <v>17.373999999999999</v>
      </c>
      <c r="T285" s="69">
        <f t="shared" si="43"/>
        <v>424.38816000000003</v>
      </c>
      <c r="U285" s="69"/>
      <c r="V285" s="23">
        <v>39151.78402777778</v>
      </c>
      <c r="W285" s="23">
        <v>39152.556944444441</v>
      </c>
      <c r="X285">
        <v>5.9500999999999999</v>
      </c>
      <c r="Y285">
        <v>21.92</v>
      </c>
      <c r="Z285" s="81">
        <f t="shared" si="45"/>
        <v>514.08863999999994</v>
      </c>
      <c r="AB285" s="82">
        <f t="shared" si="46"/>
        <v>90.088639999999941</v>
      </c>
      <c r="AK285" s="9">
        <v>424</v>
      </c>
      <c r="AL285" s="9">
        <f t="shared" si="47"/>
        <v>424.38816000000003</v>
      </c>
      <c r="AM285" s="82">
        <f t="shared" si="49"/>
        <v>514.08863999999994</v>
      </c>
      <c r="AO285" s="119">
        <f t="shared" si="50"/>
        <v>0.38816000000002759</v>
      </c>
      <c r="AP285" s="82">
        <f t="shared" si="51"/>
        <v>89.700479999999914</v>
      </c>
      <c r="AQ285" s="117">
        <f t="shared" si="48"/>
        <v>0.68125000000145519</v>
      </c>
      <c r="AR285" s="117">
        <f t="shared" si="53"/>
        <v>0.77291666666133096</v>
      </c>
      <c r="AS285" s="117">
        <f t="shared" si="52"/>
        <v>9.1666666659875773E-2</v>
      </c>
      <c r="AT285" s="64"/>
      <c r="AU285"/>
      <c r="AV285"/>
      <c r="AW285"/>
    </row>
    <row r="286" spans="1:49" x14ac:dyDescent="0.2">
      <c r="A286" s="9" t="s">
        <v>2075</v>
      </c>
      <c r="B286" s="16">
        <v>39152.611805555556</v>
      </c>
      <c r="C286" s="16">
        <v>39153.243055555555</v>
      </c>
      <c r="D286" s="20" t="s">
        <v>2791</v>
      </c>
      <c r="E286" s="18" t="s">
        <v>2792</v>
      </c>
      <c r="F286" s="9">
        <v>50</v>
      </c>
      <c r="L286" s="8">
        <v>511</v>
      </c>
      <c r="N286" s="9">
        <v>300</v>
      </c>
      <c r="P286" s="23">
        <v>39152.611805555556</v>
      </c>
      <c r="Q286" s="23">
        <v>39153.243055555555</v>
      </c>
      <c r="R286">
        <v>5.9107000000000003</v>
      </c>
      <c r="S286">
        <v>15.244</v>
      </c>
      <c r="T286" s="69">
        <f t="shared" si="43"/>
        <v>510.68448000000001</v>
      </c>
      <c r="U286" s="69"/>
      <c r="V286" s="23">
        <v>39152.556944444441</v>
      </c>
      <c r="W286" s="23">
        <v>39153.294444444444</v>
      </c>
      <c r="X286">
        <v>6.6430999999999996</v>
      </c>
      <c r="Y286">
        <v>15.244</v>
      </c>
      <c r="Z286" s="81">
        <f t="shared" si="45"/>
        <v>573.96383999999989</v>
      </c>
      <c r="AB286" s="82">
        <f t="shared" si="46"/>
        <v>62.963839999999891</v>
      </c>
      <c r="AK286" s="9">
        <v>511</v>
      </c>
      <c r="AL286" s="9">
        <f t="shared" si="47"/>
        <v>510.68448000000001</v>
      </c>
      <c r="AM286" s="82">
        <f t="shared" si="49"/>
        <v>573.96383999999989</v>
      </c>
      <c r="AO286" s="119">
        <f t="shared" si="50"/>
        <v>-0.31551999999999225</v>
      </c>
      <c r="AP286" s="82">
        <f t="shared" si="51"/>
        <v>63.279359999999883</v>
      </c>
      <c r="AQ286" s="117">
        <f t="shared" si="48"/>
        <v>0.63124999999854481</v>
      </c>
      <c r="AR286" s="117">
        <f t="shared" si="53"/>
        <v>0.73750000000291038</v>
      </c>
      <c r="AS286" s="117">
        <f t="shared" si="52"/>
        <v>0.10625000000436557</v>
      </c>
      <c r="AT286" s="64"/>
      <c r="AU286"/>
      <c r="AV286"/>
      <c r="AW286"/>
    </row>
    <row r="287" spans="1:49" x14ac:dyDescent="0.2">
      <c r="A287" s="9" t="s">
        <v>2075</v>
      </c>
      <c r="B287" s="16">
        <v>39153.34652777778</v>
      </c>
      <c r="C287" s="16">
        <v>39154.21597222222</v>
      </c>
      <c r="D287" s="20" t="s">
        <v>2793</v>
      </c>
      <c r="E287" s="18" t="s">
        <v>2794</v>
      </c>
      <c r="F287" s="9">
        <v>50</v>
      </c>
      <c r="L287" s="8">
        <v>679.7</v>
      </c>
      <c r="N287" s="9">
        <v>316</v>
      </c>
      <c r="P287" s="23">
        <v>39153.34652777778</v>
      </c>
      <c r="Q287" s="23">
        <v>39154.21597222222</v>
      </c>
      <c r="R287">
        <v>7.8667999999999996</v>
      </c>
      <c r="S287">
        <v>14.439</v>
      </c>
      <c r="T287" s="69">
        <f t="shared" si="43"/>
        <v>679.69151999999997</v>
      </c>
      <c r="U287" s="69"/>
      <c r="V287" s="23">
        <v>39153.294444444444</v>
      </c>
      <c r="W287" s="23">
        <v>39154.267361111109</v>
      </c>
      <c r="X287">
        <v>8.4133999999999993</v>
      </c>
      <c r="Y287">
        <v>14.439</v>
      </c>
      <c r="Z287" s="81">
        <f t="shared" si="45"/>
        <v>726.91776000000004</v>
      </c>
      <c r="AB287" s="82">
        <f t="shared" si="46"/>
        <v>47.217759999999998</v>
      </c>
      <c r="AK287" s="9">
        <v>679.7</v>
      </c>
      <c r="AL287" s="9">
        <f t="shared" si="47"/>
        <v>679.69151999999997</v>
      </c>
      <c r="AM287" s="82">
        <f t="shared" si="49"/>
        <v>726.91776000000004</v>
      </c>
      <c r="AO287" s="119">
        <f t="shared" si="50"/>
        <v>-8.4800000000768705E-3</v>
      </c>
      <c r="AP287" s="82">
        <f t="shared" si="51"/>
        <v>47.226240000000075</v>
      </c>
      <c r="AQ287" s="117">
        <f t="shared" si="48"/>
        <v>0.86944444444088731</v>
      </c>
      <c r="AR287" s="117">
        <f t="shared" si="53"/>
        <v>0.97291666666569654</v>
      </c>
      <c r="AS287" s="117">
        <f t="shared" si="52"/>
        <v>0.10347222222480923</v>
      </c>
      <c r="AT287" s="64"/>
      <c r="AU287"/>
      <c r="AV287"/>
      <c r="AW287"/>
    </row>
    <row r="288" spans="1:49" x14ac:dyDescent="0.2">
      <c r="A288" s="9" t="s">
        <v>2075</v>
      </c>
      <c r="B288" s="16">
        <v>39154.318749999999</v>
      </c>
      <c r="C288" s="16">
        <v>39155.415277777778</v>
      </c>
      <c r="D288" s="20" t="s">
        <v>2795</v>
      </c>
      <c r="E288" s="18" t="s">
        <v>2796</v>
      </c>
      <c r="F288" s="9">
        <v>50</v>
      </c>
      <c r="L288" s="8">
        <v>630</v>
      </c>
      <c r="N288" s="9">
        <v>322</v>
      </c>
      <c r="P288" s="23">
        <v>39154.318749999999</v>
      </c>
      <c r="Q288" s="23">
        <v>39155.415277777778</v>
      </c>
      <c r="R288">
        <v>7.2887000000000004</v>
      </c>
      <c r="S288">
        <v>13.279</v>
      </c>
      <c r="T288" s="69">
        <f>R288*60*60*24/1000</f>
        <v>629.74367999999993</v>
      </c>
      <c r="U288" s="69"/>
      <c r="V288" s="23">
        <v>39154.267361111109</v>
      </c>
      <c r="W288" s="23">
        <v>39155.45416666667</v>
      </c>
      <c r="X288">
        <v>7.6719999999999997</v>
      </c>
      <c r="Y288">
        <v>13.279</v>
      </c>
      <c r="Z288" s="81">
        <f t="shared" si="45"/>
        <v>662.86080000000004</v>
      </c>
      <c r="AB288" s="82">
        <f t="shared" si="46"/>
        <v>32.86080000000004</v>
      </c>
      <c r="AK288" s="9">
        <v>630</v>
      </c>
      <c r="AL288" s="9">
        <f t="shared" si="47"/>
        <v>629.74367999999993</v>
      </c>
      <c r="AM288" s="82">
        <f t="shared" si="49"/>
        <v>662.86080000000004</v>
      </c>
      <c r="AO288" s="119">
        <f t="shared" si="50"/>
        <v>-0.25632000000007338</v>
      </c>
      <c r="AP288" s="82">
        <f t="shared" si="51"/>
        <v>33.117120000000114</v>
      </c>
      <c r="AQ288" s="117">
        <f t="shared" si="48"/>
        <v>1.0965277777795563</v>
      </c>
      <c r="AR288" s="117">
        <f t="shared" si="53"/>
        <v>1.1868055555605679</v>
      </c>
      <c r="AS288" s="117">
        <f t="shared" si="52"/>
        <v>9.0277777781011537E-2</v>
      </c>
      <c r="AT288" s="64"/>
      <c r="AU288"/>
      <c r="AV288"/>
      <c r="AW288"/>
    </row>
    <row r="289" spans="1:49" x14ac:dyDescent="0.2">
      <c r="A289" s="9" t="s">
        <v>2075</v>
      </c>
      <c r="B289" s="16">
        <v>39155.493750000001</v>
      </c>
      <c r="C289" s="16">
        <v>39156.726388888892</v>
      </c>
      <c r="D289" s="20" t="s">
        <v>2797</v>
      </c>
      <c r="E289" s="18" t="s">
        <v>2798</v>
      </c>
      <c r="F289" s="9">
        <v>50</v>
      </c>
      <c r="L289" s="8">
        <v>334</v>
      </c>
      <c r="N289" s="9">
        <v>495</v>
      </c>
      <c r="P289" s="23">
        <v>39155.493750000001</v>
      </c>
      <c r="Q289" s="23">
        <v>39156.726388888892</v>
      </c>
      <c r="R289">
        <v>3.8651</v>
      </c>
      <c r="S289">
        <v>7.5084999999999997</v>
      </c>
      <c r="T289" s="69">
        <f t="shared" si="43"/>
        <v>333.94463999999999</v>
      </c>
      <c r="U289" s="69"/>
      <c r="V289" s="23">
        <v>39155.45416666667</v>
      </c>
      <c r="W289" s="23">
        <v>39156.825694444444</v>
      </c>
      <c r="X289">
        <v>4.2042999999999999</v>
      </c>
      <c r="Y289">
        <v>7.5084999999999997</v>
      </c>
      <c r="Z289" s="81">
        <f t="shared" si="45"/>
        <v>363.25152000000003</v>
      </c>
      <c r="AB289" s="82">
        <f t="shared" si="46"/>
        <v>29.251520000000028</v>
      </c>
      <c r="AK289" s="9">
        <v>334</v>
      </c>
      <c r="AL289" s="9">
        <f t="shared" si="47"/>
        <v>333.94463999999999</v>
      </c>
      <c r="AM289" s="82">
        <f t="shared" si="49"/>
        <v>363.25152000000003</v>
      </c>
      <c r="AO289" s="119">
        <f t="shared" si="50"/>
        <v>-5.5360000000007403E-2</v>
      </c>
      <c r="AP289" s="82">
        <f t="shared" si="51"/>
        <v>29.306880000000035</v>
      </c>
      <c r="AQ289" s="117">
        <f t="shared" si="48"/>
        <v>1.2326388888905058</v>
      </c>
      <c r="AR289" s="117">
        <f t="shared" si="53"/>
        <v>1.3715277777737356</v>
      </c>
      <c r="AS289" s="117">
        <f t="shared" si="52"/>
        <v>0.13888888888322981</v>
      </c>
      <c r="AT289" s="64"/>
      <c r="AU289"/>
      <c r="AV289"/>
      <c r="AW289"/>
    </row>
    <row r="290" spans="1:49" x14ac:dyDescent="0.2">
      <c r="A290" s="9" t="s">
        <v>2075</v>
      </c>
      <c r="B290" s="16">
        <v>39156.925694444442</v>
      </c>
      <c r="C290" s="16">
        <v>39161.64166666667</v>
      </c>
      <c r="D290" s="20" t="s">
        <v>2799</v>
      </c>
      <c r="E290" s="18" t="s">
        <v>2800</v>
      </c>
      <c r="F290" s="9">
        <v>50</v>
      </c>
      <c r="L290" s="8">
        <v>617</v>
      </c>
      <c r="N290" s="9">
        <v>417</v>
      </c>
      <c r="P290" s="23">
        <v>39156.925694444442</v>
      </c>
      <c r="Q290" s="23">
        <v>39161.64166666667</v>
      </c>
      <c r="R290">
        <v>7.1337000000000002</v>
      </c>
      <c r="S290">
        <v>2.04</v>
      </c>
      <c r="T290" s="69">
        <f t="shared" si="43"/>
        <v>616.35167999999999</v>
      </c>
      <c r="U290" s="69"/>
      <c r="V290" s="23">
        <v>39156.825694444444</v>
      </c>
      <c r="W290" s="23">
        <v>39161.81527777778</v>
      </c>
      <c r="X290">
        <v>7.5460000000000003</v>
      </c>
      <c r="Y290">
        <v>2.04</v>
      </c>
      <c r="Z290" s="81">
        <f t="shared" si="45"/>
        <v>651.97439999999995</v>
      </c>
      <c r="AB290" s="82">
        <f t="shared" si="46"/>
        <v>34.974399999999946</v>
      </c>
      <c r="AK290" s="9">
        <v>617</v>
      </c>
      <c r="AL290" s="9">
        <f t="shared" si="47"/>
        <v>616.35167999999999</v>
      </c>
      <c r="AM290" s="82">
        <f t="shared" si="49"/>
        <v>651.97439999999995</v>
      </c>
      <c r="AO290" s="119">
        <f t="shared" si="50"/>
        <v>-0.64832000000001244</v>
      </c>
      <c r="AP290" s="82">
        <f t="shared" si="51"/>
        <v>35.622719999999958</v>
      </c>
      <c r="AQ290" s="117">
        <f t="shared" si="48"/>
        <v>4.7159722222277196</v>
      </c>
      <c r="AR290" s="117">
        <f t="shared" si="53"/>
        <v>4.9895833333357587</v>
      </c>
      <c r="AS290" s="117">
        <f t="shared" si="52"/>
        <v>0.27361111110803904</v>
      </c>
      <c r="AT290" s="64"/>
      <c r="AU290"/>
      <c r="AV290"/>
      <c r="AW290"/>
    </row>
    <row r="291" spans="1:49" x14ac:dyDescent="0.2">
      <c r="E291" s="18" t="s">
        <v>3568</v>
      </c>
      <c r="P291" s="23">
        <v>39161.988888888889</v>
      </c>
      <c r="Q291" s="23">
        <v>39162.282638888886</v>
      </c>
      <c r="R291">
        <v>0.89419999999999999</v>
      </c>
      <c r="S291">
        <v>28.273</v>
      </c>
      <c r="T291" s="69">
        <f t="shared" si="43"/>
        <v>77.258880000000005</v>
      </c>
      <c r="U291" s="69"/>
      <c r="V291" s="23">
        <v>39161.81527777778</v>
      </c>
      <c r="W291" s="23">
        <v>39162.288888888892</v>
      </c>
      <c r="X291">
        <v>1.2991999999999999</v>
      </c>
      <c r="Y291">
        <v>31.074999999999999</v>
      </c>
      <c r="Z291" s="81">
        <f t="shared" si="45"/>
        <v>112.25088000000001</v>
      </c>
      <c r="AB291" s="82">
        <f t="shared" si="46"/>
        <v>112.25088000000001</v>
      </c>
      <c r="AL291" s="9">
        <f t="shared" si="47"/>
        <v>77.258880000000005</v>
      </c>
      <c r="AM291" s="82">
        <f t="shared" si="49"/>
        <v>112.25088000000001</v>
      </c>
      <c r="AO291" s="119">
        <f t="shared" si="50"/>
        <v>77.258880000000005</v>
      </c>
      <c r="AP291" s="82">
        <f t="shared" si="51"/>
        <v>34.992000000000004</v>
      </c>
      <c r="AQ291" s="117">
        <f t="shared" si="48"/>
        <v>0.29374999999708962</v>
      </c>
      <c r="AR291" s="117">
        <f t="shared" si="53"/>
        <v>0.47361111111240461</v>
      </c>
      <c r="AS291" s="117">
        <f t="shared" si="52"/>
        <v>0.179861111115315</v>
      </c>
      <c r="AT291" s="64"/>
      <c r="AU291"/>
      <c r="AV291"/>
      <c r="AW291"/>
    </row>
    <row r="292" spans="1:49" x14ac:dyDescent="0.2">
      <c r="E292" s="18" t="s">
        <v>3569</v>
      </c>
      <c r="P292" s="23">
        <v>39162.29583333333</v>
      </c>
      <c r="Q292" s="23">
        <v>39164.300000000003</v>
      </c>
      <c r="R292">
        <v>38.448500000000003</v>
      </c>
      <c r="S292">
        <v>128.81</v>
      </c>
      <c r="T292" s="69">
        <f t="shared" si="43"/>
        <v>3321.9504000000002</v>
      </c>
      <c r="U292" s="69"/>
      <c r="V292" s="23">
        <v>39162.288888888892</v>
      </c>
      <c r="W292" s="23">
        <v>39164.467361111114</v>
      </c>
      <c r="X292">
        <v>39.260899999999999</v>
      </c>
      <c r="Y292">
        <v>128.81</v>
      </c>
      <c r="Z292" s="81">
        <f t="shared" si="45"/>
        <v>3392.14176</v>
      </c>
      <c r="AB292" s="82">
        <f t="shared" si="46"/>
        <v>3392.14176</v>
      </c>
      <c r="AL292" s="9">
        <f t="shared" si="47"/>
        <v>3321.9504000000002</v>
      </c>
      <c r="AM292" s="82">
        <f t="shared" si="49"/>
        <v>3392.14176</v>
      </c>
      <c r="AO292" s="119">
        <f t="shared" si="50"/>
        <v>3321.9504000000002</v>
      </c>
      <c r="AP292" s="82">
        <f t="shared" si="51"/>
        <v>70.191359999999804</v>
      </c>
      <c r="AQ292" s="117">
        <f t="shared" si="48"/>
        <v>2.0041666666729725</v>
      </c>
      <c r="AR292" s="117">
        <f t="shared" si="53"/>
        <v>2.1784722222218988</v>
      </c>
      <c r="AS292" s="117">
        <f t="shared" si="52"/>
        <v>0.17430555554892635</v>
      </c>
      <c r="AT292" s="64"/>
      <c r="AU292"/>
      <c r="AV292"/>
      <c r="AW292"/>
    </row>
    <row r="293" spans="1:49" x14ac:dyDescent="0.2">
      <c r="E293" s="18" t="s">
        <v>3570</v>
      </c>
      <c r="P293" s="23">
        <v>39164.634722222225</v>
      </c>
      <c r="Q293" s="23">
        <v>39168.714583333334</v>
      </c>
      <c r="R293">
        <v>8.7606999999999999</v>
      </c>
      <c r="S293">
        <v>3.6699000000000002</v>
      </c>
      <c r="T293" s="69">
        <f t="shared" si="43"/>
        <v>756.92448000000013</v>
      </c>
      <c r="U293" s="69"/>
      <c r="V293" s="23">
        <v>39164.467361111114</v>
      </c>
      <c r="W293" s="23">
        <v>39168.993750000001</v>
      </c>
      <c r="X293">
        <v>9.7190999999999992</v>
      </c>
      <c r="Y293">
        <v>3.6699000000000002</v>
      </c>
      <c r="Z293" s="81">
        <f t="shared" si="45"/>
        <v>839.73023999999987</v>
      </c>
      <c r="AB293" s="82">
        <f t="shared" si="46"/>
        <v>839.73023999999987</v>
      </c>
      <c r="AL293" s="9">
        <f t="shared" si="47"/>
        <v>756.92448000000013</v>
      </c>
      <c r="AM293" s="82">
        <f t="shared" si="49"/>
        <v>839.73023999999987</v>
      </c>
      <c r="AO293" s="119">
        <f t="shared" si="50"/>
        <v>756.92448000000013</v>
      </c>
      <c r="AP293" s="82">
        <f t="shared" si="51"/>
        <v>82.805759999999736</v>
      </c>
      <c r="AQ293" s="117">
        <f t="shared" si="48"/>
        <v>4.0798611111094942</v>
      </c>
      <c r="AR293" s="117">
        <f t="shared" si="53"/>
        <v>4.5263888888875954</v>
      </c>
      <c r="AS293" s="117">
        <f t="shared" si="52"/>
        <v>0.44652777777810115</v>
      </c>
      <c r="AT293" s="64"/>
      <c r="AU293"/>
      <c r="AV293"/>
      <c r="AW293"/>
    </row>
    <row r="294" spans="1:49" x14ac:dyDescent="0.2">
      <c r="E294" s="18" t="s">
        <v>3571</v>
      </c>
      <c r="P294" s="23">
        <v>39169.272916666669</v>
      </c>
      <c r="Q294" s="23">
        <v>39170.479861111111</v>
      </c>
      <c r="R294">
        <v>6.7697000000000003</v>
      </c>
      <c r="S294">
        <v>25.529</v>
      </c>
      <c r="T294" s="69">
        <f t="shared" si="43"/>
        <v>584.90208000000007</v>
      </c>
      <c r="U294" s="69"/>
      <c r="V294" s="23">
        <v>39168.993750000001</v>
      </c>
      <c r="W294" s="23">
        <v>39170.654166666667</v>
      </c>
      <c r="X294">
        <v>8.0340000000000007</v>
      </c>
      <c r="Y294">
        <v>25.529</v>
      </c>
      <c r="Z294" s="81">
        <f t="shared" si="45"/>
        <v>694.13760000000013</v>
      </c>
      <c r="AB294" s="82">
        <f t="shared" si="46"/>
        <v>694.13760000000013</v>
      </c>
      <c r="AL294" s="9">
        <f t="shared" si="47"/>
        <v>584.90208000000007</v>
      </c>
      <c r="AM294" s="82">
        <f t="shared" si="49"/>
        <v>694.13760000000013</v>
      </c>
      <c r="AO294" s="119">
        <f t="shared" si="50"/>
        <v>584.90208000000007</v>
      </c>
      <c r="AP294" s="82">
        <f t="shared" si="51"/>
        <v>109.23552000000007</v>
      </c>
      <c r="AQ294" s="117">
        <f t="shared" si="48"/>
        <v>1.2069444444423425</v>
      </c>
      <c r="AR294" s="117">
        <f t="shared" si="53"/>
        <v>1.6604166666656965</v>
      </c>
      <c r="AS294" s="117">
        <f t="shared" si="52"/>
        <v>0.45347222222335404</v>
      </c>
    </row>
    <row r="295" spans="1:49" x14ac:dyDescent="0.2">
      <c r="E295" s="18" t="s">
        <v>3572</v>
      </c>
      <c r="P295" s="23">
        <v>39170.82916666667</v>
      </c>
      <c r="Q295" s="23">
        <v>39172.974305555559</v>
      </c>
      <c r="R295">
        <v>4.5209999999999999</v>
      </c>
      <c r="S295">
        <v>33.851999999999997</v>
      </c>
      <c r="T295" s="69">
        <f t="shared" si="43"/>
        <v>390.61439999999999</v>
      </c>
      <c r="U295" s="69"/>
      <c r="V295" s="23">
        <v>39170.654166666667</v>
      </c>
      <c r="W295" s="23">
        <v>39172.980555555558</v>
      </c>
      <c r="X295">
        <v>5.0956000000000001</v>
      </c>
      <c r="Y295">
        <v>39.353999999999999</v>
      </c>
      <c r="Z295" s="81">
        <f t="shared" si="45"/>
        <v>440.25983999999994</v>
      </c>
      <c r="AB295" s="82">
        <f t="shared" si="46"/>
        <v>440.25983999999994</v>
      </c>
      <c r="AL295" s="9">
        <f t="shared" si="47"/>
        <v>390.61439999999999</v>
      </c>
      <c r="AM295" s="82">
        <f t="shared" si="49"/>
        <v>440.25983999999994</v>
      </c>
      <c r="AO295" s="119">
        <f t="shared" si="50"/>
        <v>390.61439999999999</v>
      </c>
      <c r="AP295" s="82">
        <f t="shared" si="51"/>
        <v>49.645439999999951</v>
      </c>
      <c r="AQ295" s="117">
        <f t="shared" si="48"/>
        <v>2.1451388888890506</v>
      </c>
      <c r="AR295" s="117">
        <f t="shared" si="53"/>
        <v>2.3263888888905058</v>
      </c>
      <c r="AS295" s="117">
        <f t="shared" si="52"/>
        <v>0.18125000000145519</v>
      </c>
    </row>
    <row r="296" spans="1:49" x14ac:dyDescent="0.2">
      <c r="E296" s="18" t="s">
        <v>3573</v>
      </c>
      <c r="P296" s="23">
        <v>39172.987500000003</v>
      </c>
      <c r="Q296" s="23">
        <v>39173.790277777778</v>
      </c>
      <c r="R296">
        <v>8.2136999999999993</v>
      </c>
      <c r="S296">
        <v>45.555999999999997</v>
      </c>
      <c r="T296" s="69">
        <f>R296*60*60*24/1000</f>
        <v>709.66367999999989</v>
      </c>
      <c r="U296" s="69"/>
      <c r="V296" s="23">
        <v>39172.980555555558</v>
      </c>
      <c r="W296" s="23">
        <v>39174.029861111114</v>
      </c>
      <c r="X296">
        <v>9.1301000000000005</v>
      </c>
      <c r="Y296">
        <v>45.555999999999997</v>
      </c>
      <c r="Z296" s="81">
        <f t="shared" si="45"/>
        <v>788.84064000000001</v>
      </c>
      <c r="AB296" s="82">
        <f t="shared" si="46"/>
        <v>788.84064000000001</v>
      </c>
      <c r="AL296" s="9">
        <f t="shared" si="47"/>
        <v>709.66367999999989</v>
      </c>
      <c r="AM296" s="82">
        <f t="shared" si="49"/>
        <v>788.84064000000001</v>
      </c>
      <c r="AO296" s="119">
        <f t="shared" si="50"/>
        <v>709.66367999999989</v>
      </c>
      <c r="AP296" s="82">
        <f t="shared" si="51"/>
        <v>79.176960000000122</v>
      </c>
      <c r="AQ296" s="117">
        <f t="shared" si="48"/>
        <v>0.80277777777519077</v>
      </c>
      <c r="AR296" s="117">
        <f t="shared" si="53"/>
        <v>1.0493055555562023</v>
      </c>
      <c r="AS296" s="117">
        <f t="shared" si="52"/>
        <v>0.24652777778101154</v>
      </c>
    </row>
    <row r="297" spans="1:49" x14ac:dyDescent="0.2">
      <c r="E297" s="18" t="s">
        <v>3574</v>
      </c>
      <c r="P297" s="23">
        <v>39174.269444444442</v>
      </c>
      <c r="Q297" s="23">
        <v>39175.479166666664</v>
      </c>
      <c r="R297">
        <v>42.940800000000003</v>
      </c>
      <c r="S297">
        <v>169.64</v>
      </c>
      <c r="T297" s="69">
        <f t="shared" si="43"/>
        <v>3710.0851200000002</v>
      </c>
      <c r="U297" s="69"/>
      <c r="V297" s="23">
        <v>39174.029861111114</v>
      </c>
      <c r="W297" s="23">
        <v>39175.500694444447</v>
      </c>
      <c r="X297">
        <v>44.776000000000003</v>
      </c>
      <c r="Y297">
        <v>169.64</v>
      </c>
      <c r="Z297" s="81">
        <f t="shared" si="45"/>
        <v>3868.646400000001</v>
      </c>
      <c r="AB297" s="82">
        <f t="shared" si="46"/>
        <v>3868.646400000001</v>
      </c>
      <c r="AL297" s="9">
        <f t="shared" si="47"/>
        <v>3710.0851200000002</v>
      </c>
      <c r="AM297" s="82">
        <f t="shared" si="49"/>
        <v>3868.646400000001</v>
      </c>
      <c r="AO297" s="119">
        <f t="shared" si="50"/>
        <v>3710.0851200000002</v>
      </c>
      <c r="AP297" s="82">
        <f t="shared" si="51"/>
        <v>158.56128000000081</v>
      </c>
      <c r="AQ297" s="117">
        <f t="shared" si="48"/>
        <v>1.2097222222218988</v>
      </c>
      <c r="AR297" s="117">
        <f t="shared" si="53"/>
        <v>1.4708333333328483</v>
      </c>
      <c r="AS297" s="117">
        <f t="shared" si="52"/>
        <v>0.26111111111094942</v>
      </c>
    </row>
    <row r="298" spans="1:49" x14ac:dyDescent="0.2">
      <c r="E298" s="18" t="s">
        <v>3575</v>
      </c>
      <c r="P298" s="23">
        <v>39175.522222222222</v>
      </c>
      <c r="Q298" s="23">
        <v>39177.190972222219</v>
      </c>
      <c r="R298">
        <v>19.714300000000001</v>
      </c>
      <c r="S298">
        <v>47.011000000000003</v>
      </c>
      <c r="T298" s="69">
        <f t="shared" si="43"/>
        <v>1703.3155200000003</v>
      </c>
      <c r="U298" s="69"/>
      <c r="V298" s="23">
        <v>39175.500694444447</v>
      </c>
      <c r="W298" s="23">
        <v>39177.381944444445</v>
      </c>
      <c r="X298">
        <v>21.275700000000001</v>
      </c>
      <c r="Y298">
        <v>50</v>
      </c>
      <c r="Z298" s="81">
        <f t="shared" si="45"/>
        <v>1838.2204799999997</v>
      </c>
      <c r="AB298" s="82">
        <f t="shared" si="46"/>
        <v>1838.2204799999997</v>
      </c>
      <c r="AL298" s="9">
        <f t="shared" si="47"/>
        <v>1703.3155200000003</v>
      </c>
      <c r="AM298" s="82">
        <f t="shared" si="49"/>
        <v>1838.2204799999997</v>
      </c>
      <c r="AO298" s="119">
        <f t="shared" si="50"/>
        <v>1703.3155200000003</v>
      </c>
      <c r="AP298" s="82">
        <f t="shared" si="51"/>
        <v>134.90495999999939</v>
      </c>
      <c r="AQ298" s="117">
        <f t="shared" si="48"/>
        <v>1.6687499999970896</v>
      </c>
      <c r="AR298" s="117">
        <f t="shared" si="53"/>
        <v>1.8812499999985448</v>
      </c>
      <c r="AS298" s="117">
        <f t="shared" si="52"/>
        <v>0.21250000000145519</v>
      </c>
    </row>
    <row r="299" spans="1:49" x14ac:dyDescent="0.2">
      <c r="A299" s="9" t="s">
        <v>2075</v>
      </c>
      <c r="B299" s="16">
        <v>39177.572916666664</v>
      </c>
      <c r="C299" s="16">
        <v>39183.218055555553</v>
      </c>
      <c r="D299" s="20" t="s">
        <v>2801</v>
      </c>
      <c r="E299" s="18" t="s">
        <v>2802</v>
      </c>
      <c r="F299" s="9">
        <v>50</v>
      </c>
      <c r="L299" s="8">
        <v>848</v>
      </c>
      <c r="N299" s="9">
        <v>27</v>
      </c>
      <c r="P299" s="23">
        <v>39177.572916666664</v>
      </c>
      <c r="Q299" s="23">
        <v>39183.218055555553</v>
      </c>
      <c r="R299">
        <v>9.8187999999999995</v>
      </c>
      <c r="S299">
        <v>2.6473</v>
      </c>
      <c r="T299" s="69">
        <f t="shared" si="43"/>
        <v>848.34431999999981</v>
      </c>
      <c r="U299" s="69"/>
      <c r="V299" s="23">
        <v>39177.381944444445</v>
      </c>
      <c r="W299" s="23">
        <v>39183.431250000001</v>
      </c>
      <c r="X299">
        <v>10.6418</v>
      </c>
      <c r="Y299">
        <v>2.8</v>
      </c>
      <c r="Z299" s="81">
        <f t="shared" si="45"/>
        <v>919.45152000000007</v>
      </c>
      <c r="AB299" s="82">
        <f t="shared" si="46"/>
        <v>71.451520000000073</v>
      </c>
      <c r="AK299" s="9">
        <v>848</v>
      </c>
      <c r="AL299" s="9">
        <f t="shared" si="47"/>
        <v>848.34431999999981</v>
      </c>
      <c r="AM299" s="82">
        <f t="shared" si="49"/>
        <v>919.45152000000007</v>
      </c>
      <c r="AO299" s="119">
        <f t="shared" si="50"/>
        <v>0.34431999999981144</v>
      </c>
      <c r="AP299" s="82">
        <f t="shared" si="51"/>
        <v>71.107200000000262</v>
      </c>
      <c r="AQ299" s="117">
        <f t="shared" si="48"/>
        <v>5.6451388888890506</v>
      </c>
      <c r="AR299" s="117">
        <f t="shared" si="53"/>
        <v>6.0493055555562023</v>
      </c>
      <c r="AS299" s="117">
        <f t="shared" si="52"/>
        <v>0.40416666666715173</v>
      </c>
    </row>
    <row r="300" spans="1:49" x14ac:dyDescent="0.2">
      <c r="A300" s="9" t="s">
        <v>2075</v>
      </c>
      <c r="B300" s="16">
        <v>39183.645138888889</v>
      </c>
      <c r="C300" s="16">
        <v>39183.915972222225</v>
      </c>
      <c r="D300" s="20" t="s">
        <v>2805</v>
      </c>
      <c r="E300" s="18" t="s">
        <v>2806</v>
      </c>
      <c r="F300" s="9">
        <v>50</v>
      </c>
      <c r="L300" s="8">
        <v>143</v>
      </c>
      <c r="N300" s="9">
        <v>28</v>
      </c>
      <c r="P300" s="23">
        <v>39183.645138888889</v>
      </c>
      <c r="Q300" s="23">
        <v>39183.915972222225</v>
      </c>
      <c r="R300">
        <v>1.6503000000000001</v>
      </c>
      <c r="S300">
        <v>13.66</v>
      </c>
      <c r="T300" s="69">
        <f t="shared" si="43"/>
        <v>142.58591999999999</v>
      </c>
      <c r="U300" s="69"/>
      <c r="V300" s="23">
        <v>39183.431250000001</v>
      </c>
      <c r="W300" s="23">
        <v>39183.936805555553</v>
      </c>
      <c r="X300">
        <v>2.3127</v>
      </c>
      <c r="Y300">
        <v>13.66</v>
      </c>
      <c r="Z300" s="81">
        <f t="shared" si="45"/>
        <v>199.81727999999998</v>
      </c>
      <c r="AB300" s="82">
        <f t="shared" si="46"/>
        <v>56.817279999999982</v>
      </c>
      <c r="AK300" s="9">
        <v>143</v>
      </c>
      <c r="AL300" s="9">
        <f t="shared" si="47"/>
        <v>142.58591999999999</v>
      </c>
      <c r="AM300" s="82">
        <f t="shared" si="49"/>
        <v>199.81727999999998</v>
      </c>
      <c r="AO300" s="119">
        <f t="shared" si="50"/>
        <v>-0.41408000000001266</v>
      </c>
      <c r="AP300" s="82">
        <f t="shared" si="51"/>
        <v>57.231359999999995</v>
      </c>
      <c r="AQ300" s="117">
        <f t="shared" si="48"/>
        <v>0.27083333333575865</v>
      </c>
      <c r="AR300" s="117">
        <f t="shared" si="53"/>
        <v>0.50555555555183673</v>
      </c>
      <c r="AS300" s="117">
        <f t="shared" si="52"/>
        <v>0.23472222221607808</v>
      </c>
    </row>
    <row r="301" spans="1:49" x14ac:dyDescent="0.2">
      <c r="A301" s="9" t="s">
        <v>2075</v>
      </c>
      <c r="B301" s="16">
        <v>39183.958333333336</v>
      </c>
      <c r="C301" s="16">
        <v>39184.311805555553</v>
      </c>
      <c r="D301" s="20" t="s">
        <v>2807</v>
      </c>
      <c r="E301" s="18" t="s">
        <v>2808</v>
      </c>
      <c r="F301" s="9">
        <v>50</v>
      </c>
      <c r="L301" s="8">
        <v>428</v>
      </c>
      <c r="N301" s="9">
        <v>38</v>
      </c>
      <c r="P301" s="23">
        <v>39183.958333333336</v>
      </c>
      <c r="Q301" s="23">
        <v>39184.311805555553</v>
      </c>
      <c r="R301">
        <v>4.9512999999999998</v>
      </c>
      <c r="S301">
        <v>15.244</v>
      </c>
      <c r="T301" s="69">
        <f t="shared" si="43"/>
        <v>427.79232000000002</v>
      </c>
      <c r="U301" s="69"/>
      <c r="V301" s="23">
        <v>39183.936805555553</v>
      </c>
      <c r="W301" s="23">
        <v>39184.335416666669</v>
      </c>
      <c r="X301">
        <v>5.5148999999999999</v>
      </c>
      <c r="Y301">
        <v>15.244</v>
      </c>
      <c r="Z301" s="81">
        <f t="shared" si="45"/>
        <v>476.48735999999997</v>
      </c>
      <c r="AB301" s="82">
        <f t="shared" si="46"/>
        <v>48.487359999999967</v>
      </c>
      <c r="AK301" s="9">
        <v>428</v>
      </c>
      <c r="AL301" s="9">
        <f t="shared" si="47"/>
        <v>427.79232000000002</v>
      </c>
      <c r="AM301" s="82">
        <f t="shared" si="49"/>
        <v>476.48735999999997</v>
      </c>
      <c r="AO301" s="119">
        <f t="shared" si="50"/>
        <v>-0.2076799999999821</v>
      </c>
      <c r="AP301" s="82">
        <f t="shared" si="51"/>
        <v>48.695039999999949</v>
      </c>
      <c r="AQ301" s="117">
        <f t="shared" si="48"/>
        <v>0.35347222221753327</v>
      </c>
      <c r="AR301" s="117">
        <f t="shared" si="53"/>
        <v>0.398611111115315</v>
      </c>
      <c r="AS301" s="117">
        <f t="shared" si="52"/>
        <v>4.5138888897781726E-2</v>
      </c>
    </row>
    <row r="302" spans="1:49" x14ac:dyDescent="0.2">
      <c r="A302" s="9" t="s">
        <v>2075</v>
      </c>
      <c r="B302" s="16">
        <v>39184.359027777777</v>
      </c>
      <c r="C302" s="16">
        <v>39184.693055555559</v>
      </c>
      <c r="D302" s="20" t="s">
        <v>2811</v>
      </c>
      <c r="E302" s="18" t="s">
        <v>2812</v>
      </c>
      <c r="F302" s="9">
        <v>50</v>
      </c>
      <c r="L302" s="8">
        <v>424.92</v>
      </c>
      <c r="N302" s="9">
        <v>234</v>
      </c>
      <c r="P302" s="23">
        <v>39184.359027777777</v>
      </c>
      <c r="Q302" s="23">
        <v>39184.693055555559</v>
      </c>
      <c r="R302">
        <v>4.9180999999999999</v>
      </c>
      <c r="S302">
        <v>18.533000000000001</v>
      </c>
      <c r="T302" s="69">
        <f t="shared" si="43"/>
        <v>424.92383999999998</v>
      </c>
      <c r="U302" s="69"/>
      <c r="V302" s="23">
        <v>39184.335416666669</v>
      </c>
      <c r="W302" s="23">
        <v>39184.709027777775</v>
      </c>
      <c r="X302">
        <v>5.5214999999999996</v>
      </c>
      <c r="Y302">
        <v>18.533000000000001</v>
      </c>
      <c r="Z302" s="81">
        <f t="shared" si="45"/>
        <v>477.05759999999998</v>
      </c>
      <c r="AB302" s="82">
        <f t="shared" si="46"/>
        <v>52.137599999999964</v>
      </c>
      <c r="AK302" s="9">
        <v>424.92</v>
      </c>
      <c r="AL302" s="9">
        <f t="shared" si="47"/>
        <v>424.92383999999998</v>
      </c>
      <c r="AM302" s="82">
        <f t="shared" si="49"/>
        <v>477.05759999999998</v>
      </c>
      <c r="AO302" s="119">
        <f t="shared" si="50"/>
        <v>3.8399999999683132E-3</v>
      </c>
      <c r="AP302" s="82">
        <f t="shared" si="51"/>
        <v>52.133759999999995</v>
      </c>
      <c r="AQ302" s="117">
        <f t="shared" si="48"/>
        <v>0.33402777778246673</v>
      </c>
      <c r="AR302" s="117">
        <f t="shared" si="53"/>
        <v>0.37361111110658385</v>
      </c>
      <c r="AS302" s="117">
        <f t="shared" si="52"/>
        <v>3.958333332411712E-2</v>
      </c>
    </row>
    <row r="303" spans="1:49" x14ac:dyDescent="0.2">
      <c r="E303" s="18" t="s">
        <v>3576</v>
      </c>
      <c r="P303" s="23">
        <v>39184.725694444445</v>
      </c>
      <c r="Q303" s="23">
        <v>39185.628472222219</v>
      </c>
      <c r="R303">
        <v>6.7122000000000002</v>
      </c>
      <c r="S303">
        <v>18.175000000000001</v>
      </c>
      <c r="T303" s="69">
        <f t="shared" si="43"/>
        <v>579.93408000000011</v>
      </c>
      <c r="U303" s="69"/>
      <c r="V303" s="40">
        <v>39184.709027777775</v>
      </c>
      <c r="W303" s="23">
        <v>39185.678472222222</v>
      </c>
      <c r="X303">
        <v>7.2493999999999996</v>
      </c>
      <c r="Y303">
        <v>18.533000000000001</v>
      </c>
      <c r="Z303" s="81">
        <f t="shared" si="45"/>
        <v>626.34816000000001</v>
      </c>
      <c r="AB303" s="82">
        <f t="shared" si="46"/>
        <v>626.34816000000001</v>
      </c>
      <c r="AL303" s="9">
        <f t="shared" si="47"/>
        <v>579.93408000000011</v>
      </c>
      <c r="AM303" s="82">
        <f t="shared" si="49"/>
        <v>626.34816000000001</v>
      </c>
      <c r="AO303" s="119">
        <f t="shared" si="50"/>
        <v>579.93408000000011</v>
      </c>
      <c r="AP303" s="82">
        <f t="shared" si="51"/>
        <v>46.414079999999899</v>
      </c>
      <c r="AQ303" s="117">
        <f t="shared" si="48"/>
        <v>0.90277777777373558</v>
      </c>
      <c r="AR303" s="117">
        <f t="shared" si="53"/>
        <v>0.96944444444670808</v>
      </c>
      <c r="AS303" s="117">
        <f t="shared" si="52"/>
        <v>6.6666666672972497E-2</v>
      </c>
    </row>
    <row r="304" spans="1:49" x14ac:dyDescent="0.2">
      <c r="E304" s="18" t="s">
        <v>3577</v>
      </c>
      <c r="P304" s="23">
        <v>39185.729166666664</v>
      </c>
      <c r="Q304" s="23">
        <v>39193.364583333336</v>
      </c>
      <c r="R304">
        <v>15.4673</v>
      </c>
      <c r="S304">
        <v>9.8168000000000006</v>
      </c>
      <c r="T304" s="69">
        <f t="shared" si="43"/>
        <v>1336.37472</v>
      </c>
      <c r="U304" s="69"/>
      <c r="V304" s="23">
        <v>39185.678472222222</v>
      </c>
      <c r="W304" s="23">
        <v>39193.618055555555</v>
      </c>
      <c r="X304">
        <v>16.052199999999999</v>
      </c>
      <c r="Y304">
        <v>9.8168000000000006</v>
      </c>
      <c r="Z304" s="81">
        <f t="shared" si="45"/>
        <v>1386.9100800000001</v>
      </c>
      <c r="AB304" s="82">
        <f t="shared" si="46"/>
        <v>1386.9100800000001</v>
      </c>
      <c r="AL304" s="9">
        <f t="shared" si="47"/>
        <v>1336.37472</v>
      </c>
      <c r="AM304" s="82">
        <f t="shared" si="49"/>
        <v>1386.9100800000001</v>
      </c>
      <c r="AO304" s="119">
        <f t="shared" si="50"/>
        <v>1336.37472</v>
      </c>
      <c r="AP304" s="82">
        <f t="shared" si="51"/>
        <v>50.535360000000082</v>
      </c>
      <c r="AQ304" s="117">
        <f t="shared" si="48"/>
        <v>7.6354166666715173</v>
      </c>
      <c r="AR304" s="117">
        <f t="shared" si="53"/>
        <v>7.9395833333328483</v>
      </c>
      <c r="AS304" s="117">
        <f t="shared" si="52"/>
        <v>0.30416666666133096</v>
      </c>
    </row>
    <row r="305" spans="1:45" x14ac:dyDescent="0.2">
      <c r="E305" s="18" t="s">
        <v>3578</v>
      </c>
      <c r="P305" s="23">
        <v>39193.87222222222</v>
      </c>
      <c r="Q305" s="23">
        <v>39198.456250000003</v>
      </c>
      <c r="R305">
        <v>21.427700000000002</v>
      </c>
      <c r="S305">
        <v>41.35</v>
      </c>
      <c r="T305" s="69">
        <f t="shared" si="43"/>
        <v>1851.35328</v>
      </c>
      <c r="U305" s="69"/>
      <c r="V305" s="23">
        <v>39193.618055555555</v>
      </c>
      <c r="W305" s="23">
        <v>39198.472222222219</v>
      </c>
      <c r="X305">
        <v>21.9619</v>
      </c>
      <c r="Y305">
        <v>41.35</v>
      </c>
      <c r="Z305" s="81">
        <f t="shared" si="45"/>
        <v>1897.5081599999999</v>
      </c>
      <c r="AB305" s="82">
        <f t="shared" si="46"/>
        <v>1897.5081599999999</v>
      </c>
      <c r="AL305" s="9">
        <f t="shared" si="47"/>
        <v>1851.35328</v>
      </c>
      <c r="AM305" s="82">
        <f t="shared" si="49"/>
        <v>1897.5081599999999</v>
      </c>
      <c r="AO305" s="119">
        <f t="shared" si="50"/>
        <v>1851.35328</v>
      </c>
      <c r="AP305" s="82">
        <f t="shared" si="51"/>
        <v>46.154879999999821</v>
      </c>
      <c r="AQ305" s="117">
        <f t="shared" si="48"/>
        <v>4.5840277777824667</v>
      </c>
      <c r="AR305" s="117">
        <f t="shared" si="53"/>
        <v>4.8541666666642413</v>
      </c>
      <c r="AS305" s="117">
        <f t="shared" si="52"/>
        <v>0.27013888888177462</v>
      </c>
    </row>
    <row r="306" spans="1:45" x14ac:dyDescent="0.2">
      <c r="E306" s="18" t="s">
        <v>3579</v>
      </c>
      <c r="P306" s="23">
        <v>39198.488888888889</v>
      </c>
      <c r="Q306" s="23">
        <v>39199.859722222223</v>
      </c>
      <c r="R306">
        <v>14.1288</v>
      </c>
      <c r="S306">
        <v>43.423999999999999</v>
      </c>
      <c r="T306" s="69">
        <f t="shared" si="43"/>
        <v>1220.7283200000002</v>
      </c>
      <c r="U306" s="69"/>
      <c r="V306" s="23">
        <v>39198.472222222219</v>
      </c>
      <c r="W306" s="23">
        <v>39202.288888888892</v>
      </c>
      <c r="X306">
        <v>19.75</v>
      </c>
      <c r="Y306">
        <v>43.423999999999999</v>
      </c>
      <c r="Z306" s="81">
        <f t="shared" si="45"/>
        <v>1706.4</v>
      </c>
      <c r="AB306" s="82">
        <f t="shared" si="46"/>
        <v>1706.4</v>
      </c>
      <c r="AL306" s="9">
        <f t="shared" si="47"/>
        <v>1220.7283200000002</v>
      </c>
      <c r="AM306" s="82">
        <f t="shared" si="49"/>
        <v>1706.4</v>
      </c>
      <c r="AO306" s="119">
        <f t="shared" si="50"/>
        <v>1220.7283200000002</v>
      </c>
      <c r="AP306" s="82">
        <f t="shared" si="51"/>
        <v>485.67167999999992</v>
      </c>
      <c r="AQ306" s="117">
        <f t="shared" si="48"/>
        <v>1.3708333333343035</v>
      </c>
      <c r="AR306" s="117">
        <f t="shared" si="53"/>
        <v>3.8166666666729725</v>
      </c>
      <c r="AS306" s="117">
        <f t="shared" si="52"/>
        <v>2.445833333338669</v>
      </c>
    </row>
    <row r="307" spans="1:45" x14ac:dyDescent="0.2">
      <c r="A307" s="9" t="s">
        <v>2075</v>
      </c>
      <c r="B307" s="16">
        <v>39204.718055555553</v>
      </c>
      <c r="C307" s="16">
        <v>39209.731249999997</v>
      </c>
      <c r="D307" s="20" t="s">
        <v>2813</v>
      </c>
      <c r="E307" s="18" t="s">
        <v>2814</v>
      </c>
      <c r="F307" s="9">
        <v>50</v>
      </c>
      <c r="L307" s="8">
        <v>575.05999999999995</v>
      </c>
      <c r="N307" s="9">
        <v>60</v>
      </c>
      <c r="P307" s="23">
        <v>39204.718055555553</v>
      </c>
      <c r="Q307" s="23">
        <v>39209.731249999997</v>
      </c>
      <c r="R307">
        <v>6.6557000000000004</v>
      </c>
      <c r="S307">
        <v>2.5</v>
      </c>
      <c r="T307" s="69">
        <f t="shared" si="43"/>
        <v>575.05248000000006</v>
      </c>
      <c r="U307" s="69"/>
      <c r="V307" s="23">
        <v>39202.288888888892</v>
      </c>
      <c r="W307" s="23">
        <v>39210.111111111109</v>
      </c>
      <c r="X307">
        <v>24.7517</v>
      </c>
      <c r="Y307">
        <v>52.747999999999998</v>
      </c>
      <c r="Z307" s="81">
        <f t="shared" si="45"/>
        <v>2138.5468799999999</v>
      </c>
      <c r="AB307" s="82">
        <f t="shared" si="46"/>
        <v>1563.4868799999999</v>
      </c>
      <c r="AK307" s="9">
        <v>575.05999999999995</v>
      </c>
      <c r="AL307" s="9">
        <f t="shared" si="47"/>
        <v>575.05248000000006</v>
      </c>
      <c r="AM307" s="82">
        <f t="shared" si="49"/>
        <v>2138.5468799999999</v>
      </c>
      <c r="AO307" s="119">
        <f t="shared" si="50"/>
        <v>-7.5199999998858402E-3</v>
      </c>
      <c r="AP307" s="82">
        <f t="shared" si="51"/>
        <v>1563.4943999999998</v>
      </c>
      <c r="AQ307" s="117">
        <f t="shared" si="48"/>
        <v>5.0131944444437977</v>
      </c>
      <c r="AR307" s="117">
        <f t="shared" si="53"/>
        <v>7.8222222222175333</v>
      </c>
      <c r="AS307" s="117">
        <f t="shared" si="52"/>
        <v>2.8090277777737356</v>
      </c>
    </row>
    <row r="308" spans="1:45" x14ac:dyDescent="0.2">
      <c r="A308" s="9" t="s">
        <v>2075</v>
      </c>
      <c r="B308" s="16">
        <v>39210.491666666669</v>
      </c>
      <c r="C308" s="16">
        <v>39211.410416666666</v>
      </c>
      <c r="D308" s="20" t="s">
        <v>2815</v>
      </c>
      <c r="E308" s="18" t="s">
        <v>2816</v>
      </c>
      <c r="F308" s="9">
        <v>50</v>
      </c>
      <c r="L308" s="8">
        <v>205.17</v>
      </c>
      <c r="N308" s="9">
        <v>137</v>
      </c>
      <c r="P308" s="23">
        <v>39210.491666666669</v>
      </c>
      <c r="Q308" s="23">
        <v>39211.410416666666</v>
      </c>
      <c r="R308">
        <v>2.3746</v>
      </c>
      <c r="S308">
        <v>19.628</v>
      </c>
      <c r="T308" s="69">
        <f t="shared" si="43"/>
        <v>205.16543999999999</v>
      </c>
      <c r="U308" s="69"/>
      <c r="V308" s="23">
        <v>39210.111111111109</v>
      </c>
      <c r="W308" s="23">
        <v>39211.410416666666</v>
      </c>
      <c r="X308">
        <v>2.7578999999999998</v>
      </c>
      <c r="Y308">
        <v>19.628</v>
      </c>
      <c r="Z308" s="81">
        <f t="shared" si="45"/>
        <v>238.28255999999996</v>
      </c>
      <c r="AB308" s="82">
        <f t="shared" si="46"/>
        <v>33.112559999999974</v>
      </c>
      <c r="AK308" s="9">
        <v>205.17</v>
      </c>
      <c r="AL308" s="9">
        <f t="shared" si="47"/>
        <v>205.16543999999999</v>
      </c>
      <c r="AM308" s="82">
        <f t="shared" si="49"/>
        <v>238.28255999999996</v>
      </c>
      <c r="AO308" s="119">
        <f t="shared" si="50"/>
        <v>-4.5599999999978991E-3</v>
      </c>
      <c r="AP308" s="82">
        <f t="shared" si="51"/>
        <v>33.117119999999971</v>
      </c>
      <c r="AQ308" s="117">
        <f t="shared" si="48"/>
        <v>0.91874999999708962</v>
      </c>
      <c r="AR308" s="117">
        <f t="shared" si="53"/>
        <v>1.2993055555562023</v>
      </c>
      <c r="AS308" s="117">
        <f t="shared" si="52"/>
        <v>0.38055555555911269</v>
      </c>
    </row>
    <row r="309" spans="1:45" x14ac:dyDescent="0.2">
      <c r="B309" s="16"/>
      <c r="C309" s="16"/>
      <c r="P309" s="26"/>
      <c r="Q309" s="25"/>
      <c r="R309" s="26"/>
      <c r="S309" s="6"/>
      <c r="T309" s="69">
        <f t="shared" si="43"/>
        <v>0</v>
      </c>
      <c r="U309" s="69"/>
      <c r="V309" s="38"/>
      <c r="W309" s="39"/>
      <c r="X309" s="39"/>
      <c r="Y309" s="39"/>
      <c r="Z309" s="81">
        <f t="shared" si="45"/>
        <v>0</v>
      </c>
      <c r="AB309" s="82">
        <f t="shared" si="46"/>
        <v>0</v>
      </c>
      <c r="AL309" s="9">
        <f t="shared" si="47"/>
        <v>0</v>
      </c>
      <c r="AM309" s="82">
        <f t="shared" si="49"/>
        <v>0</v>
      </c>
      <c r="AO309" s="82">
        <f t="shared" si="50"/>
        <v>0</v>
      </c>
      <c r="AP309" s="82">
        <f t="shared" si="51"/>
        <v>0</v>
      </c>
      <c r="AQ309" s="117">
        <f t="shared" si="48"/>
        <v>0</v>
      </c>
      <c r="AR309" s="117">
        <f t="shared" si="53"/>
        <v>0</v>
      </c>
      <c r="AS309" s="117">
        <f t="shared" si="52"/>
        <v>0</v>
      </c>
    </row>
    <row r="310" spans="1:45" x14ac:dyDescent="0.2">
      <c r="B310" s="16"/>
      <c r="C310" s="16"/>
      <c r="P310" s="26"/>
      <c r="Q310" s="25"/>
      <c r="R310" s="26"/>
      <c r="S310" s="6"/>
      <c r="T310" s="69">
        <f t="shared" si="43"/>
        <v>0</v>
      </c>
      <c r="U310" s="69"/>
      <c r="V310" s="38"/>
      <c r="W310" s="39"/>
      <c r="X310" s="39"/>
      <c r="Y310" s="39"/>
      <c r="Z310" s="81">
        <f t="shared" si="45"/>
        <v>0</v>
      </c>
      <c r="AB310" s="82">
        <f t="shared" si="46"/>
        <v>0</v>
      </c>
      <c r="AL310" s="9">
        <f t="shared" si="47"/>
        <v>0</v>
      </c>
      <c r="AM310" s="82">
        <f t="shared" si="49"/>
        <v>0</v>
      </c>
      <c r="AO310" s="82">
        <f t="shared" si="50"/>
        <v>0</v>
      </c>
      <c r="AP310" s="82">
        <f t="shared" si="51"/>
        <v>0</v>
      </c>
      <c r="AQ310" s="117">
        <f t="shared" si="48"/>
        <v>0</v>
      </c>
      <c r="AR310" s="117">
        <f t="shared" si="53"/>
        <v>0</v>
      </c>
      <c r="AS310" s="117">
        <f t="shared" si="52"/>
        <v>0</v>
      </c>
    </row>
    <row r="311" spans="1:45" x14ac:dyDescent="0.2">
      <c r="B311" s="16"/>
      <c r="C311" s="16"/>
      <c r="P311" s="26"/>
      <c r="Q311" s="25"/>
      <c r="R311" s="26"/>
      <c r="S311" s="6"/>
      <c r="T311" s="69">
        <f t="shared" si="43"/>
        <v>0</v>
      </c>
      <c r="U311" s="69"/>
      <c r="V311" s="38"/>
      <c r="W311" s="39"/>
      <c r="X311" s="39"/>
      <c r="Y311" s="39"/>
      <c r="Z311" s="81">
        <f t="shared" si="45"/>
        <v>0</v>
      </c>
      <c r="AB311" s="82">
        <f t="shared" si="46"/>
        <v>0</v>
      </c>
      <c r="AL311" s="9">
        <f t="shared" si="47"/>
        <v>0</v>
      </c>
      <c r="AM311" s="82">
        <f t="shared" si="49"/>
        <v>0</v>
      </c>
      <c r="AO311" s="82">
        <f t="shared" si="50"/>
        <v>0</v>
      </c>
      <c r="AP311" s="82">
        <f t="shared" si="51"/>
        <v>0</v>
      </c>
      <c r="AQ311" s="117">
        <f t="shared" si="48"/>
        <v>0</v>
      </c>
      <c r="AR311" s="117">
        <f t="shared" si="53"/>
        <v>0</v>
      </c>
      <c r="AS311" s="117">
        <f t="shared" si="52"/>
        <v>0</v>
      </c>
    </row>
    <row r="312" spans="1:45" x14ac:dyDescent="0.2">
      <c r="B312" s="16"/>
      <c r="C312" s="16"/>
      <c r="P312" s="26"/>
      <c r="Q312" s="25"/>
      <c r="R312" s="26"/>
      <c r="S312" s="6"/>
      <c r="T312" s="69">
        <f t="shared" si="43"/>
        <v>0</v>
      </c>
      <c r="U312" s="69"/>
      <c r="V312" s="38"/>
      <c r="W312" s="39"/>
      <c r="X312" s="39"/>
      <c r="Y312" s="39"/>
      <c r="Z312" s="81">
        <f t="shared" si="45"/>
        <v>0</v>
      </c>
      <c r="AB312" s="82">
        <f t="shared" si="46"/>
        <v>0</v>
      </c>
      <c r="AL312" s="9">
        <f t="shared" si="47"/>
        <v>0</v>
      </c>
      <c r="AM312" s="82">
        <f t="shared" si="49"/>
        <v>0</v>
      </c>
      <c r="AO312" s="82">
        <f t="shared" si="50"/>
        <v>0</v>
      </c>
      <c r="AP312" s="82">
        <f t="shared" si="51"/>
        <v>0</v>
      </c>
      <c r="AQ312" s="117">
        <f t="shared" si="48"/>
        <v>0</v>
      </c>
      <c r="AR312" s="117">
        <f t="shared" si="53"/>
        <v>0</v>
      </c>
      <c r="AS312" s="117">
        <f t="shared" si="52"/>
        <v>0</v>
      </c>
    </row>
    <row r="313" spans="1:45" x14ac:dyDescent="0.2">
      <c r="B313" s="16"/>
      <c r="C313" s="16"/>
      <c r="P313" s="26"/>
      <c r="Q313" s="25"/>
      <c r="R313" s="26"/>
      <c r="S313" s="6"/>
      <c r="T313" s="69">
        <f t="shared" ref="T313:T376" si="54">R313*60*60*24/1000</f>
        <v>0</v>
      </c>
      <c r="U313" s="69"/>
      <c r="V313" s="38"/>
      <c r="W313" s="39"/>
      <c r="X313" s="39"/>
      <c r="Y313" s="39"/>
      <c r="Z313" s="81">
        <f t="shared" si="45"/>
        <v>0</v>
      </c>
      <c r="AB313" s="82">
        <f t="shared" si="46"/>
        <v>0</v>
      </c>
      <c r="AL313" s="9">
        <f t="shared" si="47"/>
        <v>0</v>
      </c>
      <c r="AM313" s="82">
        <f t="shared" si="49"/>
        <v>0</v>
      </c>
      <c r="AO313" s="82">
        <f t="shared" si="50"/>
        <v>0</v>
      </c>
      <c r="AP313" s="82">
        <f t="shared" si="51"/>
        <v>0</v>
      </c>
      <c r="AQ313" s="117">
        <f t="shared" si="48"/>
        <v>0</v>
      </c>
      <c r="AR313" s="117">
        <f t="shared" si="53"/>
        <v>0</v>
      </c>
      <c r="AS313" s="117">
        <f t="shared" si="52"/>
        <v>0</v>
      </c>
    </row>
    <row r="314" spans="1:45" x14ac:dyDescent="0.2">
      <c r="B314" s="16"/>
      <c r="C314" s="16"/>
      <c r="P314" s="26"/>
      <c r="Q314" s="25"/>
      <c r="R314" s="26"/>
      <c r="S314" s="6"/>
      <c r="T314" s="69">
        <f t="shared" si="54"/>
        <v>0</v>
      </c>
      <c r="U314" s="69"/>
      <c r="V314" s="38"/>
      <c r="W314" s="39"/>
      <c r="X314" s="39"/>
      <c r="Y314" s="39"/>
      <c r="Z314" s="81">
        <f t="shared" si="45"/>
        <v>0</v>
      </c>
      <c r="AB314" s="82">
        <f t="shared" si="46"/>
        <v>0</v>
      </c>
      <c r="AL314" s="9">
        <f t="shared" si="47"/>
        <v>0</v>
      </c>
      <c r="AM314" s="82">
        <f t="shared" si="49"/>
        <v>0</v>
      </c>
      <c r="AO314" s="82">
        <f t="shared" si="50"/>
        <v>0</v>
      </c>
      <c r="AP314" s="82">
        <f t="shared" si="51"/>
        <v>0</v>
      </c>
      <c r="AQ314" s="117">
        <f t="shared" si="48"/>
        <v>0</v>
      </c>
      <c r="AR314" s="117">
        <f t="shared" si="53"/>
        <v>0</v>
      </c>
      <c r="AS314" s="117">
        <f t="shared" si="52"/>
        <v>0</v>
      </c>
    </row>
    <row r="315" spans="1:45" x14ac:dyDescent="0.2">
      <c r="B315" s="16"/>
      <c r="C315" s="16"/>
      <c r="P315" s="26"/>
      <c r="Q315" s="25"/>
      <c r="R315" s="26"/>
      <c r="S315" s="6"/>
      <c r="T315" s="69">
        <f t="shared" si="54"/>
        <v>0</v>
      </c>
      <c r="U315" s="69"/>
      <c r="V315" s="38"/>
      <c r="W315" s="39"/>
      <c r="X315" s="39"/>
      <c r="Y315" s="39"/>
      <c r="Z315" s="81">
        <f t="shared" si="45"/>
        <v>0</v>
      </c>
      <c r="AB315" s="82">
        <f t="shared" si="46"/>
        <v>0</v>
      </c>
      <c r="AL315" s="9">
        <f t="shared" si="47"/>
        <v>0</v>
      </c>
      <c r="AM315" s="82">
        <f t="shared" si="49"/>
        <v>0</v>
      </c>
      <c r="AO315" s="82">
        <f t="shared" si="50"/>
        <v>0</v>
      </c>
      <c r="AP315" s="82">
        <f t="shared" si="51"/>
        <v>0</v>
      </c>
      <c r="AQ315" s="117">
        <f t="shared" si="48"/>
        <v>0</v>
      </c>
      <c r="AR315" s="117">
        <f t="shared" si="53"/>
        <v>0</v>
      </c>
      <c r="AS315" s="117">
        <f t="shared" si="52"/>
        <v>0</v>
      </c>
    </row>
    <row r="316" spans="1:45" x14ac:dyDescent="0.2">
      <c r="B316" s="16"/>
      <c r="C316" s="16"/>
      <c r="P316" s="26"/>
      <c r="Q316" s="25"/>
      <c r="R316" s="26"/>
      <c r="S316" s="6"/>
      <c r="T316" s="69">
        <f t="shared" si="54"/>
        <v>0</v>
      </c>
      <c r="U316" s="69"/>
      <c r="V316" s="38"/>
      <c r="W316" s="39"/>
      <c r="X316" s="39"/>
      <c r="Y316" s="39"/>
      <c r="Z316" s="81">
        <f t="shared" ref="Z316:Z379" si="55">X316*60*60*24/1000</f>
        <v>0</v>
      </c>
      <c r="AB316" s="82">
        <f t="shared" si="46"/>
        <v>0</v>
      </c>
      <c r="AL316" s="9">
        <f t="shared" si="47"/>
        <v>0</v>
      </c>
      <c r="AM316" s="82">
        <f t="shared" si="49"/>
        <v>0</v>
      </c>
      <c r="AO316" s="82">
        <f t="shared" si="50"/>
        <v>0</v>
      </c>
      <c r="AP316" s="82">
        <f t="shared" si="51"/>
        <v>0</v>
      </c>
      <c r="AQ316" s="117">
        <f t="shared" si="48"/>
        <v>0</v>
      </c>
      <c r="AR316" s="117">
        <f t="shared" si="53"/>
        <v>0</v>
      </c>
      <c r="AS316" s="117">
        <f t="shared" si="52"/>
        <v>0</v>
      </c>
    </row>
    <row r="317" spans="1:45" x14ac:dyDescent="0.2">
      <c r="B317" s="16"/>
      <c r="C317" s="16"/>
      <c r="P317" s="26"/>
      <c r="Q317" s="25"/>
      <c r="R317" s="26"/>
      <c r="S317" s="6"/>
      <c r="T317" s="69">
        <f t="shared" si="54"/>
        <v>0</v>
      </c>
      <c r="U317" s="69"/>
      <c r="V317" s="38"/>
      <c r="W317" s="39"/>
      <c r="X317" s="39"/>
      <c r="Y317" s="39"/>
      <c r="Z317" s="81">
        <f t="shared" si="55"/>
        <v>0</v>
      </c>
      <c r="AB317" s="82">
        <f t="shared" si="46"/>
        <v>0</v>
      </c>
      <c r="AL317" s="9">
        <f t="shared" si="47"/>
        <v>0</v>
      </c>
      <c r="AM317" s="82">
        <f t="shared" si="49"/>
        <v>0</v>
      </c>
      <c r="AO317" s="82">
        <f t="shared" si="50"/>
        <v>0</v>
      </c>
      <c r="AP317" s="82">
        <f t="shared" si="51"/>
        <v>0</v>
      </c>
      <c r="AQ317" s="117">
        <f t="shared" si="48"/>
        <v>0</v>
      </c>
      <c r="AR317" s="117">
        <f t="shared" si="53"/>
        <v>0</v>
      </c>
      <c r="AS317" s="117">
        <f t="shared" si="52"/>
        <v>0</v>
      </c>
    </row>
    <row r="318" spans="1:45" x14ac:dyDescent="0.2">
      <c r="B318" s="16"/>
      <c r="C318" s="16"/>
      <c r="P318" s="26"/>
      <c r="Q318" s="25"/>
      <c r="R318" s="26"/>
      <c r="S318" s="6"/>
      <c r="T318" s="69">
        <f t="shared" si="54"/>
        <v>0</v>
      </c>
      <c r="U318" s="69"/>
      <c r="V318" s="38"/>
      <c r="W318" s="39"/>
      <c r="X318" s="39"/>
      <c r="Y318" s="39"/>
      <c r="Z318" s="81">
        <f t="shared" si="55"/>
        <v>0</v>
      </c>
      <c r="AB318" s="82">
        <f t="shared" si="46"/>
        <v>0</v>
      </c>
      <c r="AL318" s="9">
        <f t="shared" si="47"/>
        <v>0</v>
      </c>
      <c r="AM318" s="82">
        <f t="shared" si="49"/>
        <v>0</v>
      </c>
      <c r="AO318" s="82">
        <f t="shared" si="50"/>
        <v>0</v>
      </c>
      <c r="AP318" s="82">
        <f t="shared" si="51"/>
        <v>0</v>
      </c>
      <c r="AQ318" s="117">
        <f t="shared" si="48"/>
        <v>0</v>
      </c>
      <c r="AR318" s="117">
        <f t="shared" si="53"/>
        <v>0</v>
      </c>
      <c r="AS318" s="117">
        <f t="shared" si="52"/>
        <v>0</v>
      </c>
    </row>
    <row r="319" spans="1:45" x14ac:dyDescent="0.2">
      <c r="A319" s="9" t="s">
        <v>2075</v>
      </c>
      <c r="B319" s="16">
        <v>39407.863194444442</v>
      </c>
      <c r="C319" s="16">
        <v>39415.551388888889</v>
      </c>
      <c r="D319" s="20" t="s">
        <v>2821</v>
      </c>
      <c r="E319" s="18" t="s">
        <v>2822</v>
      </c>
      <c r="F319" s="9">
        <v>50</v>
      </c>
      <c r="L319" s="8">
        <v>409</v>
      </c>
      <c r="N319" s="9">
        <v>920</v>
      </c>
      <c r="P319" s="121">
        <v>39407.863194444442</v>
      </c>
      <c r="Q319" s="121">
        <v>39415.551388888889</v>
      </c>
      <c r="R319" s="24">
        <v>4.7305000000000001</v>
      </c>
      <c r="S319" s="24">
        <v>4.0697999999999999</v>
      </c>
      <c r="T319" s="69">
        <f t="shared" si="54"/>
        <v>408.71519999999998</v>
      </c>
      <c r="U319" s="69"/>
      <c r="V319" s="23">
        <v>39407.863194444442</v>
      </c>
      <c r="W319" s="23">
        <v>39416.25277777778</v>
      </c>
      <c r="X319">
        <v>4.9871999999999996</v>
      </c>
      <c r="Y319">
        <v>4.0697999999999999</v>
      </c>
      <c r="Z319" s="81">
        <f t="shared" si="55"/>
        <v>430.89407999999997</v>
      </c>
      <c r="AB319" s="82">
        <f t="shared" si="46"/>
        <v>21.894079999999974</v>
      </c>
      <c r="AK319" s="9">
        <v>409</v>
      </c>
      <c r="AL319" s="9">
        <f t="shared" si="47"/>
        <v>408.71519999999998</v>
      </c>
      <c r="AM319" s="82">
        <f t="shared" si="49"/>
        <v>430.89407999999997</v>
      </c>
      <c r="AO319" s="82">
        <f t="shared" si="50"/>
        <v>-0.28480000000001837</v>
      </c>
      <c r="AP319" s="82">
        <f t="shared" si="51"/>
        <v>22.178879999999992</v>
      </c>
      <c r="AQ319" s="117">
        <f t="shared" si="48"/>
        <v>7.6881944444467081</v>
      </c>
      <c r="AR319" s="117">
        <f t="shared" si="53"/>
        <v>8.3895833333372138</v>
      </c>
      <c r="AS319" s="117">
        <f t="shared" si="52"/>
        <v>0.70138888889050577</v>
      </c>
    </row>
    <row r="320" spans="1:45" x14ac:dyDescent="0.2">
      <c r="A320" s="9" t="s">
        <v>2075</v>
      </c>
      <c r="B320" s="16">
        <v>39416.954861111109</v>
      </c>
      <c r="C320" s="16">
        <v>39417.875694444447</v>
      </c>
      <c r="D320" s="20" t="s">
        <v>2823</v>
      </c>
      <c r="E320" s="18" t="s">
        <v>2824</v>
      </c>
      <c r="F320" s="9">
        <v>50</v>
      </c>
      <c r="L320" s="8">
        <v>38.4</v>
      </c>
      <c r="N320" s="9">
        <v>785</v>
      </c>
      <c r="P320" s="121">
        <v>39416.954861111109</v>
      </c>
      <c r="Q320" s="121">
        <v>39417.875694444447</v>
      </c>
      <c r="R320" s="24">
        <v>0.44569999999999999</v>
      </c>
      <c r="S320" s="24">
        <v>1.4391</v>
      </c>
      <c r="T320" s="69">
        <f t="shared" si="54"/>
        <v>38.508479999999999</v>
      </c>
      <c r="U320" s="69"/>
      <c r="V320" s="23">
        <v>39416.25277777778</v>
      </c>
      <c r="W320" s="23">
        <v>39417.90902777778</v>
      </c>
      <c r="X320">
        <v>0.7399</v>
      </c>
      <c r="Y320">
        <v>1.4391</v>
      </c>
      <c r="Z320" s="81">
        <f t="shared" si="55"/>
        <v>63.92736</v>
      </c>
      <c r="AB320" s="82">
        <f t="shared" si="46"/>
        <v>25.527360000000002</v>
      </c>
      <c r="AK320" s="9">
        <v>38.4</v>
      </c>
      <c r="AL320" s="9">
        <f t="shared" si="47"/>
        <v>38.508479999999999</v>
      </c>
      <c r="AM320" s="82">
        <f t="shared" si="49"/>
        <v>63.92736</v>
      </c>
      <c r="AO320" s="82">
        <f t="shared" si="50"/>
        <v>0.10848000000000013</v>
      </c>
      <c r="AP320" s="82">
        <f t="shared" si="51"/>
        <v>25.418880000000001</v>
      </c>
      <c r="AQ320" s="117">
        <f t="shared" si="48"/>
        <v>0.92083333333721384</v>
      </c>
      <c r="AR320" s="117">
        <f t="shared" si="53"/>
        <v>1.65625</v>
      </c>
      <c r="AS320" s="117">
        <f t="shared" si="52"/>
        <v>0.73541666666278616</v>
      </c>
    </row>
    <row r="321" spans="1:45" x14ac:dyDescent="0.2">
      <c r="A321" s="9" t="s">
        <v>2075</v>
      </c>
      <c r="B321" s="16">
        <v>39417.942361111112</v>
      </c>
      <c r="C321" s="16">
        <v>39418.431250000001</v>
      </c>
      <c r="D321" s="20" t="s">
        <v>2827</v>
      </c>
      <c r="E321" s="18" t="s">
        <v>2828</v>
      </c>
      <c r="F321" s="9">
        <v>50</v>
      </c>
      <c r="L321" s="8">
        <v>140</v>
      </c>
      <c r="N321" s="9">
        <v>2100</v>
      </c>
      <c r="P321" s="121">
        <v>39417.942361111112</v>
      </c>
      <c r="Q321" s="121">
        <v>39418.431250000001</v>
      </c>
      <c r="R321" s="24">
        <v>1.6162000000000001</v>
      </c>
      <c r="S321" s="24">
        <v>4.7160000000000002</v>
      </c>
      <c r="T321" s="69">
        <f t="shared" si="54"/>
        <v>139.63968000000003</v>
      </c>
      <c r="U321" s="69"/>
      <c r="V321" s="23">
        <v>39417.90902777778</v>
      </c>
      <c r="W321" s="23">
        <v>39418.447916666664</v>
      </c>
      <c r="X321">
        <v>1.7642</v>
      </c>
      <c r="Y321">
        <v>5.18</v>
      </c>
      <c r="Z321" s="81">
        <f t="shared" si="55"/>
        <v>152.42688000000001</v>
      </c>
      <c r="AB321" s="82">
        <f t="shared" si="46"/>
        <v>12.426880000000011</v>
      </c>
      <c r="AK321" s="9">
        <v>140</v>
      </c>
      <c r="AL321" s="9">
        <f t="shared" si="47"/>
        <v>139.63968000000003</v>
      </c>
      <c r="AM321" s="82">
        <f t="shared" si="49"/>
        <v>152.42688000000001</v>
      </c>
      <c r="AO321" s="82">
        <f t="shared" si="50"/>
        <v>-0.36031999999997311</v>
      </c>
      <c r="AP321" s="82">
        <f t="shared" si="51"/>
        <v>12.787199999999984</v>
      </c>
      <c r="AQ321" s="117">
        <f t="shared" si="48"/>
        <v>0.48888888888905058</v>
      </c>
      <c r="AR321" s="117">
        <f t="shared" si="53"/>
        <v>0.538888888884685</v>
      </c>
      <c r="AS321" s="117">
        <f t="shared" si="52"/>
        <v>4.9999999995634425E-2</v>
      </c>
    </row>
    <row r="322" spans="1:45" x14ac:dyDescent="0.2">
      <c r="A322" s="9" t="s">
        <v>2075</v>
      </c>
      <c r="B322" s="16">
        <v>39418.464583333334</v>
      </c>
      <c r="C322" s="16">
        <v>39418.538888888892</v>
      </c>
      <c r="D322" s="20" t="s">
        <v>2829</v>
      </c>
      <c r="E322" s="18" t="s">
        <v>2830</v>
      </c>
      <c r="F322" s="9">
        <v>50</v>
      </c>
      <c r="L322" s="8">
        <v>41.9</v>
      </c>
      <c r="N322" s="9">
        <v>2150</v>
      </c>
      <c r="P322" s="121">
        <v>39418.464583333334</v>
      </c>
      <c r="Q322" s="121">
        <v>39418.538888888892</v>
      </c>
      <c r="R322" s="24">
        <v>0.4844</v>
      </c>
      <c r="S322" s="24">
        <v>11.472200000000001</v>
      </c>
      <c r="T322" s="69">
        <f t="shared" si="54"/>
        <v>41.852159999999998</v>
      </c>
      <c r="U322" s="69"/>
      <c r="V322" s="23">
        <v>39418.447916666664</v>
      </c>
      <c r="W322" s="23">
        <v>39418.54791666667</v>
      </c>
      <c r="X322">
        <v>0.66759999999999997</v>
      </c>
      <c r="Y322">
        <v>15.2441</v>
      </c>
      <c r="Z322" s="81">
        <f t="shared" si="55"/>
        <v>57.68063999999999</v>
      </c>
      <c r="AB322" s="82">
        <f t="shared" si="46"/>
        <v>15.780639999999991</v>
      </c>
      <c r="AK322" s="9">
        <v>41.9</v>
      </c>
      <c r="AL322" s="9">
        <f t="shared" si="47"/>
        <v>41.852159999999998</v>
      </c>
      <c r="AM322" s="82">
        <f t="shared" si="49"/>
        <v>57.68063999999999</v>
      </c>
      <c r="AO322" s="82">
        <f t="shared" si="50"/>
        <v>-4.7840000000000771E-2</v>
      </c>
      <c r="AP322" s="82">
        <f t="shared" si="51"/>
        <v>15.828479999999992</v>
      </c>
      <c r="AQ322" s="117">
        <f t="shared" si="48"/>
        <v>7.4305555557657499E-2</v>
      </c>
      <c r="AR322" s="117">
        <f t="shared" si="53"/>
        <v>0.10000000000582077</v>
      </c>
      <c r="AS322" s="117">
        <f t="shared" si="52"/>
        <v>2.5694444448163267E-2</v>
      </c>
    </row>
    <row r="323" spans="1:45" x14ac:dyDescent="0.2">
      <c r="A323" s="9" t="s">
        <v>2075</v>
      </c>
      <c r="B323" s="16">
        <v>39418.557638888888</v>
      </c>
      <c r="C323" s="16">
        <v>39418.895833333336</v>
      </c>
      <c r="D323" s="20" t="s">
        <v>2831</v>
      </c>
      <c r="E323" s="18" t="s">
        <v>2832</v>
      </c>
      <c r="F323" s="9">
        <v>50</v>
      </c>
      <c r="L323" s="8">
        <v>317</v>
      </c>
      <c r="N323" s="9">
        <v>552</v>
      </c>
      <c r="P323" s="121">
        <v>39418.557638888888</v>
      </c>
      <c r="Q323" s="121">
        <v>39418.895833333336</v>
      </c>
      <c r="R323" s="24">
        <v>3.6747000000000001</v>
      </c>
      <c r="S323" s="24">
        <v>20.470300000000002</v>
      </c>
      <c r="T323" s="69">
        <f t="shared" si="54"/>
        <v>317.49408</v>
      </c>
      <c r="U323" s="69"/>
      <c r="V323" s="23">
        <v>39418.54791666667</v>
      </c>
      <c r="W323" s="23">
        <v>39418.927777777775</v>
      </c>
      <c r="X323">
        <v>4.0507999999999997</v>
      </c>
      <c r="Y323">
        <v>20.470300000000002</v>
      </c>
      <c r="Z323" s="81">
        <f t="shared" si="55"/>
        <v>349.98912000000001</v>
      </c>
      <c r="AB323" s="82">
        <f t="shared" si="46"/>
        <v>32.989120000000014</v>
      </c>
      <c r="AK323" s="9">
        <v>317</v>
      </c>
      <c r="AL323" s="9">
        <f t="shared" si="47"/>
        <v>317.49408</v>
      </c>
      <c r="AM323" s="82">
        <f t="shared" si="49"/>
        <v>349.98912000000001</v>
      </c>
      <c r="AO323" s="82">
        <f t="shared" si="50"/>
        <v>0.49407999999999674</v>
      </c>
      <c r="AP323" s="82">
        <f t="shared" si="51"/>
        <v>32.495040000000017</v>
      </c>
      <c r="AQ323" s="117">
        <f t="shared" si="48"/>
        <v>0.33819444444816327</v>
      </c>
      <c r="AR323" s="117">
        <f t="shared" si="53"/>
        <v>0.37986111110512866</v>
      </c>
      <c r="AS323" s="117">
        <f t="shared" si="52"/>
        <v>4.166666665696539E-2</v>
      </c>
    </row>
    <row r="324" spans="1:45" x14ac:dyDescent="0.2">
      <c r="A324" s="9" t="s">
        <v>2075</v>
      </c>
      <c r="B324" s="16">
        <v>39418.960416666669</v>
      </c>
      <c r="C324" s="16">
        <v>39419.36041666667</v>
      </c>
      <c r="D324" s="20" t="s">
        <v>2835</v>
      </c>
      <c r="E324" s="18" t="s">
        <v>2836</v>
      </c>
      <c r="F324" s="9">
        <v>50</v>
      </c>
      <c r="L324" s="8">
        <v>92</v>
      </c>
      <c r="N324" s="9">
        <v>484</v>
      </c>
      <c r="P324" s="121">
        <v>39418.960416666669</v>
      </c>
      <c r="Q324" s="121">
        <v>39419.36041666667</v>
      </c>
      <c r="R324" s="24">
        <v>1.0643</v>
      </c>
      <c r="S324" s="24">
        <v>4.7160000000000002</v>
      </c>
      <c r="T324" s="69">
        <f t="shared" si="54"/>
        <v>91.955520000000021</v>
      </c>
      <c r="U324" s="69"/>
      <c r="V324" s="23">
        <v>39418.927777777775</v>
      </c>
      <c r="W324" s="23">
        <v>39419.512499999997</v>
      </c>
      <c r="X324">
        <v>1.4595</v>
      </c>
      <c r="Y324">
        <v>5.4192999999999998</v>
      </c>
      <c r="Z324" s="81">
        <f t="shared" si="55"/>
        <v>126.10080000000002</v>
      </c>
      <c r="AB324" s="82">
        <f t="shared" si="46"/>
        <v>34.100800000000021</v>
      </c>
      <c r="AK324" s="9">
        <v>92</v>
      </c>
      <c r="AL324" s="9">
        <f t="shared" si="47"/>
        <v>91.955520000000021</v>
      </c>
      <c r="AM324" s="82">
        <f t="shared" si="49"/>
        <v>126.10080000000002</v>
      </c>
      <c r="AO324" s="82">
        <f t="shared" si="50"/>
        <v>-4.4479999999978759E-2</v>
      </c>
      <c r="AP324" s="82">
        <f t="shared" si="51"/>
        <v>34.14528</v>
      </c>
      <c r="AQ324" s="117">
        <f t="shared" si="48"/>
        <v>0.40000000000145519</v>
      </c>
      <c r="AR324" s="117">
        <f t="shared" si="53"/>
        <v>0.58472222222189885</v>
      </c>
      <c r="AS324" s="117">
        <f t="shared" si="52"/>
        <v>0.18472222222044365</v>
      </c>
    </row>
    <row r="325" spans="1:45" x14ac:dyDescent="0.2">
      <c r="A325" s="9" t="s">
        <v>2075</v>
      </c>
      <c r="B325" s="16">
        <v>39419.665277777778</v>
      </c>
      <c r="C325" s="16">
        <v>39420.400000000001</v>
      </c>
      <c r="D325" s="20" t="s">
        <v>2837</v>
      </c>
      <c r="E325" s="18" t="s">
        <v>2838</v>
      </c>
      <c r="F325" s="9">
        <v>50</v>
      </c>
      <c r="L325" s="8">
        <v>77</v>
      </c>
      <c r="N325" s="9">
        <v>524</v>
      </c>
      <c r="P325" s="121">
        <v>39419.665277777778</v>
      </c>
      <c r="Q325" s="121">
        <v>39420.400000000001</v>
      </c>
      <c r="R325" s="24">
        <v>0.89070000000000005</v>
      </c>
      <c r="S325" s="24">
        <v>1.5994999999999999</v>
      </c>
      <c r="T325" s="69">
        <f t="shared" si="54"/>
        <v>76.956479999999999</v>
      </c>
      <c r="U325" s="69"/>
      <c r="V325" s="23">
        <v>39419.512499999997</v>
      </c>
      <c r="W325" s="23">
        <v>39420.400000000001</v>
      </c>
      <c r="X325">
        <v>1.1085</v>
      </c>
      <c r="Y325">
        <v>1.5994999999999999</v>
      </c>
      <c r="Z325" s="81">
        <f t="shared" si="55"/>
        <v>95.774400000000014</v>
      </c>
      <c r="AB325" s="82">
        <f t="shared" si="46"/>
        <v>18.774400000000014</v>
      </c>
      <c r="AK325" s="9">
        <v>77</v>
      </c>
      <c r="AL325" s="9">
        <f t="shared" si="47"/>
        <v>76.956479999999999</v>
      </c>
      <c r="AM325" s="82">
        <f t="shared" si="49"/>
        <v>95.774400000000014</v>
      </c>
      <c r="AO325" s="82">
        <f t="shared" si="50"/>
        <v>-4.3520000000000891E-2</v>
      </c>
      <c r="AP325" s="82">
        <f t="shared" si="51"/>
        <v>18.817920000000015</v>
      </c>
      <c r="AQ325" s="117">
        <f t="shared" si="48"/>
        <v>0.73472222222335404</v>
      </c>
      <c r="AR325" s="117">
        <f t="shared" si="53"/>
        <v>0.88750000000436557</v>
      </c>
      <c r="AS325" s="117">
        <f t="shared" si="52"/>
        <v>0.15277777778101154</v>
      </c>
    </row>
    <row r="326" spans="1:45" x14ac:dyDescent="0.2">
      <c r="A326" s="9" t="s">
        <v>2075</v>
      </c>
      <c r="B326" s="16">
        <v>39420.400694444441</v>
      </c>
      <c r="C326" s="16">
        <v>39421.712500000001</v>
      </c>
      <c r="D326" s="20" t="s">
        <v>2839</v>
      </c>
      <c r="E326" s="18" t="s">
        <v>2840</v>
      </c>
      <c r="F326" s="9">
        <v>50</v>
      </c>
      <c r="L326" s="8">
        <v>121</v>
      </c>
      <c r="N326" s="9">
        <v>4140</v>
      </c>
      <c r="P326" s="121">
        <v>39420.400694444441</v>
      </c>
      <c r="Q326" s="121">
        <v>39421.712500000001</v>
      </c>
      <c r="R326" s="24">
        <v>1.3969</v>
      </c>
      <c r="S326" s="24">
        <v>1.3605</v>
      </c>
      <c r="T326" s="69">
        <f t="shared" si="54"/>
        <v>120.69216</v>
      </c>
      <c r="U326" s="69"/>
      <c r="V326" s="23">
        <v>39420.400000000001</v>
      </c>
      <c r="W326" s="23">
        <v>39421.877083333333</v>
      </c>
      <c r="X326">
        <v>1.5537000000000001</v>
      </c>
      <c r="Y326">
        <v>1.3605</v>
      </c>
      <c r="Z326" s="81">
        <f t="shared" si="55"/>
        <v>134.23968000000002</v>
      </c>
      <c r="AB326" s="82">
        <f t="shared" ref="AB326:AB389" si="56">Z326-L326</f>
        <v>13.239680000000021</v>
      </c>
      <c r="AK326" s="9">
        <v>121</v>
      </c>
      <c r="AL326" s="9">
        <f t="shared" ref="AL326:AL389" si="57">T326</f>
        <v>120.69216</v>
      </c>
      <c r="AM326" s="82">
        <f t="shared" si="49"/>
        <v>134.23968000000002</v>
      </c>
      <c r="AO326" s="82">
        <f t="shared" si="50"/>
        <v>-0.30783999999999878</v>
      </c>
      <c r="AP326" s="82">
        <f t="shared" si="51"/>
        <v>13.54752000000002</v>
      </c>
      <c r="AQ326" s="117">
        <f t="shared" ref="AQ326:AQ389" si="58">Q326-P326</f>
        <v>1.3118055555605679</v>
      </c>
      <c r="AR326" s="117">
        <f t="shared" si="53"/>
        <v>1.4770833333313931</v>
      </c>
      <c r="AS326" s="117">
        <f t="shared" si="52"/>
        <v>0.1652777777708252</v>
      </c>
    </row>
    <row r="327" spans="1:45" x14ac:dyDescent="0.2">
      <c r="A327" s="9" t="s">
        <v>2075</v>
      </c>
      <c r="B327" s="16">
        <v>39422.042361111111</v>
      </c>
      <c r="C327" s="16">
        <v>39423.308333333334</v>
      </c>
      <c r="D327" s="20" t="s">
        <v>2841</v>
      </c>
      <c r="E327" s="18" t="s">
        <v>2842</v>
      </c>
      <c r="F327" s="9">
        <v>50</v>
      </c>
      <c r="L327" s="8">
        <v>79.2</v>
      </c>
      <c r="N327" s="9">
        <v>2290</v>
      </c>
      <c r="P327" s="121">
        <v>39422.042361111111</v>
      </c>
      <c r="Q327" s="121">
        <v>39423.308333333334</v>
      </c>
      <c r="R327" s="24">
        <v>0.91639999999999999</v>
      </c>
      <c r="S327" s="24">
        <v>1.0043</v>
      </c>
      <c r="T327" s="69">
        <f t="shared" si="54"/>
        <v>79.176959999999994</v>
      </c>
      <c r="U327" s="69"/>
      <c r="V327" s="23">
        <v>39421.877083333333</v>
      </c>
      <c r="W327" s="23">
        <v>39423.477777777778</v>
      </c>
      <c r="X327">
        <v>1.1482000000000001</v>
      </c>
      <c r="Y327">
        <v>1.0043</v>
      </c>
      <c r="Z327" s="81">
        <f t="shared" si="55"/>
        <v>99.204480000000004</v>
      </c>
      <c r="AB327" s="82">
        <f t="shared" si="56"/>
        <v>20.004480000000001</v>
      </c>
      <c r="AK327" s="9">
        <v>79.2</v>
      </c>
      <c r="AL327" s="9">
        <f t="shared" si="57"/>
        <v>79.176959999999994</v>
      </c>
      <c r="AM327" s="82">
        <f t="shared" ref="AM327:AM390" si="59">Z327</f>
        <v>99.204480000000004</v>
      </c>
      <c r="AO327" s="82">
        <f t="shared" ref="AO327:AO390" si="60">AL327-AK327</f>
        <v>-2.3040000000008831E-2</v>
      </c>
      <c r="AP327" s="82">
        <f t="shared" ref="AP327:AP390" si="61">AM327-AL327</f>
        <v>20.02752000000001</v>
      </c>
      <c r="AQ327" s="117">
        <f t="shared" si="58"/>
        <v>1.265972222223354</v>
      </c>
      <c r="AR327" s="117">
        <f t="shared" si="53"/>
        <v>1.6006944444452529</v>
      </c>
      <c r="AS327" s="117">
        <f t="shared" ref="AS327:AS390" si="62">AR327-AQ327</f>
        <v>0.33472222222189885</v>
      </c>
    </row>
    <row r="328" spans="1:45" x14ac:dyDescent="0.2">
      <c r="A328" s="9" t="s">
        <v>2075</v>
      </c>
      <c r="B328" s="16">
        <v>39423.647222222222</v>
      </c>
      <c r="C328" s="16">
        <v>39424.449305555558</v>
      </c>
      <c r="D328" s="20" t="s">
        <v>2843</v>
      </c>
      <c r="E328" s="18" t="s">
        <v>2844</v>
      </c>
      <c r="F328" s="9">
        <v>50</v>
      </c>
      <c r="L328" s="8">
        <v>43.48</v>
      </c>
      <c r="N328" s="9">
        <v>2930</v>
      </c>
      <c r="P328" s="121">
        <v>39423.647222222222</v>
      </c>
      <c r="Q328" s="121">
        <v>39424.449305555558</v>
      </c>
      <c r="R328" s="24">
        <v>0.50319999999999998</v>
      </c>
      <c r="S328" s="24">
        <v>1.2841</v>
      </c>
      <c r="T328" s="69">
        <f t="shared" si="54"/>
        <v>43.476479999999995</v>
      </c>
      <c r="U328" s="69"/>
      <c r="V328" s="23">
        <v>39423.477777777778</v>
      </c>
      <c r="W328" s="23">
        <v>39424.490277777775</v>
      </c>
      <c r="X328">
        <v>0.64649999999999996</v>
      </c>
      <c r="Y328">
        <v>1.2841</v>
      </c>
      <c r="Z328" s="81">
        <f t="shared" si="55"/>
        <v>55.857600000000005</v>
      </c>
      <c r="AB328" s="82">
        <f t="shared" si="56"/>
        <v>12.377600000000008</v>
      </c>
      <c r="AK328" s="9">
        <v>43.48</v>
      </c>
      <c r="AL328" s="9">
        <f t="shared" si="57"/>
        <v>43.476479999999995</v>
      </c>
      <c r="AM328" s="82">
        <f t="shared" si="59"/>
        <v>55.857600000000005</v>
      </c>
      <c r="AO328" s="82">
        <f t="shared" si="60"/>
        <v>-3.520000000001744E-3</v>
      </c>
      <c r="AP328" s="82">
        <f t="shared" si="61"/>
        <v>12.38112000000001</v>
      </c>
      <c r="AQ328" s="117">
        <f t="shared" si="58"/>
        <v>0.80208333333575865</v>
      </c>
      <c r="AR328" s="117">
        <f t="shared" ref="AR328:AR391" si="63">W328-V328</f>
        <v>1.0124999999970896</v>
      </c>
      <c r="AS328" s="117">
        <f t="shared" si="62"/>
        <v>0.21041666666133096</v>
      </c>
    </row>
    <row r="329" spans="1:45" x14ac:dyDescent="0.2">
      <c r="A329" s="9" t="s">
        <v>2075</v>
      </c>
      <c r="B329" s="16">
        <v>39424.53125</v>
      </c>
      <c r="C329" s="16">
        <v>39426.68472222222</v>
      </c>
      <c r="D329" s="20" t="s">
        <v>2845</v>
      </c>
      <c r="E329" s="18" t="s">
        <v>2846</v>
      </c>
      <c r="F329" s="9">
        <v>50</v>
      </c>
      <c r="L329" s="8">
        <v>142</v>
      </c>
      <c r="N329" s="9">
        <v>2880</v>
      </c>
      <c r="P329" s="121">
        <v>39424.53125</v>
      </c>
      <c r="Q329" s="121">
        <v>39426.68472222222</v>
      </c>
      <c r="R329" s="24">
        <v>1.6465000000000001</v>
      </c>
      <c r="S329" s="24">
        <v>1.2841</v>
      </c>
      <c r="T329" s="69">
        <f t="shared" si="54"/>
        <v>142.2576</v>
      </c>
      <c r="U329" s="69"/>
      <c r="V329" s="23">
        <v>39424.490277777775</v>
      </c>
      <c r="W329" s="23">
        <v>39426.973611111112</v>
      </c>
      <c r="X329">
        <v>1.8622000000000001</v>
      </c>
      <c r="Y329">
        <v>1.2841</v>
      </c>
      <c r="Z329" s="81">
        <f t="shared" si="55"/>
        <v>160.89408</v>
      </c>
      <c r="AB329" s="82">
        <f t="shared" si="56"/>
        <v>18.894080000000002</v>
      </c>
      <c r="AK329" s="9">
        <v>142</v>
      </c>
      <c r="AL329" s="9">
        <f t="shared" si="57"/>
        <v>142.2576</v>
      </c>
      <c r="AM329" s="82">
        <f t="shared" si="59"/>
        <v>160.89408</v>
      </c>
      <c r="AO329" s="82">
        <f t="shared" si="60"/>
        <v>0.2575999999999965</v>
      </c>
      <c r="AP329" s="82">
        <f t="shared" si="61"/>
        <v>18.636480000000006</v>
      </c>
      <c r="AQ329" s="117">
        <f t="shared" si="58"/>
        <v>2.1534722222204437</v>
      </c>
      <c r="AR329" s="117">
        <f t="shared" si="63"/>
        <v>2.4833333333372138</v>
      </c>
      <c r="AS329" s="117">
        <f t="shared" si="62"/>
        <v>0.32986111111677019</v>
      </c>
    </row>
    <row r="330" spans="1:45" x14ac:dyDescent="0.2">
      <c r="A330" s="9" t="s">
        <v>2075</v>
      </c>
      <c r="B330" s="16">
        <v>39427.262499999997</v>
      </c>
      <c r="C330" s="16">
        <v>39427.472916666666</v>
      </c>
      <c r="D330" s="20" t="s">
        <v>2847</v>
      </c>
      <c r="E330" s="18" t="s">
        <v>2848</v>
      </c>
      <c r="F330" s="9">
        <v>50</v>
      </c>
      <c r="L330" s="8">
        <v>15.9</v>
      </c>
      <c r="N330" s="9">
        <v>2740</v>
      </c>
      <c r="P330" s="121">
        <v>39427.262499999997</v>
      </c>
      <c r="Q330" s="121">
        <v>39427.472916666666</v>
      </c>
      <c r="R330" s="24">
        <v>0.18390000000000001</v>
      </c>
      <c r="S330" s="24">
        <v>1.52</v>
      </c>
      <c r="T330" s="69">
        <f t="shared" si="54"/>
        <v>15.888960000000003</v>
      </c>
      <c r="U330" s="69"/>
      <c r="V330" s="23">
        <v>39426.973611111112</v>
      </c>
      <c r="W330" s="23">
        <v>39427.496527777781</v>
      </c>
      <c r="X330">
        <v>0.36559999999999998</v>
      </c>
      <c r="Y330">
        <v>1.5994999999999999</v>
      </c>
      <c r="Z330" s="81">
        <f t="shared" si="55"/>
        <v>31.587840000000003</v>
      </c>
      <c r="AB330" s="82">
        <f t="shared" si="56"/>
        <v>15.687840000000003</v>
      </c>
      <c r="AK330" s="9">
        <v>15.9</v>
      </c>
      <c r="AL330" s="9">
        <f t="shared" si="57"/>
        <v>15.888960000000003</v>
      </c>
      <c r="AM330" s="82">
        <f t="shared" si="59"/>
        <v>31.587840000000003</v>
      </c>
      <c r="AO330" s="82">
        <f t="shared" si="60"/>
        <v>-1.1039999999997718E-2</v>
      </c>
      <c r="AP330" s="82">
        <f t="shared" si="61"/>
        <v>15.698880000000001</v>
      </c>
      <c r="AQ330" s="117">
        <f t="shared" si="58"/>
        <v>0.21041666666860692</v>
      </c>
      <c r="AR330" s="117">
        <f t="shared" si="63"/>
        <v>0.52291666666860692</v>
      </c>
      <c r="AS330" s="117">
        <f t="shared" si="62"/>
        <v>0.3125</v>
      </c>
    </row>
    <row r="331" spans="1:45" x14ac:dyDescent="0.2">
      <c r="A331" s="9" t="s">
        <v>2075</v>
      </c>
      <c r="B331" s="16">
        <v>39427.520138888889</v>
      </c>
      <c r="C331" s="16">
        <v>39427.65</v>
      </c>
      <c r="D331" s="20" t="s">
        <v>2851</v>
      </c>
      <c r="E331" s="18" t="s">
        <v>2852</v>
      </c>
      <c r="F331" s="9">
        <v>50</v>
      </c>
      <c r="L331" s="8">
        <v>18.3</v>
      </c>
      <c r="N331" s="9">
        <v>5190</v>
      </c>
      <c r="P331" s="121">
        <v>39427.520138888889</v>
      </c>
      <c r="Q331" s="121">
        <v>39427.65</v>
      </c>
      <c r="R331" s="24">
        <v>0.21129999999999999</v>
      </c>
      <c r="S331" s="24">
        <v>1.681</v>
      </c>
      <c r="T331" s="69">
        <f t="shared" si="54"/>
        <v>18.256319999999999</v>
      </c>
      <c r="U331" s="69"/>
      <c r="V331" s="23">
        <v>39427.496527777781</v>
      </c>
      <c r="W331" s="23">
        <v>39427.677083333336</v>
      </c>
      <c r="X331">
        <v>0.28870000000000001</v>
      </c>
      <c r="Y331">
        <v>1.681</v>
      </c>
      <c r="Z331" s="81">
        <f t="shared" si="55"/>
        <v>24.943680000000001</v>
      </c>
      <c r="AB331" s="82">
        <f t="shared" si="56"/>
        <v>6.6436799999999998</v>
      </c>
      <c r="AK331" s="9">
        <v>18.3</v>
      </c>
      <c r="AL331" s="9">
        <f t="shared" si="57"/>
        <v>18.256319999999999</v>
      </c>
      <c r="AM331" s="82">
        <f t="shared" si="59"/>
        <v>24.943680000000001</v>
      </c>
      <c r="AO331" s="82">
        <f t="shared" si="60"/>
        <v>-4.3680000000001939E-2</v>
      </c>
      <c r="AP331" s="82">
        <f t="shared" si="61"/>
        <v>6.6873600000000017</v>
      </c>
      <c r="AQ331" s="117">
        <f t="shared" si="58"/>
        <v>0.12986111111240461</v>
      </c>
      <c r="AR331" s="117">
        <f t="shared" si="63"/>
        <v>0.18055555555474712</v>
      </c>
      <c r="AS331" s="117">
        <f t="shared" si="62"/>
        <v>5.0694444442342501E-2</v>
      </c>
    </row>
    <row r="332" spans="1:45" x14ac:dyDescent="0.2">
      <c r="A332" s="9" t="s">
        <v>2075</v>
      </c>
      <c r="B332" s="16">
        <v>39427.70416666667</v>
      </c>
      <c r="C332" s="16">
        <v>39427.929166666669</v>
      </c>
      <c r="D332" s="20" t="s">
        <v>2853</v>
      </c>
      <c r="E332" s="18" t="s">
        <v>2854</v>
      </c>
      <c r="F332" s="9">
        <v>50</v>
      </c>
      <c r="L332" s="8">
        <v>22.6</v>
      </c>
      <c r="N332" s="9">
        <v>11500</v>
      </c>
      <c r="P332" s="121">
        <v>39427.70416666667</v>
      </c>
      <c r="Q332" s="121">
        <v>39427.929166666669</v>
      </c>
      <c r="R332" s="24">
        <v>0.26100000000000001</v>
      </c>
      <c r="S332" s="24">
        <v>1.3605</v>
      </c>
      <c r="T332" s="69">
        <f t="shared" si="54"/>
        <v>22.5504</v>
      </c>
      <c r="U332" s="69"/>
      <c r="V332" s="23">
        <v>39427.677083333336</v>
      </c>
      <c r="W332" s="23">
        <v>39427.957638888889</v>
      </c>
      <c r="X332">
        <v>0.33629999999999999</v>
      </c>
      <c r="Y332">
        <v>1.4391</v>
      </c>
      <c r="Z332" s="81">
        <f t="shared" si="55"/>
        <v>29.056319999999999</v>
      </c>
      <c r="AB332" s="82">
        <f t="shared" si="56"/>
        <v>6.4563199999999981</v>
      </c>
      <c r="AK332" s="9">
        <v>22.6</v>
      </c>
      <c r="AL332" s="9">
        <f t="shared" si="57"/>
        <v>22.5504</v>
      </c>
      <c r="AM332" s="82">
        <f t="shared" si="59"/>
        <v>29.056319999999999</v>
      </c>
      <c r="AO332" s="82">
        <f t="shared" si="60"/>
        <v>-4.9600000000001643E-2</v>
      </c>
      <c r="AP332" s="82">
        <f t="shared" si="61"/>
        <v>6.5059199999999997</v>
      </c>
      <c r="AQ332" s="117">
        <f t="shared" si="58"/>
        <v>0.22499999999854481</v>
      </c>
      <c r="AR332" s="117">
        <f t="shared" si="63"/>
        <v>0.28055555555329192</v>
      </c>
      <c r="AS332" s="117">
        <f t="shared" si="62"/>
        <v>5.5555555554747116E-2</v>
      </c>
    </row>
    <row r="333" spans="1:45" x14ac:dyDescent="0.2">
      <c r="A333" s="9" t="s">
        <v>2075</v>
      </c>
      <c r="B333" s="16">
        <v>39427.986805555556</v>
      </c>
      <c r="C333" s="16">
        <v>39428.168749999997</v>
      </c>
      <c r="D333" s="20" t="s">
        <v>2855</v>
      </c>
      <c r="E333" s="18" t="s">
        <v>2856</v>
      </c>
      <c r="F333" s="9">
        <v>50</v>
      </c>
      <c r="L333" s="8">
        <v>20.7</v>
      </c>
      <c r="N333" s="9">
        <v>8920</v>
      </c>
      <c r="P333" s="121">
        <v>39427.986805555556</v>
      </c>
      <c r="Q333" s="121">
        <v>39428.168749999997</v>
      </c>
      <c r="R333" s="24">
        <v>0.2399</v>
      </c>
      <c r="S333" s="24">
        <v>1.4391</v>
      </c>
      <c r="T333" s="69">
        <f t="shared" si="54"/>
        <v>20.727360000000001</v>
      </c>
      <c r="U333" s="69"/>
      <c r="V333" s="23">
        <v>39427.957638888889</v>
      </c>
      <c r="W333" s="23">
        <v>39428.202777777777</v>
      </c>
      <c r="X333">
        <v>0.32919999999999999</v>
      </c>
      <c r="Y333">
        <v>1.4391</v>
      </c>
      <c r="Z333" s="81">
        <f t="shared" si="55"/>
        <v>28.442879999999999</v>
      </c>
      <c r="AB333" s="82">
        <f t="shared" si="56"/>
        <v>7.7428799999999995</v>
      </c>
      <c r="AK333" s="9">
        <v>20.7</v>
      </c>
      <c r="AL333" s="9">
        <f t="shared" si="57"/>
        <v>20.727360000000001</v>
      </c>
      <c r="AM333" s="82">
        <f t="shared" si="59"/>
        <v>28.442879999999999</v>
      </c>
      <c r="AO333" s="82">
        <f t="shared" si="60"/>
        <v>2.7360000000001605E-2</v>
      </c>
      <c r="AP333" s="82">
        <f t="shared" si="61"/>
        <v>7.7155199999999979</v>
      </c>
      <c r="AQ333" s="117">
        <f t="shared" si="58"/>
        <v>0.18194444444088731</v>
      </c>
      <c r="AR333" s="117">
        <f t="shared" si="63"/>
        <v>0.24513888888759539</v>
      </c>
      <c r="AS333" s="117">
        <f t="shared" si="62"/>
        <v>6.3194444446708076E-2</v>
      </c>
    </row>
    <row r="334" spans="1:45" x14ac:dyDescent="0.2">
      <c r="A334" s="9" t="s">
        <v>2075</v>
      </c>
      <c r="B334" s="16">
        <v>39428.236805555556</v>
      </c>
      <c r="C334" s="16">
        <v>39428.401388888888</v>
      </c>
      <c r="D334" s="20" t="s">
        <v>2857</v>
      </c>
      <c r="E334" s="18" t="s">
        <v>2858</v>
      </c>
      <c r="F334" s="9">
        <v>50</v>
      </c>
      <c r="L334" s="8">
        <v>15.53</v>
      </c>
      <c r="N334" s="9">
        <v>4690</v>
      </c>
      <c r="P334" s="121">
        <v>39428.236805555556</v>
      </c>
      <c r="Q334" s="121">
        <v>39428.401388888888</v>
      </c>
      <c r="R334" s="24">
        <v>0.1797</v>
      </c>
      <c r="S334" s="24">
        <v>1.2841</v>
      </c>
      <c r="T334" s="69">
        <f t="shared" si="54"/>
        <v>15.526079999999999</v>
      </c>
      <c r="U334" s="69"/>
      <c r="V334" s="23">
        <v>39428.202777777777</v>
      </c>
      <c r="W334" s="23">
        <v>39428.481944444444</v>
      </c>
      <c r="X334">
        <v>0.31929999999999997</v>
      </c>
      <c r="Y334">
        <v>1.2841</v>
      </c>
      <c r="Z334" s="81">
        <f t="shared" si="55"/>
        <v>27.587519999999998</v>
      </c>
      <c r="AB334" s="82">
        <f t="shared" si="56"/>
        <v>12.057519999999998</v>
      </c>
      <c r="AK334" s="9">
        <v>15.53</v>
      </c>
      <c r="AL334" s="9">
        <f t="shared" si="57"/>
        <v>15.526079999999999</v>
      </c>
      <c r="AM334" s="82">
        <f t="shared" si="59"/>
        <v>27.587519999999998</v>
      </c>
      <c r="AO334" s="82">
        <f t="shared" si="60"/>
        <v>-3.9200000000008117E-3</v>
      </c>
      <c r="AP334" s="82">
        <f t="shared" si="61"/>
        <v>12.061439999999999</v>
      </c>
      <c r="AQ334" s="117">
        <f t="shared" si="58"/>
        <v>0.16458333333139308</v>
      </c>
      <c r="AR334" s="117">
        <f t="shared" si="63"/>
        <v>0.27916666666715173</v>
      </c>
      <c r="AS334" s="117">
        <f t="shared" si="62"/>
        <v>0.11458333333575865</v>
      </c>
    </row>
    <row r="335" spans="1:45" x14ac:dyDescent="0.2">
      <c r="A335" s="9" t="s">
        <v>2075</v>
      </c>
      <c r="B335" s="16">
        <v>39428.5625</v>
      </c>
      <c r="C335" s="16">
        <v>39430.3125</v>
      </c>
      <c r="D335" s="20" t="s">
        <v>2859</v>
      </c>
      <c r="E335" s="18" t="s">
        <v>2860</v>
      </c>
      <c r="F335" s="9">
        <v>50</v>
      </c>
      <c r="L335" s="8">
        <v>187</v>
      </c>
      <c r="N335" s="9">
        <v>7640</v>
      </c>
      <c r="P335" s="121">
        <v>39428.5625</v>
      </c>
      <c r="Q335" s="121">
        <v>39430.3125</v>
      </c>
      <c r="R335" s="24">
        <v>2.1695000000000002</v>
      </c>
      <c r="S335" s="24">
        <v>1.681</v>
      </c>
      <c r="T335" s="69">
        <f t="shared" si="54"/>
        <v>187.44480000000001</v>
      </c>
      <c r="U335" s="69"/>
      <c r="V335" s="23">
        <v>39428.481944444444</v>
      </c>
      <c r="W335" s="23">
        <v>39430.44027777778</v>
      </c>
      <c r="X335">
        <v>2.3761999999999999</v>
      </c>
      <c r="Y335">
        <v>1.681</v>
      </c>
      <c r="Z335" s="81">
        <f t="shared" si="55"/>
        <v>205.30367999999999</v>
      </c>
      <c r="AB335" s="82">
        <f t="shared" si="56"/>
        <v>18.303679999999986</v>
      </c>
      <c r="AK335" s="9">
        <v>187</v>
      </c>
      <c r="AL335" s="9">
        <f t="shared" si="57"/>
        <v>187.44480000000001</v>
      </c>
      <c r="AM335" s="82">
        <f t="shared" si="59"/>
        <v>205.30367999999999</v>
      </c>
      <c r="AO335" s="82">
        <f t="shared" si="60"/>
        <v>0.44480000000001496</v>
      </c>
      <c r="AP335" s="82">
        <f t="shared" si="61"/>
        <v>17.858879999999971</v>
      </c>
      <c r="AQ335" s="117">
        <f t="shared" si="58"/>
        <v>1.75</v>
      </c>
      <c r="AR335" s="117">
        <f t="shared" si="63"/>
        <v>1.9583333333357587</v>
      </c>
      <c r="AS335" s="117">
        <f t="shared" si="62"/>
        <v>0.20833333333575865</v>
      </c>
    </row>
    <row r="336" spans="1:45" x14ac:dyDescent="0.2">
      <c r="A336" s="9" t="s">
        <v>2075</v>
      </c>
      <c r="B336" s="16">
        <v>39430.568749999999</v>
      </c>
      <c r="C336" s="16">
        <v>39436.614583333336</v>
      </c>
      <c r="D336" s="20" t="s">
        <v>2861</v>
      </c>
      <c r="E336" s="18" t="s">
        <v>2862</v>
      </c>
      <c r="F336" s="9">
        <v>50</v>
      </c>
      <c r="L336" s="8">
        <v>374</v>
      </c>
      <c r="N336" s="9">
        <v>2890</v>
      </c>
      <c r="P336" s="121">
        <v>39430.568749999999</v>
      </c>
      <c r="Q336" s="121">
        <v>39436.614583333336</v>
      </c>
      <c r="R336" s="24">
        <v>4.3339999999999996</v>
      </c>
      <c r="S336" s="24">
        <v>1.52</v>
      </c>
      <c r="T336" s="69">
        <f t="shared" si="54"/>
        <v>374.45759999999996</v>
      </c>
      <c r="U336" s="69"/>
      <c r="V336" s="23">
        <v>39430.44027777778</v>
      </c>
      <c r="W336" s="23">
        <v>39436.729861111111</v>
      </c>
      <c r="X336">
        <v>4.6162000000000001</v>
      </c>
      <c r="Y336">
        <v>1.52</v>
      </c>
      <c r="Z336" s="81">
        <f t="shared" si="55"/>
        <v>398.83967999999999</v>
      </c>
      <c r="AB336" s="82">
        <f t="shared" si="56"/>
        <v>24.839679999999987</v>
      </c>
      <c r="AK336" s="9">
        <v>374</v>
      </c>
      <c r="AL336" s="9">
        <f t="shared" si="57"/>
        <v>374.45759999999996</v>
      </c>
      <c r="AM336" s="82">
        <f t="shared" si="59"/>
        <v>398.83967999999999</v>
      </c>
      <c r="AO336" s="82">
        <f t="shared" si="60"/>
        <v>0.45759999999995671</v>
      </c>
      <c r="AP336" s="82">
        <f t="shared" si="61"/>
        <v>24.38208000000003</v>
      </c>
      <c r="AQ336" s="117">
        <f t="shared" si="58"/>
        <v>6.0458333333372138</v>
      </c>
      <c r="AR336" s="117">
        <f t="shared" si="63"/>
        <v>6.2895833333313931</v>
      </c>
      <c r="AS336" s="117">
        <f t="shared" si="62"/>
        <v>0.24374999999417923</v>
      </c>
    </row>
    <row r="337" spans="1:45" x14ac:dyDescent="0.2">
      <c r="A337" s="9" t="s">
        <v>2075</v>
      </c>
      <c r="B337" s="16">
        <v>39436.845833333333</v>
      </c>
      <c r="C337" s="16">
        <v>39437.54583333333</v>
      </c>
      <c r="D337" s="20" t="s">
        <v>2863</v>
      </c>
      <c r="E337" s="18" t="s">
        <v>2864</v>
      </c>
      <c r="F337" s="9">
        <v>50</v>
      </c>
      <c r="L337" s="8">
        <v>104.97</v>
      </c>
      <c r="N337" s="9">
        <v>1710</v>
      </c>
      <c r="P337" s="121">
        <v>39436.845833333333</v>
      </c>
      <c r="Q337" s="121">
        <v>39437.54583333333</v>
      </c>
      <c r="R337" s="24">
        <v>1.2149000000000001</v>
      </c>
      <c r="S337" s="24">
        <v>2.6473</v>
      </c>
      <c r="T337" s="69">
        <f t="shared" si="54"/>
        <v>104.96736000000001</v>
      </c>
      <c r="U337" s="69"/>
      <c r="V337" s="23">
        <v>39436.729861111111</v>
      </c>
      <c r="W337" s="23">
        <v>39437.588194444441</v>
      </c>
      <c r="X337">
        <v>1.4336</v>
      </c>
      <c r="Y337">
        <v>2.9611000000000001</v>
      </c>
      <c r="Z337" s="81">
        <f t="shared" si="55"/>
        <v>123.86304000000001</v>
      </c>
      <c r="AB337" s="82">
        <f t="shared" si="56"/>
        <v>18.893040000000013</v>
      </c>
      <c r="AK337" s="9">
        <v>104.97</v>
      </c>
      <c r="AL337" s="9">
        <f t="shared" si="57"/>
        <v>104.96736000000001</v>
      </c>
      <c r="AM337" s="82">
        <f t="shared" si="59"/>
        <v>123.86304000000001</v>
      </c>
      <c r="AO337" s="82">
        <f t="shared" si="60"/>
        <v>-2.6399999999853208E-3</v>
      </c>
      <c r="AP337" s="82">
        <f t="shared" si="61"/>
        <v>18.895679999999999</v>
      </c>
      <c r="AQ337" s="117">
        <f t="shared" si="58"/>
        <v>0.69999999999708962</v>
      </c>
      <c r="AR337" s="117">
        <f t="shared" si="63"/>
        <v>0.85833333332993789</v>
      </c>
      <c r="AS337" s="117">
        <f t="shared" si="62"/>
        <v>0.15833333333284827</v>
      </c>
    </row>
    <row r="338" spans="1:45" x14ac:dyDescent="0.2">
      <c r="A338" s="9" t="s">
        <v>2075</v>
      </c>
      <c r="B338" s="16">
        <v>39437.630555555559</v>
      </c>
      <c r="C338" s="16">
        <v>39438.47152777778</v>
      </c>
      <c r="D338" s="20" t="s">
        <v>2865</v>
      </c>
      <c r="E338" s="18" t="s">
        <v>2866</v>
      </c>
      <c r="F338" s="9">
        <v>50</v>
      </c>
      <c r="L338" s="8">
        <v>292</v>
      </c>
      <c r="N338" s="9">
        <v>944</v>
      </c>
      <c r="P338" s="121">
        <v>39437.630555555559</v>
      </c>
      <c r="Q338" s="121">
        <v>39438.47152777778</v>
      </c>
      <c r="R338" s="24">
        <v>3.3807999999999998</v>
      </c>
      <c r="S338" s="24">
        <v>7.7828999999999997</v>
      </c>
      <c r="T338" s="69">
        <f t="shared" si="54"/>
        <v>292.10111999999998</v>
      </c>
      <c r="U338" s="69"/>
      <c r="V338" s="23">
        <v>39437.588194444441</v>
      </c>
      <c r="W338" s="23">
        <v>39438.498611111114</v>
      </c>
      <c r="X338">
        <v>3.7332000000000001</v>
      </c>
      <c r="Y338">
        <v>8.35</v>
      </c>
      <c r="Z338" s="81">
        <f t="shared" si="55"/>
        <v>322.54847999999998</v>
      </c>
      <c r="AB338" s="82">
        <f t="shared" si="56"/>
        <v>30.548479999999984</v>
      </c>
      <c r="AK338" s="9">
        <v>292</v>
      </c>
      <c r="AL338" s="9">
        <f t="shared" si="57"/>
        <v>292.10111999999998</v>
      </c>
      <c r="AM338" s="82">
        <f t="shared" si="59"/>
        <v>322.54847999999998</v>
      </c>
      <c r="AO338" s="82">
        <f t="shared" si="60"/>
        <v>0.10111999999998034</v>
      </c>
      <c r="AP338" s="82">
        <f t="shared" si="61"/>
        <v>30.447360000000003</v>
      </c>
      <c r="AQ338" s="117">
        <f t="shared" si="58"/>
        <v>0.84097222222044365</v>
      </c>
      <c r="AR338" s="117">
        <f t="shared" si="63"/>
        <v>0.9104166666729725</v>
      </c>
      <c r="AS338" s="117">
        <f t="shared" si="62"/>
        <v>6.9444444452528842E-2</v>
      </c>
    </row>
    <row r="339" spans="1:45" x14ac:dyDescent="0.2">
      <c r="A339" s="9" t="s">
        <v>2075</v>
      </c>
      <c r="B339" s="16">
        <v>39438.525694444441</v>
      </c>
      <c r="C339" s="16">
        <v>39439.11041666667</v>
      </c>
      <c r="D339" s="20" t="s">
        <v>2867</v>
      </c>
      <c r="E339" s="18" t="s">
        <v>2868</v>
      </c>
      <c r="F339" s="9">
        <v>50</v>
      </c>
      <c r="L339" s="8">
        <v>1147</v>
      </c>
      <c r="N339" s="9">
        <v>689</v>
      </c>
      <c r="P339" s="121">
        <v>39438.525694444441</v>
      </c>
      <c r="Q339" s="121">
        <v>39439.11041666667</v>
      </c>
      <c r="R339" s="24">
        <v>13.2706</v>
      </c>
      <c r="S339" s="24">
        <v>50.679699999999997</v>
      </c>
      <c r="T339" s="69">
        <f t="shared" si="54"/>
        <v>1146.5798399999999</v>
      </c>
      <c r="U339" s="69"/>
      <c r="V339" s="23">
        <v>39438.498611111114</v>
      </c>
      <c r="W339" s="23">
        <v>39439.118055555555</v>
      </c>
      <c r="X339">
        <v>14.0509</v>
      </c>
      <c r="Y339">
        <v>53.4467</v>
      </c>
      <c r="Z339" s="81">
        <f t="shared" si="55"/>
        <v>1213.99776</v>
      </c>
      <c r="AB339" s="82">
        <f t="shared" si="56"/>
        <v>66.997759999999971</v>
      </c>
      <c r="AK339" s="9">
        <v>1147</v>
      </c>
      <c r="AL339" s="9">
        <f t="shared" si="57"/>
        <v>1146.5798399999999</v>
      </c>
      <c r="AM339" s="82">
        <f t="shared" si="59"/>
        <v>1213.99776</v>
      </c>
      <c r="AO339" s="82">
        <f t="shared" si="60"/>
        <v>-0.42016000000012355</v>
      </c>
      <c r="AP339" s="82">
        <f t="shared" si="61"/>
        <v>67.417920000000095</v>
      </c>
      <c r="AQ339" s="117">
        <f t="shared" si="58"/>
        <v>0.5847222222291748</v>
      </c>
      <c r="AR339" s="117">
        <f t="shared" si="63"/>
        <v>0.61944444444088731</v>
      </c>
      <c r="AS339" s="117">
        <f t="shared" si="62"/>
        <v>3.4722222211712506E-2</v>
      </c>
    </row>
    <row r="340" spans="1:45" x14ac:dyDescent="0.2">
      <c r="A340" s="9" t="s">
        <v>2075</v>
      </c>
      <c r="B340" s="16">
        <v>39439.126388888886</v>
      </c>
      <c r="C340" s="16">
        <v>39439.347916666666</v>
      </c>
      <c r="D340" s="20" t="s">
        <v>2869</v>
      </c>
      <c r="E340" s="18" t="s">
        <v>2870</v>
      </c>
      <c r="F340" s="9">
        <v>50</v>
      </c>
      <c r="L340" s="8">
        <v>1135.08</v>
      </c>
      <c r="N340" s="9">
        <v>225</v>
      </c>
      <c r="P340" s="121">
        <v>39439.126388888886</v>
      </c>
      <c r="Q340" s="121">
        <v>39439.347916666666</v>
      </c>
      <c r="R340" s="24">
        <v>13.137499999999999</v>
      </c>
      <c r="S340" s="24">
        <v>83.212199999999996</v>
      </c>
      <c r="T340" s="69">
        <f t="shared" si="54"/>
        <v>1135.08</v>
      </c>
      <c r="U340" s="69"/>
      <c r="V340" s="23">
        <v>39439.118055555555</v>
      </c>
      <c r="W340" s="23">
        <v>39439.361805555556</v>
      </c>
      <c r="X340">
        <v>14.1555</v>
      </c>
      <c r="Y340">
        <v>83.212199999999996</v>
      </c>
      <c r="Z340" s="81">
        <f t="shared" si="55"/>
        <v>1223.0352000000003</v>
      </c>
      <c r="AB340" s="82">
        <f t="shared" si="56"/>
        <v>87.955200000000332</v>
      </c>
      <c r="AK340" s="9">
        <v>1135.08</v>
      </c>
      <c r="AL340" s="9">
        <f t="shared" si="57"/>
        <v>1135.08</v>
      </c>
      <c r="AM340" s="82">
        <f t="shared" si="59"/>
        <v>1223.0352000000003</v>
      </c>
      <c r="AO340" s="82">
        <f t="shared" si="60"/>
        <v>0</v>
      </c>
      <c r="AP340" s="82">
        <f t="shared" si="61"/>
        <v>87.955200000000332</v>
      </c>
      <c r="AQ340" s="117">
        <f t="shared" si="58"/>
        <v>0.22152777777955635</v>
      </c>
      <c r="AR340" s="117">
        <f t="shared" si="63"/>
        <v>0.24375000000145519</v>
      </c>
      <c r="AS340" s="117">
        <f t="shared" si="62"/>
        <v>2.2222222221898846E-2</v>
      </c>
    </row>
    <row r="341" spans="1:45" x14ac:dyDescent="0.2">
      <c r="A341" s="9" t="s">
        <v>2075</v>
      </c>
      <c r="B341" s="16">
        <v>39439.376388888886</v>
      </c>
      <c r="C341" s="16">
        <v>39446.215277777781</v>
      </c>
      <c r="D341" s="20" t="s">
        <v>2871</v>
      </c>
      <c r="E341" s="18" t="s">
        <v>2872</v>
      </c>
      <c r="F341" s="9">
        <v>50</v>
      </c>
      <c r="L341" s="8">
        <v>1880</v>
      </c>
      <c r="N341" s="9">
        <v>576</v>
      </c>
      <c r="P341" s="121">
        <v>39439.376388888886</v>
      </c>
      <c r="Q341" s="121">
        <v>39446.215277777781</v>
      </c>
      <c r="R341" s="24">
        <v>21.761600000000001</v>
      </c>
      <c r="S341" s="24">
        <v>27.711400000000001</v>
      </c>
      <c r="T341" s="69">
        <f t="shared" si="54"/>
        <v>1880.2022400000003</v>
      </c>
      <c r="U341" s="69"/>
      <c r="V341" s="23">
        <v>39439.361805555556</v>
      </c>
      <c r="W341" s="23">
        <v>39446.494444444441</v>
      </c>
      <c r="X341">
        <v>22.593299999999999</v>
      </c>
      <c r="Y341">
        <v>30.534700000000001</v>
      </c>
      <c r="Z341" s="81">
        <f t="shared" si="55"/>
        <v>1952.0611200000001</v>
      </c>
      <c r="AB341" s="82">
        <f t="shared" si="56"/>
        <v>72.061120000000074</v>
      </c>
      <c r="AK341" s="9">
        <v>1880</v>
      </c>
      <c r="AL341" s="9">
        <f t="shared" si="57"/>
        <v>1880.2022400000003</v>
      </c>
      <c r="AM341" s="82">
        <f t="shared" si="59"/>
        <v>1952.0611200000001</v>
      </c>
      <c r="AO341" s="82">
        <f t="shared" si="60"/>
        <v>0.20224000000030173</v>
      </c>
      <c r="AP341" s="82">
        <f t="shared" si="61"/>
        <v>71.858879999999772</v>
      </c>
      <c r="AQ341" s="117">
        <f t="shared" si="58"/>
        <v>6.8388888888948713</v>
      </c>
      <c r="AR341" s="117">
        <f t="shared" si="63"/>
        <v>7.132638888884685</v>
      </c>
      <c r="AS341" s="117">
        <f t="shared" si="62"/>
        <v>0.29374999998981366</v>
      </c>
    </row>
    <row r="342" spans="1:45" x14ac:dyDescent="0.2">
      <c r="A342" s="9" t="s">
        <v>2075</v>
      </c>
      <c r="B342" s="16">
        <v>39446.773611111108</v>
      </c>
      <c r="C342" s="16">
        <v>39451.583333333336</v>
      </c>
      <c r="D342" s="20" t="s">
        <v>2873</v>
      </c>
      <c r="E342" s="18" t="s">
        <v>2874</v>
      </c>
      <c r="F342" s="9">
        <v>50</v>
      </c>
      <c r="L342" s="8">
        <v>540</v>
      </c>
      <c r="N342" s="9">
        <v>1240</v>
      </c>
      <c r="P342" s="121">
        <v>39446.773611111108</v>
      </c>
      <c r="Q342" s="121">
        <v>39451.583333333336</v>
      </c>
      <c r="R342" s="24">
        <v>6.2484000000000002</v>
      </c>
      <c r="S342" s="24">
        <v>2.2599999999999998</v>
      </c>
      <c r="T342" s="69">
        <f t="shared" si="54"/>
        <v>539.86176</v>
      </c>
      <c r="U342" s="69"/>
      <c r="V342" s="23">
        <v>39446.494444444441</v>
      </c>
      <c r="W342" s="23">
        <v>39451.779166666667</v>
      </c>
      <c r="X342">
        <v>6.8943000000000003</v>
      </c>
      <c r="Y342">
        <v>2.2599999999999998</v>
      </c>
      <c r="Z342" s="81">
        <f t="shared" si="55"/>
        <v>595.66751999999997</v>
      </c>
      <c r="AB342" s="82">
        <f t="shared" si="56"/>
        <v>55.667519999999968</v>
      </c>
      <c r="AK342" s="9">
        <v>540</v>
      </c>
      <c r="AL342" s="9">
        <f t="shared" si="57"/>
        <v>539.86176</v>
      </c>
      <c r="AM342" s="82">
        <f t="shared" si="59"/>
        <v>595.66751999999997</v>
      </c>
      <c r="AO342" s="82">
        <f t="shared" si="60"/>
        <v>-0.13823999999999614</v>
      </c>
      <c r="AP342" s="82">
        <f t="shared" si="61"/>
        <v>55.805759999999964</v>
      </c>
      <c r="AQ342" s="117">
        <f t="shared" si="58"/>
        <v>4.8097222222277196</v>
      </c>
      <c r="AR342" s="117">
        <f t="shared" si="63"/>
        <v>5.2847222222262644</v>
      </c>
      <c r="AS342" s="117">
        <f t="shared" si="62"/>
        <v>0.47499999999854481</v>
      </c>
    </row>
    <row r="343" spans="1:45" x14ac:dyDescent="0.2">
      <c r="A343" s="9" t="s">
        <v>2075</v>
      </c>
      <c r="B343" s="16">
        <v>39451.975694444445</v>
      </c>
      <c r="C343" s="16">
        <v>39452.72152777778</v>
      </c>
      <c r="D343" s="20" t="s">
        <v>2875</v>
      </c>
      <c r="E343" s="18" t="s">
        <v>2876</v>
      </c>
      <c r="F343" s="9">
        <v>50</v>
      </c>
      <c r="L343" s="8">
        <v>82.2</v>
      </c>
      <c r="N343" s="9">
        <v>884</v>
      </c>
      <c r="P343" s="121">
        <v>39451.975694444445</v>
      </c>
      <c r="Q343" s="121">
        <v>39452.72152777778</v>
      </c>
      <c r="R343" s="24">
        <v>0.95140000000000002</v>
      </c>
      <c r="S343" s="24">
        <v>2.04</v>
      </c>
      <c r="T343" s="69">
        <f t="shared" si="54"/>
        <v>82.200959999999995</v>
      </c>
      <c r="U343" s="69"/>
      <c r="V343" s="23">
        <v>39451.779166666667</v>
      </c>
      <c r="W343" s="23">
        <v>39452.771527777775</v>
      </c>
      <c r="X343">
        <v>1.2619</v>
      </c>
      <c r="Y343">
        <v>2.3782000000000001</v>
      </c>
      <c r="Z343" s="81">
        <f t="shared" si="55"/>
        <v>109.02816</v>
      </c>
      <c r="AB343" s="82">
        <f t="shared" si="56"/>
        <v>26.828159999999997</v>
      </c>
      <c r="AK343" s="9">
        <v>82.2</v>
      </c>
      <c r="AL343" s="9">
        <f t="shared" si="57"/>
        <v>82.200959999999995</v>
      </c>
      <c r="AM343" s="82">
        <f t="shared" si="59"/>
        <v>109.02816</v>
      </c>
      <c r="AO343" s="82">
        <f t="shared" si="60"/>
        <v>9.599999999920783E-4</v>
      </c>
      <c r="AP343" s="82">
        <f t="shared" si="61"/>
        <v>26.827200000000005</v>
      </c>
      <c r="AQ343" s="117">
        <f t="shared" si="58"/>
        <v>0.74583333333430346</v>
      </c>
      <c r="AR343" s="117">
        <f t="shared" si="63"/>
        <v>0.99236111110803904</v>
      </c>
      <c r="AS343" s="117">
        <f t="shared" si="62"/>
        <v>0.24652777777373558</v>
      </c>
    </row>
    <row r="344" spans="1:45" x14ac:dyDescent="0.2">
      <c r="A344" s="9" t="s">
        <v>2075</v>
      </c>
      <c r="B344" s="16">
        <v>39452.822222222225</v>
      </c>
      <c r="C344" s="16">
        <v>39453.257638888892</v>
      </c>
      <c r="D344" s="20" t="s">
        <v>2879</v>
      </c>
      <c r="E344" s="18" t="s">
        <v>2880</v>
      </c>
      <c r="F344" s="9">
        <v>50</v>
      </c>
      <c r="L344" s="8">
        <v>236</v>
      </c>
      <c r="N344" s="9">
        <v>628</v>
      </c>
      <c r="P344" s="121">
        <v>39452.822222222225</v>
      </c>
      <c r="Q344" s="121">
        <v>39453.257638888892</v>
      </c>
      <c r="R344" s="24">
        <v>2.7311999999999999</v>
      </c>
      <c r="S344" s="24">
        <v>11.129799999999999</v>
      </c>
      <c r="T344" s="69">
        <f t="shared" si="54"/>
        <v>235.97567999999998</v>
      </c>
      <c r="U344" s="69"/>
      <c r="V344" s="23">
        <v>39452.771527777775</v>
      </c>
      <c r="W344" s="23">
        <v>39453.3125</v>
      </c>
      <c r="X344">
        <v>3.4906999999999999</v>
      </c>
      <c r="Y344">
        <v>11.472200000000001</v>
      </c>
      <c r="Z344" s="81">
        <f t="shared" si="55"/>
        <v>301.59647999999999</v>
      </c>
      <c r="AB344" s="82">
        <f t="shared" si="56"/>
        <v>65.596479999999985</v>
      </c>
      <c r="AK344" s="9">
        <v>236</v>
      </c>
      <c r="AL344" s="9">
        <f t="shared" si="57"/>
        <v>235.97567999999998</v>
      </c>
      <c r="AM344" s="82">
        <f t="shared" si="59"/>
        <v>301.59647999999999</v>
      </c>
      <c r="AO344" s="82">
        <f t="shared" si="60"/>
        <v>-2.4320000000017217E-2</v>
      </c>
      <c r="AP344" s="82">
        <f t="shared" si="61"/>
        <v>65.620800000000003</v>
      </c>
      <c r="AQ344" s="117">
        <f t="shared" si="58"/>
        <v>0.43541666666715173</v>
      </c>
      <c r="AR344" s="117">
        <f t="shared" si="63"/>
        <v>0.54097222222480923</v>
      </c>
      <c r="AS344" s="117">
        <f t="shared" si="62"/>
        <v>0.1055555555576575</v>
      </c>
    </row>
    <row r="345" spans="1:45" x14ac:dyDescent="0.2">
      <c r="A345" s="9" t="s">
        <v>2075</v>
      </c>
      <c r="B345" s="16">
        <v>39453.367361111108</v>
      </c>
      <c r="C345" s="16">
        <v>39453.734722222223</v>
      </c>
      <c r="D345" s="20" t="s">
        <v>2881</v>
      </c>
      <c r="E345" s="18" t="s">
        <v>2882</v>
      </c>
      <c r="F345" s="9">
        <v>50</v>
      </c>
      <c r="L345" s="8">
        <v>530</v>
      </c>
      <c r="N345" s="9">
        <v>354</v>
      </c>
      <c r="P345" s="121">
        <v>39453.367361111108</v>
      </c>
      <c r="Q345" s="121">
        <v>39453.734722222223</v>
      </c>
      <c r="R345" s="24">
        <v>6.1326000000000001</v>
      </c>
      <c r="S345" s="24">
        <v>19.628</v>
      </c>
      <c r="T345" s="69">
        <f t="shared" si="54"/>
        <v>529.85663999999997</v>
      </c>
      <c r="U345" s="69"/>
      <c r="V345" s="23">
        <v>39453.3125</v>
      </c>
      <c r="W345" s="23">
        <v>39453.822916666664</v>
      </c>
      <c r="X345">
        <v>8.1247000000000007</v>
      </c>
      <c r="Y345">
        <v>19.628</v>
      </c>
      <c r="Z345" s="81">
        <f t="shared" si="55"/>
        <v>701.97408000000007</v>
      </c>
      <c r="AB345" s="82">
        <f t="shared" si="56"/>
        <v>171.97408000000007</v>
      </c>
      <c r="AK345" s="9">
        <v>530</v>
      </c>
      <c r="AL345" s="9">
        <f t="shared" si="57"/>
        <v>529.85663999999997</v>
      </c>
      <c r="AM345" s="82">
        <f t="shared" si="59"/>
        <v>701.97408000000007</v>
      </c>
      <c r="AO345" s="82">
        <f t="shared" si="60"/>
        <v>-0.14336000000002969</v>
      </c>
      <c r="AP345" s="82">
        <f t="shared" si="61"/>
        <v>172.1174400000001</v>
      </c>
      <c r="AQ345" s="117">
        <f t="shared" si="58"/>
        <v>0.367361111115315</v>
      </c>
      <c r="AR345" s="117">
        <f t="shared" si="63"/>
        <v>0.51041666666424135</v>
      </c>
      <c r="AS345" s="117">
        <f t="shared" si="62"/>
        <v>0.14305555554892635</v>
      </c>
    </row>
    <row r="346" spans="1:45" x14ac:dyDescent="0.2">
      <c r="A346" s="9" t="s">
        <v>2075</v>
      </c>
      <c r="B346" s="16">
        <v>39453.911805555559</v>
      </c>
      <c r="C346" s="16">
        <v>39454.439583333333</v>
      </c>
      <c r="D346" s="20" t="s">
        <v>2883</v>
      </c>
      <c r="E346" s="18" t="s">
        <v>2884</v>
      </c>
      <c r="F346" s="9">
        <v>50</v>
      </c>
      <c r="L346" s="8">
        <v>635.16999999999996</v>
      </c>
      <c r="N346" s="9">
        <v>270</v>
      </c>
      <c r="P346" s="121">
        <v>39453.911805555559</v>
      </c>
      <c r="Q346" s="121">
        <v>39454.439583333333</v>
      </c>
      <c r="R346" s="24">
        <v>7.3514999999999997</v>
      </c>
      <c r="S346" s="24">
        <v>29.4178</v>
      </c>
      <c r="T346" s="69">
        <f t="shared" si="54"/>
        <v>635.16959999999995</v>
      </c>
      <c r="U346" s="69"/>
      <c r="V346" s="23">
        <v>39453.822916666664</v>
      </c>
      <c r="W346" s="23">
        <v>39454.509027777778</v>
      </c>
      <c r="X346">
        <v>10.574199999999999</v>
      </c>
      <c r="Y346">
        <v>29.4178</v>
      </c>
      <c r="Z346" s="81">
        <f t="shared" si="55"/>
        <v>913.61088000000007</v>
      </c>
      <c r="AB346" s="82">
        <f t="shared" si="56"/>
        <v>278.44088000000011</v>
      </c>
      <c r="AK346" s="9">
        <v>635.16999999999996</v>
      </c>
      <c r="AL346" s="9">
        <f t="shared" si="57"/>
        <v>635.16959999999995</v>
      </c>
      <c r="AM346" s="82">
        <f t="shared" si="59"/>
        <v>913.61088000000007</v>
      </c>
      <c r="AO346" s="82">
        <f t="shared" si="60"/>
        <v>-4.0000000001327862E-4</v>
      </c>
      <c r="AP346" s="82">
        <f t="shared" si="61"/>
        <v>278.44128000000012</v>
      </c>
      <c r="AQ346" s="117">
        <f t="shared" si="58"/>
        <v>0.52777777777373558</v>
      </c>
      <c r="AR346" s="117">
        <f t="shared" si="63"/>
        <v>0.68611111111385981</v>
      </c>
      <c r="AS346" s="117">
        <f t="shared" si="62"/>
        <v>0.15833333334012423</v>
      </c>
    </row>
    <row r="347" spans="1:45" x14ac:dyDescent="0.2">
      <c r="A347" s="9" t="s">
        <v>2075</v>
      </c>
      <c r="B347" s="16">
        <v>39454.578472222223</v>
      </c>
      <c r="C347" s="16">
        <v>39454.717361111114</v>
      </c>
      <c r="D347" s="20" t="s">
        <v>2886</v>
      </c>
      <c r="E347" s="18" t="s">
        <v>2887</v>
      </c>
      <c r="F347" s="9">
        <v>50</v>
      </c>
      <c r="L347" s="8">
        <v>500</v>
      </c>
      <c r="N347" s="9">
        <v>165</v>
      </c>
      <c r="P347" s="121">
        <v>39454.578472222223</v>
      </c>
      <c r="Q347" s="121">
        <v>39454.717361111114</v>
      </c>
      <c r="R347" s="24">
        <v>5.7920999999999996</v>
      </c>
      <c r="S347" s="24">
        <v>89.216399999999993</v>
      </c>
      <c r="T347" s="69">
        <f t="shared" si="54"/>
        <v>500.43743999999992</v>
      </c>
      <c r="U347" s="69"/>
      <c r="V347" s="23">
        <v>39454.509027777778</v>
      </c>
      <c r="W347" s="23">
        <v>39454.730555555558</v>
      </c>
      <c r="X347">
        <v>8.9428999999999998</v>
      </c>
      <c r="Y347">
        <v>89.216399999999993</v>
      </c>
      <c r="Z347" s="81">
        <f t="shared" si="55"/>
        <v>772.66655999999989</v>
      </c>
      <c r="AB347" s="82">
        <f t="shared" si="56"/>
        <v>272.66655999999989</v>
      </c>
      <c r="AK347" s="9">
        <v>500</v>
      </c>
      <c r="AL347" s="9">
        <f t="shared" si="57"/>
        <v>500.43743999999992</v>
      </c>
      <c r="AM347" s="82">
        <f t="shared" si="59"/>
        <v>772.66655999999989</v>
      </c>
      <c r="AO347" s="82">
        <f t="shared" si="60"/>
        <v>0.43743999999992411</v>
      </c>
      <c r="AP347" s="82">
        <f t="shared" si="61"/>
        <v>272.22911999999997</v>
      </c>
      <c r="AQ347" s="117">
        <f t="shared" si="58"/>
        <v>0.13888888889050577</v>
      </c>
      <c r="AR347" s="117">
        <f t="shared" si="63"/>
        <v>0.22152777777955635</v>
      </c>
      <c r="AS347" s="117">
        <f t="shared" si="62"/>
        <v>8.2638888889050577E-2</v>
      </c>
    </row>
    <row r="348" spans="1:45" x14ac:dyDescent="0.2">
      <c r="A348" s="9" t="s">
        <v>2075</v>
      </c>
      <c r="B348" s="16">
        <v>39454.743750000001</v>
      </c>
      <c r="C348" s="16">
        <v>39454.861111111109</v>
      </c>
      <c r="D348" s="20" t="s">
        <v>2888</v>
      </c>
      <c r="E348" s="18" t="s">
        <v>2889</v>
      </c>
      <c r="F348" s="9">
        <v>50</v>
      </c>
      <c r="L348" s="8">
        <v>522</v>
      </c>
      <c r="N348" s="9">
        <v>137</v>
      </c>
      <c r="P348" s="121">
        <v>39454.743750000001</v>
      </c>
      <c r="Q348" s="121">
        <v>39454.861111111109</v>
      </c>
      <c r="R348" s="24">
        <v>6.0391000000000004</v>
      </c>
      <c r="S348" s="24">
        <v>69.251400000000004</v>
      </c>
      <c r="T348" s="69">
        <f t="shared" si="54"/>
        <v>521.7782400000001</v>
      </c>
      <c r="U348" s="69"/>
      <c r="V348" s="23">
        <v>39454.730555555558</v>
      </c>
      <c r="W348" s="23">
        <v>39454.888888888891</v>
      </c>
      <c r="X348">
        <v>8.1484000000000005</v>
      </c>
      <c r="Y348">
        <v>78.2333</v>
      </c>
      <c r="Z348" s="81">
        <f t="shared" si="55"/>
        <v>704.02175999999997</v>
      </c>
      <c r="AB348" s="82">
        <f t="shared" si="56"/>
        <v>182.02175999999997</v>
      </c>
      <c r="AK348" s="9">
        <v>522</v>
      </c>
      <c r="AL348" s="9">
        <f t="shared" si="57"/>
        <v>521.7782400000001</v>
      </c>
      <c r="AM348" s="82">
        <f t="shared" si="59"/>
        <v>704.02175999999997</v>
      </c>
      <c r="AO348" s="82">
        <f t="shared" si="60"/>
        <v>-0.22175999999990381</v>
      </c>
      <c r="AP348" s="82">
        <f t="shared" si="61"/>
        <v>182.24351999999988</v>
      </c>
      <c r="AQ348" s="117">
        <f t="shared" si="58"/>
        <v>0.11736111110803904</v>
      </c>
      <c r="AR348" s="117">
        <f t="shared" si="63"/>
        <v>0.15833333333284827</v>
      </c>
      <c r="AS348" s="117">
        <f t="shared" si="62"/>
        <v>4.0972222224809229E-2</v>
      </c>
    </row>
    <row r="349" spans="1:45" x14ac:dyDescent="0.2">
      <c r="A349" s="9" t="s">
        <v>2075</v>
      </c>
      <c r="B349" s="16">
        <v>39454.916666666664</v>
      </c>
      <c r="C349" s="16">
        <v>39455.260416666664</v>
      </c>
      <c r="D349" s="20" t="s">
        <v>2890</v>
      </c>
      <c r="E349" s="18" t="s">
        <v>2891</v>
      </c>
      <c r="F349" s="9">
        <v>50</v>
      </c>
      <c r="L349" s="8">
        <v>538</v>
      </c>
      <c r="N349" s="9">
        <v>225</v>
      </c>
      <c r="P349" s="121">
        <v>39454.916666666664</v>
      </c>
      <c r="Q349" s="121">
        <v>39455.260416666664</v>
      </c>
      <c r="R349" s="24">
        <v>6.2245999999999997</v>
      </c>
      <c r="S349" s="24">
        <v>32.725499999999997</v>
      </c>
      <c r="T349" s="69">
        <f t="shared" si="54"/>
        <v>537.80544000000009</v>
      </c>
      <c r="U349" s="69"/>
      <c r="V349" s="23">
        <v>39454.888888888891</v>
      </c>
      <c r="W349" s="23">
        <v>39455.340277777781</v>
      </c>
      <c r="X349">
        <v>8.0298999999999996</v>
      </c>
      <c r="Y349">
        <v>36.830800000000004</v>
      </c>
      <c r="Z349" s="81">
        <f t="shared" si="55"/>
        <v>693.78336000000002</v>
      </c>
      <c r="AB349" s="82">
        <f t="shared" si="56"/>
        <v>155.78336000000002</v>
      </c>
      <c r="AK349" s="9">
        <v>538</v>
      </c>
      <c r="AL349" s="9">
        <f t="shared" si="57"/>
        <v>537.80544000000009</v>
      </c>
      <c r="AM349" s="82">
        <f t="shared" si="59"/>
        <v>693.78336000000002</v>
      </c>
      <c r="AO349" s="82">
        <f t="shared" si="60"/>
        <v>-0.19455999999991036</v>
      </c>
      <c r="AP349" s="82">
        <f t="shared" si="61"/>
        <v>155.97791999999993</v>
      </c>
      <c r="AQ349" s="117">
        <f t="shared" si="58"/>
        <v>0.34375</v>
      </c>
      <c r="AR349" s="117">
        <f t="shared" si="63"/>
        <v>0.45138888889050577</v>
      </c>
      <c r="AS349" s="117">
        <f t="shared" si="62"/>
        <v>0.10763888889050577</v>
      </c>
    </row>
    <row r="350" spans="1:45" x14ac:dyDescent="0.2">
      <c r="A350" s="9" t="s">
        <v>2075</v>
      </c>
      <c r="B350" s="16">
        <v>39455.420138888891</v>
      </c>
      <c r="C350" s="16">
        <v>39455.638194444444</v>
      </c>
      <c r="D350" s="20" t="s">
        <v>2892</v>
      </c>
      <c r="E350" s="18" t="s">
        <v>2893</v>
      </c>
      <c r="F350" s="9">
        <v>50</v>
      </c>
      <c r="L350" s="8">
        <v>522</v>
      </c>
      <c r="N350" s="9">
        <v>263</v>
      </c>
      <c r="P350" s="121">
        <v>39455.420138888891</v>
      </c>
      <c r="Q350" s="121">
        <v>39455.638194444444</v>
      </c>
      <c r="R350" s="24">
        <v>6.0427</v>
      </c>
      <c r="S350" s="24">
        <v>36.214700000000001</v>
      </c>
      <c r="T350" s="69">
        <f t="shared" si="54"/>
        <v>522.08928000000003</v>
      </c>
      <c r="U350" s="69"/>
      <c r="V350" s="23">
        <v>39455.340277777781</v>
      </c>
      <c r="W350" s="23">
        <v>39455.68472222222</v>
      </c>
      <c r="X350">
        <v>8.3478999999999992</v>
      </c>
      <c r="Y350">
        <v>36.214700000000001</v>
      </c>
      <c r="Z350" s="81">
        <f t="shared" si="55"/>
        <v>721.25855999999999</v>
      </c>
      <c r="AB350" s="82">
        <f t="shared" si="56"/>
        <v>199.25855999999999</v>
      </c>
      <c r="AK350" s="9">
        <v>522</v>
      </c>
      <c r="AL350" s="9">
        <f t="shared" si="57"/>
        <v>522.08928000000003</v>
      </c>
      <c r="AM350" s="82">
        <f t="shared" si="59"/>
        <v>721.25855999999999</v>
      </c>
      <c r="AO350" s="82">
        <f t="shared" si="60"/>
        <v>8.9280000000030668E-2</v>
      </c>
      <c r="AP350" s="82">
        <f t="shared" si="61"/>
        <v>199.16927999999996</v>
      </c>
      <c r="AQ350" s="117">
        <f t="shared" si="58"/>
        <v>0.21805555555329192</v>
      </c>
      <c r="AR350" s="117">
        <f t="shared" si="63"/>
        <v>0.34444444443943212</v>
      </c>
      <c r="AS350" s="117">
        <f t="shared" si="62"/>
        <v>0.12638888888614019</v>
      </c>
    </row>
    <row r="351" spans="1:45" x14ac:dyDescent="0.2">
      <c r="A351" s="9" t="s">
        <v>2075</v>
      </c>
      <c r="B351" s="16">
        <v>39455.731944444444</v>
      </c>
      <c r="C351" s="16">
        <v>39456.429861111108</v>
      </c>
      <c r="D351" s="20" t="s">
        <v>2894</v>
      </c>
      <c r="E351" s="18" t="s">
        <v>2895</v>
      </c>
      <c r="F351" s="9">
        <v>50</v>
      </c>
      <c r="L351" s="8">
        <v>754.9</v>
      </c>
      <c r="N351" s="9">
        <v>241</v>
      </c>
      <c r="P351" s="121">
        <v>39455.731944444444</v>
      </c>
      <c r="Q351" s="121">
        <v>39456.429861111108</v>
      </c>
      <c r="R351" s="24">
        <v>8.7370999999999999</v>
      </c>
      <c r="S351" s="24">
        <v>19.259499999999999</v>
      </c>
      <c r="T351" s="69">
        <f t="shared" si="54"/>
        <v>754.88544000000002</v>
      </c>
      <c r="U351" s="69"/>
      <c r="V351" s="23">
        <v>39455.68472222222</v>
      </c>
      <c r="W351" s="23">
        <v>39456.506944444445</v>
      </c>
      <c r="X351">
        <v>10.227499999999999</v>
      </c>
      <c r="Y351">
        <v>21.430399999999999</v>
      </c>
      <c r="Z351" s="81">
        <f t="shared" si="55"/>
        <v>883.65599999999995</v>
      </c>
      <c r="AB351" s="82">
        <f t="shared" si="56"/>
        <v>128.75599999999997</v>
      </c>
      <c r="AK351" s="9">
        <v>754.9</v>
      </c>
      <c r="AL351" s="9">
        <f t="shared" si="57"/>
        <v>754.88544000000002</v>
      </c>
      <c r="AM351" s="82">
        <f t="shared" si="59"/>
        <v>883.65599999999995</v>
      </c>
      <c r="AO351" s="82">
        <f t="shared" si="60"/>
        <v>-1.4559999999960382E-2</v>
      </c>
      <c r="AP351" s="82">
        <f t="shared" si="61"/>
        <v>128.77055999999993</v>
      </c>
      <c r="AQ351" s="117">
        <f t="shared" si="58"/>
        <v>0.69791666666424135</v>
      </c>
      <c r="AR351" s="117">
        <f t="shared" si="63"/>
        <v>0.82222222222480923</v>
      </c>
      <c r="AS351" s="117">
        <f t="shared" si="62"/>
        <v>0.12430555556056788</v>
      </c>
    </row>
    <row r="352" spans="1:45" x14ac:dyDescent="0.2">
      <c r="A352" s="9" t="s">
        <v>2075</v>
      </c>
      <c r="B352" s="16">
        <v>39456.584027777775</v>
      </c>
      <c r="C352" s="16">
        <v>39457.168749999997</v>
      </c>
      <c r="D352" s="20" t="s">
        <v>2896</v>
      </c>
      <c r="E352" s="18" t="s">
        <v>2897</v>
      </c>
      <c r="F352" s="9">
        <v>50</v>
      </c>
      <c r="L352" s="8">
        <v>274</v>
      </c>
      <c r="N352" s="9">
        <v>281</v>
      </c>
      <c r="P352" s="121">
        <v>39456.584027777775</v>
      </c>
      <c r="Q352" s="121">
        <v>39457.168749999997</v>
      </c>
      <c r="R352" s="24">
        <v>3.1756000000000002</v>
      </c>
      <c r="S352" s="24">
        <v>6.4352</v>
      </c>
      <c r="T352" s="69">
        <f t="shared" si="54"/>
        <v>274.37183999999996</v>
      </c>
      <c r="U352" s="69"/>
      <c r="V352" s="23">
        <v>39456.506944444445</v>
      </c>
      <c r="W352" s="23">
        <v>39457.290277777778</v>
      </c>
      <c r="X352">
        <v>4.2594000000000003</v>
      </c>
      <c r="Y352">
        <v>6.9650999999999996</v>
      </c>
      <c r="Z352" s="81">
        <f t="shared" si="55"/>
        <v>368.01216000000005</v>
      </c>
      <c r="AB352" s="82">
        <f t="shared" si="56"/>
        <v>94.012160000000051</v>
      </c>
      <c r="AK352" s="9">
        <v>274</v>
      </c>
      <c r="AL352" s="9">
        <f t="shared" si="57"/>
        <v>274.37183999999996</v>
      </c>
      <c r="AM352" s="82">
        <f t="shared" si="59"/>
        <v>368.01216000000005</v>
      </c>
      <c r="AO352" s="82">
        <f t="shared" si="60"/>
        <v>0.37183999999996331</v>
      </c>
      <c r="AP352" s="82">
        <f t="shared" si="61"/>
        <v>93.640320000000088</v>
      </c>
      <c r="AQ352" s="117">
        <f t="shared" si="58"/>
        <v>0.58472222222189885</v>
      </c>
      <c r="AR352" s="117">
        <f t="shared" si="63"/>
        <v>0.78333333333284827</v>
      </c>
      <c r="AS352" s="117">
        <f t="shared" si="62"/>
        <v>0.19861111111094942</v>
      </c>
    </row>
    <row r="353" spans="1:45" x14ac:dyDescent="0.2">
      <c r="A353" s="9" t="s">
        <v>2075</v>
      </c>
      <c r="B353" s="16">
        <v>39457.411805555559</v>
      </c>
      <c r="C353" s="16">
        <v>39459.260416666664</v>
      </c>
      <c r="D353" s="20" t="s">
        <v>2898</v>
      </c>
      <c r="E353" s="18" t="s">
        <v>2899</v>
      </c>
      <c r="F353" s="9">
        <v>50</v>
      </c>
      <c r="L353" s="8">
        <v>1316</v>
      </c>
      <c r="N353" s="9">
        <v>1530</v>
      </c>
      <c r="P353" s="121">
        <v>39457.411805555559</v>
      </c>
      <c r="Q353" s="121">
        <v>39459.260416666664</v>
      </c>
      <c r="R353" s="24">
        <v>15.2324</v>
      </c>
      <c r="S353" s="24">
        <v>13.279299999999999</v>
      </c>
      <c r="T353" s="69">
        <f t="shared" si="54"/>
        <v>1316.07936</v>
      </c>
      <c r="U353" s="69"/>
      <c r="V353" s="23">
        <v>39457.290277777778</v>
      </c>
      <c r="W353" s="23">
        <v>39459.370833333334</v>
      </c>
      <c r="X353">
        <v>16.269600000000001</v>
      </c>
      <c r="Y353">
        <v>13.279299999999999</v>
      </c>
      <c r="Z353" s="81">
        <f t="shared" si="55"/>
        <v>1405.6934400000002</v>
      </c>
      <c r="AB353" s="82">
        <f t="shared" si="56"/>
        <v>89.693440000000237</v>
      </c>
      <c r="AK353" s="9">
        <v>1316</v>
      </c>
      <c r="AL353" s="9">
        <f t="shared" si="57"/>
        <v>1316.07936</v>
      </c>
      <c r="AM353" s="82">
        <f t="shared" si="59"/>
        <v>1405.6934400000002</v>
      </c>
      <c r="AO353" s="82">
        <f t="shared" si="60"/>
        <v>7.9359999999951469E-2</v>
      </c>
      <c r="AP353" s="82">
        <f t="shared" si="61"/>
        <v>89.614080000000286</v>
      </c>
      <c r="AQ353" s="117">
        <f t="shared" si="58"/>
        <v>1.8486111111051287</v>
      </c>
      <c r="AR353" s="117">
        <f t="shared" si="63"/>
        <v>2.0805555555562023</v>
      </c>
      <c r="AS353" s="117">
        <f t="shared" si="62"/>
        <v>0.23194444445107365</v>
      </c>
    </row>
    <row r="354" spans="1:45" x14ac:dyDescent="0.2">
      <c r="A354" s="9" t="s">
        <v>2075</v>
      </c>
      <c r="B354" s="16">
        <v>39459.481249999997</v>
      </c>
      <c r="C354" s="16">
        <v>39461.220138888886</v>
      </c>
      <c r="D354" s="20" t="s">
        <v>2900</v>
      </c>
      <c r="E354" s="18" t="s">
        <v>2901</v>
      </c>
      <c r="F354" s="9">
        <v>50</v>
      </c>
      <c r="L354" s="8">
        <v>764</v>
      </c>
      <c r="N354" s="9">
        <v>351</v>
      </c>
      <c r="P354" s="121">
        <v>39459.481249999997</v>
      </c>
      <c r="Q354" s="121">
        <v>39461.220138888886</v>
      </c>
      <c r="R354" s="24">
        <v>8.8442000000000007</v>
      </c>
      <c r="S354" s="24">
        <v>7.7828999999999997</v>
      </c>
      <c r="T354" s="69">
        <f t="shared" si="54"/>
        <v>764.13888000000009</v>
      </c>
      <c r="U354" s="69"/>
      <c r="V354" s="23">
        <v>39459.370833333334</v>
      </c>
      <c r="W354" s="23">
        <v>39461.988888888889</v>
      </c>
      <c r="X354">
        <v>11.509399999999999</v>
      </c>
      <c r="Y354">
        <v>7.7828999999999997</v>
      </c>
      <c r="Z354" s="81">
        <f t="shared" si="55"/>
        <v>994.41215999999997</v>
      </c>
      <c r="AB354" s="82">
        <f t="shared" si="56"/>
        <v>230.41215999999997</v>
      </c>
      <c r="AK354" s="9">
        <v>764</v>
      </c>
      <c r="AL354" s="9">
        <f t="shared" si="57"/>
        <v>764.13888000000009</v>
      </c>
      <c r="AM354" s="82">
        <f t="shared" si="59"/>
        <v>994.41215999999997</v>
      </c>
      <c r="AO354" s="82">
        <f t="shared" si="60"/>
        <v>0.1388800000000856</v>
      </c>
      <c r="AP354" s="82">
        <f t="shared" si="61"/>
        <v>230.27327999999989</v>
      </c>
      <c r="AQ354" s="117">
        <f t="shared" si="58"/>
        <v>1.7388888888890506</v>
      </c>
      <c r="AR354" s="117">
        <f t="shared" si="63"/>
        <v>2.6180555555547471</v>
      </c>
      <c r="AS354" s="117">
        <f t="shared" si="62"/>
        <v>0.87916666666569654</v>
      </c>
    </row>
    <row r="355" spans="1:45" x14ac:dyDescent="0.2">
      <c r="A355" s="9" t="s">
        <v>2075</v>
      </c>
      <c r="B355" s="16">
        <v>39462.758333333331</v>
      </c>
      <c r="C355" s="16">
        <v>39464.297222222223</v>
      </c>
      <c r="D355" s="20" t="s">
        <v>2902</v>
      </c>
      <c r="E355" s="18" t="s">
        <v>2903</v>
      </c>
      <c r="F355" s="9">
        <v>50</v>
      </c>
      <c r="L355" s="8">
        <v>250</v>
      </c>
      <c r="N355" s="9">
        <v>263</v>
      </c>
      <c r="P355" s="121">
        <v>39462.758333333331</v>
      </c>
      <c r="Q355" s="121">
        <v>39464.297222222223</v>
      </c>
      <c r="R355" s="24">
        <v>2.8925999999999998</v>
      </c>
      <c r="S355" s="24">
        <v>2.04</v>
      </c>
      <c r="T355" s="69">
        <f t="shared" si="54"/>
        <v>249.92063999999996</v>
      </c>
      <c r="U355" s="69"/>
      <c r="V355" s="23">
        <v>39461.988888888889</v>
      </c>
      <c r="W355" s="23">
        <v>39464.438888888886</v>
      </c>
      <c r="X355">
        <v>4.8144999999999998</v>
      </c>
      <c r="Y355">
        <v>2.5</v>
      </c>
      <c r="Z355" s="81">
        <f t="shared" si="55"/>
        <v>415.97280000000006</v>
      </c>
      <c r="AB355" s="82">
        <f t="shared" si="56"/>
        <v>165.97280000000006</v>
      </c>
      <c r="AK355" s="9">
        <v>250</v>
      </c>
      <c r="AL355" s="9">
        <f t="shared" si="57"/>
        <v>249.92063999999996</v>
      </c>
      <c r="AM355" s="82">
        <f t="shared" si="59"/>
        <v>415.97280000000006</v>
      </c>
      <c r="AO355" s="82">
        <f t="shared" si="60"/>
        <v>-7.9360000000036734E-2</v>
      </c>
      <c r="AP355" s="82">
        <f t="shared" si="61"/>
        <v>166.0521600000001</v>
      </c>
      <c r="AQ355" s="117">
        <f t="shared" si="58"/>
        <v>1.538888888891961</v>
      </c>
      <c r="AR355" s="117">
        <f t="shared" si="63"/>
        <v>2.4499999999970896</v>
      </c>
      <c r="AS355" s="117">
        <f t="shared" si="62"/>
        <v>0.91111111110512866</v>
      </c>
    </row>
    <row r="356" spans="1:45" x14ac:dyDescent="0.2">
      <c r="A356" s="9" t="s">
        <v>2075</v>
      </c>
      <c r="B356" s="16">
        <v>39464.580555555556</v>
      </c>
      <c r="C356" s="16">
        <v>39471.37777777778</v>
      </c>
      <c r="D356" s="20" t="s">
        <v>2904</v>
      </c>
      <c r="E356" s="18" t="s">
        <v>2905</v>
      </c>
      <c r="F356" s="9">
        <v>50</v>
      </c>
      <c r="L356" s="8">
        <v>676</v>
      </c>
      <c r="N356" s="9">
        <v>678</v>
      </c>
      <c r="P356" s="121">
        <v>39464.580555555556</v>
      </c>
      <c r="Q356" s="121">
        <v>39471.37777777778</v>
      </c>
      <c r="R356" s="24">
        <v>7.8217999999999996</v>
      </c>
      <c r="S356" s="24">
        <v>2.8</v>
      </c>
      <c r="T356" s="69">
        <f t="shared" si="54"/>
        <v>675.80352000000005</v>
      </c>
      <c r="U356" s="69"/>
      <c r="V356" s="23">
        <v>39464.438888888886</v>
      </c>
      <c r="W356" s="23">
        <v>39471.952777777777</v>
      </c>
      <c r="X356">
        <v>8.3994</v>
      </c>
      <c r="Y356">
        <v>2.8</v>
      </c>
      <c r="Z356" s="81">
        <f t="shared" si="55"/>
        <v>725.70816000000002</v>
      </c>
      <c r="AB356" s="82">
        <f t="shared" si="56"/>
        <v>49.708160000000021</v>
      </c>
      <c r="AK356" s="9">
        <v>676</v>
      </c>
      <c r="AL356" s="9">
        <f t="shared" si="57"/>
        <v>675.80352000000005</v>
      </c>
      <c r="AM356" s="82">
        <f t="shared" si="59"/>
        <v>725.70816000000002</v>
      </c>
      <c r="AO356" s="82">
        <f t="shared" si="60"/>
        <v>-0.19647999999995136</v>
      </c>
      <c r="AP356" s="82">
        <f t="shared" si="61"/>
        <v>49.904639999999972</v>
      </c>
      <c r="AQ356" s="117">
        <f t="shared" si="58"/>
        <v>6.797222222223354</v>
      </c>
      <c r="AR356" s="117">
        <f t="shared" si="63"/>
        <v>7.5138888888905058</v>
      </c>
      <c r="AS356" s="117">
        <f t="shared" si="62"/>
        <v>0.71666666666715173</v>
      </c>
    </row>
    <row r="357" spans="1:45" x14ac:dyDescent="0.2">
      <c r="A357" s="9" t="s">
        <v>2075</v>
      </c>
      <c r="B357" s="16">
        <v>39472.52847222222</v>
      </c>
      <c r="C357" s="16">
        <v>39475.056250000001</v>
      </c>
      <c r="D357" s="20" t="s">
        <v>2906</v>
      </c>
      <c r="E357" s="18" t="s">
        <v>2907</v>
      </c>
      <c r="F357" s="9">
        <v>50</v>
      </c>
      <c r="L357" s="8">
        <v>172</v>
      </c>
      <c r="N357" s="9">
        <v>3360</v>
      </c>
      <c r="P357" s="121">
        <v>39472.52847222222</v>
      </c>
      <c r="Q357" s="121">
        <v>39475.056250000001</v>
      </c>
      <c r="R357" s="24">
        <v>1.9911000000000001</v>
      </c>
      <c r="S357" s="24">
        <v>1.2841</v>
      </c>
      <c r="T357" s="69">
        <f t="shared" si="54"/>
        <v>172.03104000000005</v>
      </c>
      <c r="U357" s="69"/>
      <c r="V357" s="23">
        <v>39471.952777777777</v>
      </c>
      <c r="W357" s="23">
        <v>39475.155555555553</v>
      </c>
      <c r="X357">
        <v>2.4232</v>
      </c>
      <c r="Y357">
        <v>1.2841</v>
      </c>
      <c r="Z357" s="81">
        <f t="shared" si="55"/>
        <v>209.36448000000001</v>
      </c>
      <c r="AB357" s="82">
        <f t="shared" si="56"/>
        <v>37.364480000000015</v>
      </c>
      <c r="AK357" s="9">
        <v>172</v>
      </c>
      <c r="AL357" s="9">
        <f t="shared" si="57"/>
        <v>172.03104000000005</v>
      </c>
      <c r="AM357" s="82">
        <f t="shared" si="59"/>
        <v>209.36448000000001</v>
      </c>
      <c r="AO357" s="82">
        <f t="shared" si="60"/>
        <v>3.104000000004703E-2</v>
      </c>
      <c r="AP357" s="82">
        <f t="shared" si="61"/>
        <v>37.333439999999968</v>
      </c>
      <c r="AQ357" s="117">
        <f t="shared" si="58"/>
        <v>2.5277777777810115</v>
      </c>
      <c r="AR357" s="117">
        <f t="shared" si="63"/>
        <v>3.202777777776646</v>
      </c>
      <c r="AS357" s="117">
        <f t="shared" si="62"/>
        <v>0.67499999999563443</v>
      </c>
    </row>
    <row r="358" spans="1:45" x14ac:dyDescent="0.2">
      <c r="A358" s="9" t="s">
        <v>2075</v>
      </c>
      <c r="B358" s="16">
        <v>39475.254861111112</v>
      </c>
      <c r="C358" s="16">
        <v>39478.390277777777</v>
      </c>
      <c r="D358" s="20" t="s">
        <v>2908</v>
      </c>
      <c r="E358" s="18" t="s">
        <v>2909</v>
      </c>
      <c r="F358" s="9">
        <v>50</v>
      </c>
      <c r="L358" s="8">
        <v>1048</v>
      </c>
      <c r="N358" s="9">
        <v>2920</v>
      </c>
      <c r="P358" s="121">
        <v>39475.254861111112</v>
      </c>
      <c r="Q358" s="121">
        <v>39478.390277777777</v>
      </c>
      <c r="R358" s="24">
        <v>12.133100000000001</v>
      </c>
      <c r="S358" s="24">
        <v>19.628</v>
      </c>
      <c r="T358" s="69">
        <f t="shared" si="54"/>
        <v>1048.2998399999999</v>
      </c>
      <c r="U358" s="69"/>
      <c r="V358" s="23">
        <v>39475.155555555553</v>
      </c>
      <c r="W358" s="23">
        <v>39478.473611111112</v>
      </c>
      <c r="X358">
        <v>12.2758</v>
      </c>
      <c r="Y358">
        <v>19.628</v>
      </c>
      <c r="Z358" s="81">
        <f t="shared" si="55"/>
        <v>1060.6291199999998</v>
      </c>
      <c r="AB358" s="82">
        <f t="shared" si="56"/>
        <v>12.62911999999983</v>
      </c>
      <c r="AK358" s="9">
        <v>1048</v>
      </c>
      <c r="AL358" s="9">
        <f t="shared" si="57"/>
        <v>1048.2998399999999</v>
      </c>
      <c r="AM358" s="82">
        <f t="shared" si="59"/>
        <v>1060.6291199999998</v>
      </c>
      <c r="AO358" s="82">
        <f t="shared" si="60"/>
        <v>0.29983999999990374</v>
      </c>
      <c r="AP358" s="82">
        <f t="shared" si="61"/>
        <v>12.329279999999926</v>
      </c>
      <c r="AQ358" s="117">
        <f t="shared" si="58"/>
        <v>3.1354166666642413</v>
      </c>
      <c r="AR358" s="117">
        <f t="shared" si="63"/>
        <v>3.3180555555591127</v>
      </c>
      <c r="AS358" s="117">
        <f t="shared" si="62"/>
        <v>0.18263888889487134</v>
      </c>
    </row>
    <row r="359" spans="1:45" x14ac:dyDescent="0.2">
      <c r="A359" s="9" t="s">
        <v>2075</v>
      </c>
      <c r="B359" s="16">
        <v>39478.557638888888</v>
      </c>
      <c r="C359" s="16">
        <v>39482.379861111112</v>
      </c>
      <c r="D359" s="20" t="s">
        <v>2910</v>
      </c>
      <c r="E359" s="18" t="s">
        <v>2911</v>
      </c>
      <c r="F359" s="9">
        <v>50</v>
      </c>
      <c r="L359" s="8">
        <v>274</v>
      </c>
      <c r="N359" s="9">
        <v>1430</v>
      </c>
      <c r="P359" s="121">
        <v>39478.557638888888</v>
      </c>
      <c r="Q359" s="121">
        <v>39482.379861111112</v>
      </c>
      <c r="R359" s="24">
        <v>3.1675</v>
      </c>
      <c r="S359" s="24">
        <v>1.1393</v>
      </c>
      <c r="T359" s="69">
        <f t="shared" si="54"/>
        <v>273.67200000000003</v>
      </c>
      <c r="U359" s="69"/>
      <c r="V359" s="23">
        <v>39478.473611111112</v>
      </c>
      <c r="W359" s="23">
        <v>39482.430555555555</v>
      </c>
      <c r="X359">
        <v>3.2915000000000001</v>
      </c>
      <c r="Y359">
        <v>1.21</v>
      </c>
      <c r="Z359" s="81">
        <f t="shared" si="55"/>
        <v>284.38560000000001</v>
      </c>
      <c r="AB359" s="82">
        <f t="shared" si="56"/>
        <v>10.385600000000011</v>
      </c>
      <c r="AK359" s="9">
        <v>274</v>
      </c>
      <c r="AL359" s="9">
        <f t="shared" si="57"/>
        <v>273.67200000000003</v>
      </c>
      <c r="AM359" s="82">
        <f t="shared" si="59"/>
        <v>284.38560000000001</v>
      </c>
      <c r="AO359" s="82">
        <f t="shared" si="60"/>
        <v>-0.32799999999997453</v>
      </c>
      <c r="AP359" s="82">
        <f t="shared" si="61"/>
        <v>10.713599999999985</v>
      </c>
      <c r="AQ359" s="117">
        <f t="shared" si="58"/>
        <v>3.8222222222248092</v>
      </c>
      <c r="AR359" s="117">
        <f t="shared" si="63"/>
        <v>3.9569444444423425</v>
      </c>
      <c r="AS359" s="117">
        <f t="shared" si="62"/>
        <v>0.13472222221753327</v>
      </c>
    </row>
    <row r="360" spans="1:45" x14ac:dyDescent="0.2">
      <c r="A360" s="9" t="s">
        <v>2075</v>
      </c>
      <c r="B360" s="16">
        <v>39482.481944444444</v>
      </c>
      <c r="C360" s="16">
        <v>39483.781944444447</v>
      </c>
      <c r="D360" s="20" t="s">
        <v>2912</v>
      </c>
      <c r="E360" s="18" t="s">
        <v>2913</v>
      </c>
      <c r="F360" s="9">
        <v>50</v>
      </c>
      <c r="L360" s="8">
        <v>925.3</v>
      </c>
      <c r="N360" s="9">
        <v>1160</v>
      </c>
      <c r="P360" s="121">
        <v>39482.481944444444</v>
      </c>
      <c r="Q360" s="121">
        <v>39483.781944444447</v>
      </c>
      <c r="R360" s="24">
        <v>10.7098</v>
      </c>
      <c r="S360" s="24">
        <v>31.0746</v>
      </c>
      <c r="T360" s="69">
        <f t="shared" si="54"/>
        <v>925.32672000000002</v>
      </c>
      <c r="U360" s="69"/>
      <c r="V360" s="23">
        <v>39482.430555555555</v>
      </c>
      <c r="W360" s="23">
        <v>39483.807638888888</v>
      </c>
      <c r="X360">
        <v>10.973699999999999</v>
      </c>
      <c r="Y360">
        <v>31.0746</v>
      </c>
      <c r="Z360" s="81">
        <f t="shared" si="55"/>
        <v>948.12767999999983</v>
      </c>
      <c r="AB360" s="82">
        <f t="shared" si="56"/>
        <v>22.827679999999873</v>
      </c>
      <c r="AK360" s="9">
        <v>925.3</v>
      </c>
      <c r="AL360" s="9">
        <f t="shared" si="57"/>
        <v>925.32672000000002</v>
      </c>
      <c r="AM360" s="82">
        <f t="shared" si="59"/>
        <v>948.12767999999983</v>
      </c>
      <c r="AO360" s="82">
        <f t="shared" si="60"/>
        <v>2.6720000000068467E-2</v>
      </c>
      <c r="AP360" s="82">
        <f t="shared" si="61"/>
        <v>22.800959999999804</v>
      </c>
      <c r="AQ360" s="117">
        <f t="shared" si="58"/>
        <v>1.3000000000029104</v>
      </c>
      <c r="AR360" s="117">
        <f t="shared" si="63"/>
        <v>1.3770833333328483</v>
      </c>
      <c r="AS360" s="117">
        <f t="shared" si="62"/>
        <v>7.7083333329937886E-2</v>
      </c>
    </row>
    <row r="361" spans="1:45" x14ac:dyDescent="0.2">
      <c r="A361" s="9" t="s">
        <v>2075</v>
      </c>
      <c r="B361" s="16">
        <v>39483.834027777775</v>
      </c>
      <c r="C361" s="16">
        <v>39484.103472222225</v>
      </c>
      <c r="D361" s="20" t="s">
        <v>2914</v>
      </c>
      <c r="E361" s="18" t="s">
        <v>2915</v>
      </c>
      <c r="F361" s="9">
        <v>50</v>
      </c>
      <c r="L361" s="8">
        <v>81.7</v>
      </c>
      <c r="N361" s="9">
        <v>3160</v>
      </c>
      <c r="P361" s="121">
        <v>39483.834027777775</v>
      </c>
      <c r="Q361" s="121">
        <v>39484.103472222225</v>
      </c>
      <c r="R361" s="24">
        <v>0.94510000000000005</v>
      </c>
      <c r="S361" s="24">
        <v>4.0697999999999999</v>
      </c>
      <c r="T361" s="69">
        <f t="shared" si="54"/>
        <v>81.656639999999996</v>
      </c>
      <c r="U361" s="69"/>
      <c r="V361" s="23">
        <v>39483.807638888888</v>
      </c>
      <c r="W361" s="23">
        <v>39484.148611111108</v>
      </c>
      <c r="X361">
        <v>1.1995</v>
      </c>
      <c r="Y361">
        <v>4.0697999999999999</v>
      </c>
      <c r="Z361" s="81">
        <f t="shared" si="55"/>
        <v>103.63679999999999</v>
      </c>
      <c r="AB361" s="82">
        <f t="shared" si="56"/>
        <v>21.936799999999991</v>
      </c>
      <c r="AK361" s="9">
        <v>81.7</v>
      </c>
      <c r="AL361" s="9">
        <f t="shared" si="57"/>
        <v>81.656639999999996</v>
      </c>
      <c r="AM361" s="82">
        <f t="shared" si="59"/>
        <v>103.63679999999999</v>
      </c>
      <c r="AO361" s="82">
        <f t="shared" si="60"/>
        <v>-4.3360000000006949E-2</v>
      </c>
      <c r="AP361" s="82">
        <f t="shared" si="61"/>
        <v>21.980159999999998</v>
      </c>
      <c r="AQ361" s="117">
        <f t="shared" si="58"/>
        <v>0.26944444444961846</v>
      </c>
      <c r="AR361" s="117">
        <f t="shared" si="63"/>
        <v>0.34097222222044365</v>
      </c>
      <c r="AS361" s="117">
        <f t="shared" si="62"/>
        <v>7.1527777770825196E-2</v>
      </c>
    </row>
    <row r="362" spans="1:45" x14ac:dyDescent="0.2">
      <c r="A362" s="9" t="s">
        <v>2075</v>
      </c>
      <c r="B362" s="16">
        <v>39484.193749999999</v>
      </c>
      <c r="C362" s="16">
        <v>39484.567361111112</v>
      </c>
      <c r="D362" s="20" t="s">
        <v>2916</v>
      </c>
      <c r="E362" s="18" t="s">
        <v>2917</v>
      </c>
      <c r="F362" s="9">
        <v>50</v>
      </c>
      <c r="L362" s="8">
        <v>84.7</v>
      </c>
      <c r="N362" s="9">
        <v>2290</v>
      </c>
      <c r="P362" s="121">
        <v>39484.193749999999</v>
      </c>
      <c r="Q362" s="121">
        <v>39484.567361111112</v>
      </c>
      <c r="R362" s="24">
        <v>0.98089999999999999</v>
      </c>
      <c r="S362" s="24">
        <v>3.3010000000000002</v>
      </c>
      <c r="T362" s="69">
        <f t="shared" si="54"/>
        <v>84.749759999999995</v>
      </c>
      <c r="U362" s="69"/>
      <c r="V362" s="23">
        <v>39484.148611111108</v>
      </c>
      <c r="W362" s="23">
        <v>39484.686111111114</v>
      </c>
      <c r="X362">
        <v>1.351</v>
      </c>
      <c r="Y362">
        <v>3.6699000000000002</v>
      </c>
      <c r="Z362" s="81">
        <f t="shared" si="55"/>
        <v>116.72640000000001</v>
      </c>
      <c r="AB362" s="82">
        <f t="shared" si="56"/>
        <v>32.02640000000001</v>
      </c>
      <c r="AK362" s="9">
        <v>84.7</v>
      </c>
      <c r="AL362" s="9">
        <f t="shared" si="57"/>
        <v>84.749759999999995</v>
      </c>
      <c r="AM362" s="82">
        <f t="shared" si="59"/>
        <v>116.72640000000001</v>
      </c>
      <c r="AO362" s="82">
        <f t="shared" si="60"/>
        <v>4.9759999999992033E-2</v>
      </c>
      <c r="AP362" s="82">
        <f t="shared" si="61"/>
        <v>31.976640000000017</v>
      </c>
      <c r="AQ362" s="117">
        <f t="shared" si="58"/>
        <v>0.37361111111385981</v>
      </c>
      <c r="AR362" s="117">
        <f t="shared" si="63"/>
        <v>0.53750000000582077</v>
      </c>
      <c r="AS362" s="117">
        <f t="shared" si="62"/>
        <v>0.16388888889196096</v>
      </c>
    </row>
    <row r="363" spans="1:45" x14ac:dyDescent="0.2">
      <c r="A363" s="9" t="s">
        <v>2075</v>
      </c>
      <c r="B363" s="16">
        <v>39484.805555555555</v>
      </c>
      <c r="C363" s="16">
        <v>39486.256944444445</v>
      </c>
      <c r="D363" s="20" t="s">
        <v>2918</v>
      </c>
      <c r="E363" s="18" t="s">
        <v>2919</v>
      </c>
      <c r="F363" s="9">
        <v>50</v>
      </c>
      <c r="L363" s="8">
        <v>228</v>
      </c>
      <c r="N363" s="9">
        <v>3000</v>
      </c>
      <c r="P363" s="121">
        <v>39484.805555555555</v>
      </c>
      <c r="Q363" s="121">
        <v>39486.256944444445</v>
      </c>
      <c r="R363" s="24">
        <v>2.6429999999999998</v>
      </c>
      <c r="S363" s="24">
        <v>2.5</v>
      </c>
      <c r="T363" s="69">
        <f t="shared" si="54"/>
        <v>228.3552</v>
      </c>
      <c r="U363" s="69"/>
      <c r="V363" s="23">
        <v>39484.686111111114</v>
      </c>
      <c r="W363" s="23">
        <v>39486.395138888889</v>
      </c>
      <c r="X363">
        <v>3.0207000000000002</v>
      </c>
      <c r="Y363">
        <v>2.5</v>
      </c>
      <c r="Z363" s="81">
        <f t="shared" si="55"/>
        <v>260.98848000000004</v>
      </c>
      <c r="AB363" s="82">
        <f t="shared" si="56"/>
        <v>32.988480000000038</v>
      </c>
      <c r="AK363" s="9">
        <v>228</v>
      </c>
      <c r="AL363" s="9">
        <f t="shared" si="57"/>
        <v>228.3552</v>
      </c>
      <c r="AM363" s="82">
        <f t="shared" si="59"/>
        <v>260.98848000000004</v>
      </c>
      <c r="AO363" s="82">
        <f t="shared" si="60"/>
        <v>0.35519999999999641</v>
      </c>
      <c r="AP363" s="82">
        <f t="shared" si="61"/>
        <v>32.633280000000042</v>
      </c>
      <c r="AQ363" s="117">
        <f t="shared" si="58"/>
        <v>1.4513888888905058</v>
      </c>
      <c r="AR363" s="117">
        <f t="shared" si="63"/>
        <v>1.7090277777751908</v>
      </c>
      <c r="AS363" s="117">
        <f t="shared" si="62"/>
        <v>0.257638888884685</v>
      </c>
    </row>
    <row r="364" spans="1:45" x14ac:dyDescent="0.2">
      <c r="A364" s="9" t="s">
        <v>2075</v>
      </c>
      <c r="B364" s="16">
        <v>39486.53402777778</v>
      </c>
      <c r="C364" s="16">
        <v>39489.499305555553</v>
      </c>
      <c r="D364" s="20" t="s">
        <v>2920</v>
      </c>
      <c r="E364" s="18" t="s">
        <v>2921</v>
      </c>
      <c r="F364" s="9">
        <v>50</v>
      </c>
      <c r="L364" s="8">
        <v>373</v>
      </c>
      <c r="N364" s="9">
        <v>4100</v>
      </c>
      <c r="P364" s="121">
        <v>39486.53402777778</v>
      </c>
      <c r="Q364" s="121">
        <v>39489.499305555553</v>
      </c>
      <c r="R364" s="24">
        <v>4.3167999999999997</v>
      </c>
      <c r="S364" s="24">
        <v>3.3010000000000002</v>
      </c>
      <c r="T364" s="69">
        <f t="shared" si="54"/>
        <v>372.97152</v>
      </c>
      <c r="U364" s="69"/>
      <c r="V364" s="23">
        <v>39486.395138888889</v>
      </c>
      <c r="W364" s="23">
        <v>39489.629166666666</v>
      </c>
      <c r="X364">
        <v>4.6845999999999997</v>
      </c>
      <c r="Y364">
        <v>3.3010000000000002</v>
      </c>
      <c r="Z364" s="81">
        <f t="shared" si="55"/>
        <v>404.74943999999994</v>
      </c>
      <c r="AB364" s="82">
        <f t="shared" si="56"/>
        <v>31.749439999999936</v>
      </c>
      <c r="AK364" s="9">
        <v>373</v>
      </c>
      <c r="AL364" s="9">
        <f t="shared" si="57"/>
        <v>372.97152</v>
      </c>
      <c r="AM364" s="82">
        <f t="shared" si="59"/>
        <v>404.74943999999994</v>
      </c>
      <c r="AO364" s="82">
        <f t="shared" si="60"/>
        <v>-2.8480000000001837E-2</v>
      </c>
      <c r="AP364" s="82">
        <f t="shared" si="61"/>
        <v>31.777919999999938</v>
      </c>
      <c r="AQ364" s="117">
        <f t="shared" si="58"/>
        <v>2.9652777777737356</v>
      </c>
      <c r="AR364" s="117">
        <f t="shared" si="63"/>
        <v>3.234027777776646</v>
      </c>
      <c r="AS364" s="117">
        <f t="shared" si="62"/>
        <v>0.26875000000291038</v>
      </c>
    </row>
    <row r="365" spans="1:45" x14ac:dyDescent="0.2">
      <c r="A365" s="9" t="s">
        <v>2075</v>
      </c>
      <c r="B365" s="16">
        <v>39489.759027777778</v>
      </c>
      <c r="C365" s="16">
        <v>39491.309027777781</v>
      </c>
      <c r="D365" s="20" t="s">
        <v>2922</v>
      </c>
      <c r="E365" s="18" t="s">
        <v>2923</v>
      </c>
      <c r="F365" s="9">
        <v>50</v>
      </c>
      <c r="L365" s="8">
        <v>142</v>
      </c>
      <c r="N365" s="9">
        <v>4530</v>
      </c>
      <c r="P365" s="121">
        <v>39489.759027777778</v>
      </c>
      <c r="Q365" s="121">
        <v>39491.309027777781</v>
      </c>
      <c r="R365" s="24">
        <v>1.6445000000000001</v>
      </c>
      <c r="S365" s="24">
        <v>1.52</v>
      </c>
      <c r="T365" s="69">
        <f t="shared" si="54"/>
        <v>142.0848</v>
      </c>
      <c r="U365" s="69"/>
      <c r="V365" s="23">
        <v>39489.629166666666</v>
      </c>
      <c r="W365" s="23">
        <v>39491.465277777781</v>
      </c>
      <c r="X365">
        <v>1.9091</v>
      </c>
      <c r="Y365">
        <v>1.52</v>
      </c>
      <c r="Z365" s="81">
        <f t="shared" si="55"/>
        <v>164.94623999999999</v>
      </c>
      <c r="AB365" s="82">
        <f t="shared" si="56"/>
        <v>22.946239999999989</v>
      </c>
      <c r="AK365" s="9">
        <v>142</v>
      </c>
      <c r="AL365" s="9">
        <f t="shared" si="57"/>
        <v>142.0848</v>
      </c>
      <c r="AM365" s="82">
        <f t="shared" si="59"/>
        <v>164.94623999999999</v>
      </c>
      <c r="AO365" s="82">
        <f t="shared" si="60"/>
        <v>8.4800000000001319E-2</v>
      </c>
      <c r="AP365" s="82">
        <f t="shared" si="61"/>
        <v>22.861439999999988</v>
      </c>
      <c r="AQ365" s="117">
        <f t="shared" si="58"/>
        <v>1.5500000000029104</v>
      </c>
      <c r="AR365" s="117">
        <f t="shared" si="63"/>
        <v>1.836111111115315</v>
      </c>
      <c r="AS365" s="117">
        <f t="shared" si="62"/>
        <v>0.28611111111240461</v>
      </c>
    </row>
    <row r="366" spans="1:45" x14ac:dyDescent="0.2">
      <c r="A366" s="9" t="s">
        <v>2075</v>
      </c>
      <c r="B366" s="16">
        <v>39491.621527777781</v>
      </c>
      <c r="C366" s="16">
        <v>39493.161111111112</v>
      </c>
      <c r="D366" s="20" t="s">
        <v>2924</v>
      </c>
      <c r="E366" s="18" t="s">
        <v>2925</v>
      </c>
      <c r="F366" s="9">
        <v>50</v>
      </c>
      <c r="L366" s="8">
        <v>129</v>
      </c>
      <c r="N366" s="9">
        <v>3920</v>
      </c>
      <c r="P366" s="121">
        <v>39491.621527777781</v>
      </c>
      <c r="Q366" s="121">
        <v>39493.161111111112</v>
      </c>
      <c r="R366" s="24">
        <v>1.4915</v>
      </c>
      <c r="S366" s="24">
        <v>1.2841</v>
      </c>
      <c r="T366" s="69">
        <f t="shared" si="54"/>
        <v>128.8656</v>
      </c>
      <c r="U366" s="69"/>
      <c r="V366" s="23">
        <v>39491.465277777781</v>
      </c>
      <c r="W366" s="23">
        <v>39493.331250000003</v>
      </c>
      <c r="X366">
        <v>1.7762</v>
      </c>
      <c r="Y366">
        <v>1.2841</v>
      </c>
      <c r="Z366" s="81">
        <f t="shared" si="55"/>
        <v>153.46367999999998</v>
      </c>
      <c r="AB366" s="82">
        <f t="shared" si="56"/>
        <v>24.463679999999982</v>
      </c>
      <c r="AK366" s="9">
        <v>129</v>
      </c>
      <c r="AL366" s="9">
        <f t="shared" si="57"/>
        <v>128.8656</v>
      </c>
      <c r="AM366" s="82">
        <f t="shared" si="59"/>
        <v>153.46367999999998</v>
      </c>
      <c r="AO366" s="82">
        <f t="shared" si="60"/>
        <v>-0.13439999999999941</v>
      </c>
      <c r="AP366" s="82">
        <f t="shared" si="61"/>
        <v>24.598079999999982</v>
      </c>
      <c r="AQ366" s="117">
        <f t="shared" si="58"/>
        <v>1.5395833333313931</v>
      </c>
      <c r="AR366" s="117">
        <f t="shared" si="63"/>
        <v>1.8659722222218988</v>
      </c>
      <c r="AS366" s="117">
        <f t="shared" si="62"/>
        <v>0.32638888889050577</v>
      </c>
    </row>
    <row r="367" spans="1:45" x14ac:dyDescent="0.2">
      <c r="A367" s="9" t="s">
        <v>2075</v>
      </c>
      <c r="B367" s="16">
        <v>39493.502083333333</v>
      </c>
      <c r="C367" s="16">
        <v>39494.671527777777</v>
      </c>
      <c r="D367" s="20" t="s">
        <v>2926</v>
      </c>
      <c r="E367" s="18" t="s">
        <v>2927</v>
      </c>
      <c r="F367" s="9">
        <v>50</v>
      </c>
      <c r="L367" s="8">
        <v>74.3</v>
      </c>
      <c r="N367" s="9">
        <v>2630</v>
      </c>
      <c r="P367" s="121">
        <v>39493.502083333333</v>
      </c>
      <c r="Q367" s="121">
        <v>39494.671527777777</v>
      </c>
      <c r="R367" s="24">
        <v>0.86050000000000004</v>
      </c>
      <c r="S367" s="24">
        <v>1.0043</v>
      </c>
      <c r="T367" s="69">
        <f t="shared" si="54"/>
        <v>74.347200000000015</v>
      </c>
      <c r="U367" s="69"/>
      <c r="V367" s="23">
        <v>39493.331250000003</v>
      </c>
      <c r="W367" s="23">
        <v>39494.86041666667</v>
      </c>
      <c r="X367">
        <v>1.1352</v>
      </c>
      <c r="Y367">
        <v>1.0043</v>
      </c>
      <c r="Z367" s="81">
        <f t="shared" si="55"/>
        <v>98.081279999999992</v>
      </c>
      <c r="AB367" s="82">
        <f t="shared" si="56"/>
        <v>23.781279999999995</v>
      </c>
      <c r="AK367" s="9">
        <v>74.3</v>
      </c>
      <c r="AL367" s="9">
        <f t="shared" si="57"/>
        <v>74.347200000000015</v>
      </c>
      <c r="AM367" s="82">
        <f t="shared" si="59"/>
        <v>98.081279999999992</v>
      </c>
      <c r="AO367" s="82">
        <f t="shared" si="60"/>
        <v>4.7200000000017894E-2</v>
      </c>
      <c r="AP367" s="82">
        <f t="shared" si="61"/>
        <v>23.734079999999977</v>
      </c>
      <c r="AQ367" s="117">
        <f t="shared" si="58"/>
        <v>1.1694444444437977</v>
      </c>
      <c r="AR367" s="117">
        <f t="shared" si="63"/>
        <v>1.5291666666671517</v>
      </c>
      <c r="AS367" s="117">
        <f t="shared" si="62"/>
        <v>0.35972222222335404</v>
      </c>
    </row>
    <row r="368" spans="1:45" x14ac:dyDescent="0.2">
      <c r="A368" s="9" t="s">
        <v>2075</v>
      </c>
      <c r="B368" s="16">
        <v>39495.050000000003</v>
      </c>
      <c r="C368" s="16">
        <v>39495.292361111111</v>
      </c>
      <c r="D368" s="20" t="s">
        <v>2928</v>
      </c>
      <c r="E368" s="18" t="s">
        <v>2929</v>
      </c>
      <c r="F368" s="9">
        <v>50</v>
      </c>
      <c r="L368" s="8">
        <v>84.98</v>
      </c>
      <c r="N368" s="9">
        <v>4590</v>
      </c>
      <c r="P368" s="121">
        <v>39495.050000000003</v>
      </c>
      <c r="Q368" s="121">
        <v>39495.292361111111</v>
      </c>
      <c r="R368" s="24">
        <v>0.98360000000000003</v>
      </c>
      <c r="S368" s="24">
        <v>17.82</v>
      </c>
      <c r="T368" s="69">
        <f t="shared" si="54"/>
        <v>84.983040000000003</v>
      </c>
      <c r="U368" s="69"/>
      <c r="V368" s="23">
        <v>39494.86041666667</v>
      </c>
      <c r="W368" s="23">
        <v>39495.301388888889</v>
      </c>
      <c r="X368">
        <v>1.2554000000000001</v>
      </c>
      <c r="Y368">
        <v>19.259499999999999</v>
      </c>
      <c r="Z368" s="81">
        <f t="shared" si="55"/>
        <v>108.46656</v>
      </c>
      <c r="AB368" s="82">
        <f t="shared" si="56"/>
        <v>23.486559999999997</v>
      </c>
      <c r="AK368" s="9">
        <v>84.98</v>
      </c>
      <c r="AL368" s="9">
        <f t="shared" si="57"/>
        <v>84.983040000000003</v>
      </c>
      <c r="AM368" s="82">
        <f t="shared" si="59"/>
        <v>108.46656</v>
      </c>
      <c r="AO368" s="82">
        <f t="shared" si="60"/>
        <v>3.0399999999985994E-3</v>
      </c>
      <c r="AP368" s="82">
        <f t="shared" si="61"/>
        <v>23.483519999999999</v>
      </c>
      <c r="AQ368" s="117">
        <f t="shared" si="58"/>
        <v>0.24236111110803904</v>
      </c>
      <c r="AR368" s="117">
        <f t="shared" si="63"/>
        <v>0.44097222221898846</v>
      </c>
      <c r="AS368" s="117">
        <f t="shared" si="62"/>
        <v>0.19861111111094942</v>
      </c>
    </row>
    <row r="369" spans="1:45" x14ac:dyDescent="0.2">
      <c r="A369" s="9" t="s">
        <v>2075</v>
      </c>
      <c r="B369" s="16">
        <v>39495.311111111114</v>
      </c>
      <c r="C369" s="16">
        <v>39495.404861111114</v>
      </c>
      <c r="D369" s="20" t="s">
        <v>2932</v>
      </c>
      <c r="E369" s="18" t="s">
        <v>2933</v>
      </c>
      <c r="F369" s="9">
        <v>50</v>
      </c>
      <c r="L369" s="8">
        <v>236</v>
      </c>
      <c r="N369" s="9">
        <v>1420</v>
      </c>
      <c r="P369" s="121">
        <v>39495.311111111114</v>
      </c>
      <c r="Q369" s="121">
        <v>39495.404861111114</v>
      </c>
      <c r="R369" s="24">
        <v>2.7280000000000002</v>
      </c>
      <c r="S369" s="24">
        <v>35.604399999999998</v>
      </c>
      <c r="T369" s="69">
        <f t="shared" si="54"/>
        <v>235.69920000000002</v>
      </c>
      <c r="U369" s="69"/>
      <c r="V369" s="23">
        <v>39495.301388888889</v>
      </c>
      <c r="W369" s="23">
        <v>39495.42083333333</v>
      </c>
      <c r="X369">
        <v>3.6284000000000001</v>
      </c>
      <c r="Y369">
        <v>43.4236</v>
      </c>
      <c r="Z369" s="81">
        <f t="shared" si="55"/>
        <v>313.49376000000001</v>
      </c>
      <c r="AB369" s="82">
        <f t="shared" si="56"/>
        <v>77.493760000000009</v>
      </c>
      <c r="AK369" s="9">
        <v>236</v>
      </c>
      <c r="AL369" s="9">
        <f t="shared" si="57"/>
        <v>235.69920000000002</v>
      </c>
      <c r="AM369" s="82">
        <f t="shared" si="59"/>
        <v>313.49376000000001</v>
      </c>
      <c r="AO369" s="82">
        <f t="shared" si="60"/>
        <v>-0.30079999999998108</v>
      </c>
      <c r="AP369" s="82">
        <f t="shared" si="61"/>
        <v>77.79455999999999</v>
      </c>
      <c r="AQ369" s="117">
        <f t="shared" si="58"/>
        <v>9.375E-2</v>
      </c>
      <c r="AR369" s="117">
        <f t="shared" si="63"/>
        <v>0.11944444444088731</v>
      </c>
      <c r="AS369" s="117">
        <f t="shared" si="62"/>
        <v>2.569444444088731E-2</v>
      </c>
    </row>
    <row r="370" spans="1:45" x14ac:dyDescent="0.2">
      <c r="A370" s="9" t="s">
        <v>2075</v>
      </c>
      <c r="B370" s="16">
        <v>39495.436805555553</v>
      </c>
      <c r="C370" s="16">
        <v>39495.655555555553</v>
      </c>
      <c r="D370" s="20" t="s">
        <v>2934</v>
      </c>
      <c r="E370" s="18" t="s">
        <v>2935</v>
      </c>
      <c r="F370" s="9">
        <v>50</v>
      </c>
      <c r="L370" s="8">
        <v>804</v>
      </c>
      <c r="N370" s="9">
        <v>522</v>
      </c>
      <c r="P370" s="121">
        <v>39495.436805555553</v>
      </c>
      <c r="Q370" s="121">
        <v>39495.655555555553</v>
      </c>
      <c r="R370" s="24">
        <v>9.31</v>
      </c>
      <c r="S370" s="24">
        <v>48.492199999999997</v>
      </c>
      <c r="T370" s="69">
        <f t="shared" si="54"/>
        <v>804.38400000000001</v>
      </c>
      <c r="U370" s="69"/>
      <c r="V370" s="23">
        <v>39495.42083333333</v>
      </c>
      <c r="W370" s="23">
        <v>39495.670138888891</v>
      </c>
      <c r="X370">
        <v>10.691599999999999</v>
      </c>
      <c r="Y370">
        <v>48.492199999999997</v>
      </c>
      <c r="Z370" s="81">
        <f t="shared" si="55"/>
        <v>923.75423999999998</v>
      </c>
      <c r="AB370" s="82">
        <f t="shared" si="56"/>
        <v>119.75423999999998</v>
      </c>
      <c r="AK370" s="9">
        <v>804</v>
      </c>
      <c r="AL370" s="9">
        <f t="shared" si="57"/>
        <v>804.38400000000001</v>
      </c>
      <c r="AM370" s="82">
        <f t="shared" si="59"/>
        <v>923.75423999999998</v>
      </c>
      <c r="AO370" s="82">
        <f t="shared" si="60"/>
        <v>0.38400000000001455</v>
      </c>
      <c r="AP370" s="82">
        <f t="shared" si="61"/>
        <v>119.37023999999997</v>
      </c>
      <c r="AQ370" s="117">
        <f t="shared" si="58"/>
        <v>0.21875</v>
      </c>
      <c r="AR370" s="117">
        <f t="shared" si="63"/>
        <v>0.24930555556056788</v>
      </c>
      <c r="AS370" s="117">
        <f t="shared" si="62"/>
        <v>3.0555555560567882E-2</v>
      </c>
    </row>
    <row r="371" spans="1:45" x14ac:dyDescent="0.2">
      <c r="A371" s="9" t="s">
        <v>2075</v>
      </c>
      <c r="B371" s="16">
        <v>39495.685416666667</v>
      </c>
      <c r="C371" s="16">
        <v>39496.043749999997</v>
      </c>
      <c r="D371" s="20" t="s">
        <v>2936</v>
      </c>
      <c r="E371" s="18" t="s">
        <v>2937</v>
      </c>
      <c r="F371" s="9">
        <v>50</v>
      </c>
      <c r="L371" s="8">
        <v>814.95</v>
      </c>
      <c r="N371" s="9">
        <v>548</v>
      </c>
      <c r="P371" s="121">
        <v>39495.685416666667</v>
      </c>
      <c r="Q371" s="121">
        <v>39496.043749999997</v>
      </c>
      <c r="R371" s="24">
        <v>9.4322999999999997</v>
      </c>
      <c r="S371" s="24">
        <v>44.838799999999999</v>
      </c>
      <c r="T371" s="69">
        <f t="shared" si="54"/>
        <v>814.95071999999993</v>
      </c>
      <c r="U371" s="69"/>
      <c r="V371" s="23">
        <v>39495.670138888891</v>
      </c>
      <c r="W371" s="23">
        <v>39496.089583333334</v>
      </c>
      <c r="X371">
        <v>10.7658</v>
      </c>
      <c r="Y371">
        <v>44.838799999999999</v>
      </c>
      <c r="Z371" s="81">
        <f t="shared" si="55"/>
        <v>930.16511999999989</v>
      </c>
      <c r="AB371" s="82">
        <f t="shared" si="56"/>
        <v>115.21511999999984</v>
      </c>
      <c r="AK371" s="9">
        <v>814.95</v>
      </c>
      <c r="AL371" s="9">
        <f t="shared" si="57"/>
        <v>814.95071999999993</v>
      </c>
      <c r="AM371" s="82">
        <f t="shared" si="59"/>
        <v>930.16511999999989</v>
      </c>
      <c r="AO371" s="82">
        <f t="shared" si="60"/>
        <v>7.1999999988747732E-4</v>
      </c>
      <c r="AP371" s="82">
        <f t="shared" si="61"/>
        <v>115.21439999999996</v>
      </c>
      <c r="AQ371" s="117">
        <f t="shared" si="58"/>
        <v>0.35833333332993789</v>
      </c>
      <c r="AR371" s="117">
        <f t="shared" si="63"/>
        <v>0.41944444444379769</v>
      </c>
      <c r="AS371" s="117">
        <f t="shared" si="62"/>
        <v>6.1111111113859806E-2</v>
      </c>
    </row>
    <row r="372" spans="1:45" x14ac:dyDescent="0.2">
      <c r="A372" s="9" t="s">
        <v>2075</v>
      </c>
      <c r="B372" s="16">
        <v>39496.135416666664</v>
      </c>
      <c r="C372" s="16">
        <v>39496.495833333334</v>
      </c>
      <c r="D372" s="20" t="s">
        <v>2938</v>
      </c>
      <c r="E372" s="18" t="s">
        <v>2939</v>
      </c>
      <c r="F372" s="9">
        <v>50</v>
      </c>
      <c r="L372" s="8">
        <v>358</v>
      </c>
      <c r="N372" s="9">
        <v>713</v>
      </c>
      <c r="P372" s="121">
        <v>39496.135416666664</v>
      </c>
      <c r="Q372" s="121">
        <v>39496.495833333334</v>
      </c>
      <c r="R372" s="24">
        <v>4.141</v>
      </c>
      <c r="S372" s="24">
        <v>14.046200000000001</v>
      </c>
      <c r="T372" s="69">
        <f t="shared" si="54"/>
        <v>357.7824</v>
      </c>
      <c r="U372" s="69"/>
      <c r="V372" s="23">
        <v>39496.089583333334</v>
      </c>
      <c r="W372" s="23">
        <v>39496.568749999999</v>
      </c>
      <c r="X372">
        <v>5.4976000000000003</v>
      </c>
      <c r="Y372">
        <v>15.2441</v>
      </c>
      <c r="Z372" s="81">
        <f t="shared" si="55"/>
        <v>474.99263999999999</v>
      </c>
      <c r="AB372" s="82">
        <f t="shared" si="56"/>
        <v>116.99263999999999</v>
      </c>
      <c r="AK372" s="9">
        <v>358</v>
      </c>
      <c r="AL372" s="9">
        <f t="shared" si="57"/>
        <v>357.7824</v>
      </c>
      <c r="AM372" s="82">
        <f t="shared" si="59"/>
        <v>474.99263999999999</v>
      </c>
      <c r="AO372" s="82">
        <f t="shared" si="60"/>
        <v>-0.21760000000000446</v>
      </c>
      <c r="AP372" s="82">
        <f t="shared" si="61"/>
        <v>117.21024</v>
      </c>
      <c r="AQ372" s="117">
        <f t="shared" si="58"/>
        <v>0.36041666667006211</v>
      </c>
      <c r="AR372" s="117">
        <f t="shared" si="63"/>
        <v>0.47916666666424135</v>
      </c>
      <c r="AS372" s="117">
        <f t="shared" si="62"/>
        <v>0.11874999999417923</v>
      </c>
    </row>
    <row r="373" spans="1:45" x14ac:dyDescent="0.2">
      <c r="A373" s="9" t="s">
        <v>2075</v>
      </c>
      <c r="B373" s="16">
        <v>39496.64166666667</v>
      </c>
      <c r="C373" s="16">
        <v>39497.904166666667</v>
      </c>
      <c r="D373" s="20" t="s">
        <v>2940</v>
      </c>
      <c r="E373" s="18" t="s">
        <v>2941</v>
      </c>
      <c r="F373" s="9">
        <v>50</v>
      </c>
      <c r="L373" s="8">
        <v>573</v>
      </c>
      <c r="N373" s="9">
        <v>899</v>
      </c>
      <c r="P373" s="121">
        <v>39496.64166666667</v>
      </c>
      <c r="Q373" s="121">
        <v>39497.904166666667</v>
      </c>
      <c r="R373" s="24">
        <v>6.6345000000000001</v>
      </c>
      <c r="S373" s="24">
        <v>10.14</v>
      </c>
      <c r="T373" s="69">
        <f t="shared" si="54"/>
        <v>573.22080000000005</v>
      </c>
      <c r="U373" s="69"/>
      <c r="V373" s="23">
        <v>39496.568749999999</v>
      </c>
      <c r="W373" s="23">
        <v>39498.017361111109</v>
      </c>
      <c r="X373">
        <v>7.6082000000000001</v>
      </c>
      <c r="Y373">
        <v>10.14</v>
      </c>
      <c r="Z373" s="81">
        <f t="shared" si="55"/>
        <v>657.34848</v>
      </c>
      <c r="AB373" s="82">
        <f t="shared" si="56"/>
        <v>84.348479999999995</v>
      </c>
      <c r="AK373" s="9">
        <v>573</v>
      </c>
      <c r="AL373" s="9">
        <f t="shared" si="57"/>
        <v>573.22080000000005</v>
      </c>
      <c r="AM373" s="82">
        <f t="shared" si="59"/>
        <v>657.34848</v>
      </c>
      <c r="AO373" s="82">
        <f t="shared" si="60"/>
        <v>0.22080000000005384</v>
      </c>
      <c r="AP373" s="82">
        <f t="shared" si="61"/>
        <v>84.127679999999941</v>
      </c>
      <c r="AQ373" s="117">
        <f t="shared" si="58"/>
        <v>1.2624999999970896</v>
      </c>
      <c r="AR373" s="117">
        <f t="shared" si="63"/>
        <v>1.4486111111109494</v>
      </c>
      <c r="AS373" s="117">
        <f t="shared" si="62"/>
        <v>0.18611111111385981</v>
      </c>
    </row>
    <row r="374" spans="1:45" x14ac:dyDescent="0.2">
      <c r="A374" s="9" t="s">
        <v>2075</v>
      </c>
      <c r="B374" s="16">
        <v>39498.131249999999</v>
      </c>
      <c r="C374" s="16">
        <v>39505.234027777777</v>
      </c>
      <c r="D374" s="20" t="s">
        <v>2942</v>
      </c>
      <c r="E374" s="18" t="s">
        <v>2943</v>
      </c>
      <c r="F374" s="9">
        <v>50</v>
      </c>
      <c r="L374" s="8">
        <v>781</v>
      </c>
      <c r="N374" s="9">
        <v>2290</v>
      </c>
      <c r="P374" s="121">
        <v>39498.131249999999</v>
      </c>
      <c r="Q374" s="121">
        <v>39505.234027777777</v>
      </c>
      <c r="R374" s="24">
        <v>9.0426000000000002</v>
      </c>
      <c r="S374" s="24">
        <v>2.5</v>
      </c>
      <c r="T374" s="69">
        <f t="shared" si="54"/>
        <v>781.28064000000006</v>
      </c>
      <c r="U374" s="69"/>
      <c r="V374" s="23">
        <v>39498.017361111109</v>
      </c>
      <c r="W374" s="23">
        <v>39505.366666666669</v>
      </c>
      <c r="X374">
        <v>9.4364000000000008</v>
      </c>
      <c r="Y374">
        <v>2.5</v>
      </c>
      <c r="Z374" s="81">
        <f t="shared" si="55"/>
        <v>815.30496000000016</v>
      </c>
      <c r="AB374" s="82">
        <f t="shared" si="56"/>
        <v>34.304960000000165</v>
      </c>
      <c r="AK374" s="9">
        <v>781</v>
      </c>
      <c r="AL374" s="9">
        <f t="shared" si="57"/>
        <v>781.28064000000006</v>
      </c>
      <c r="AM374" s="82">
        <f t="shared" si="59"/>
        <v>815.30496000000016</v>
      </c>
      <c r="AO374" s="82">
        <f t="shared" si="60"/>
        <v>0.28064000000006217</v>
      </c>
      <c r="AP374" s="82">
        <f t="shared" si="61"/>
        <v>34.024320000000102</v>
      </c>
      <c r="AQ374" s="117">
        <f t="shared" si="58"/>
        <v>7.1027777777781012</v>
      </c>
      <c r="AR374" s="117">
        <f t="shared" si="63"/>
        <v>7.3493055555591127</v>
      </c>
      <c r="AS374" s="117">
        <f t="shared" si="62"/>
        <v>0.24652777778101154</v>
      </c>
    </row>
    <row r="375" spans="1:45" x14ac:dyDescent="0.2">
      <c r="A375" s="9" t="s">
        <v>2075</v>
      </c>
      <c r="B375" s="16">
        <v>39505.5</v>
      </c>
      <c r="C375" s="16">
        <v>39508.09375</v>
      </c>
      <c r="D375" s="20" t="s">
        <v>2944</v>
      </c>
      <c r="E375" s="18" t="s">
        <v>2945</v>
      </c>
      <c r="F375" s="9">
        <v>50</v>
      </c>
      <c r="L375" s="8">
        <v>254</v>
      </c>
      <c r="N375" s="9">
        <v>3790</v>
      </c>
      <c r="P375" s="121">
        <v>39505.5</v>
      </c>
      <c r="Q375" s="121">
        <v>39508.09375</v>
      </c>
      <c r="R375" s="24">
        <v>2.9373</v>
      </c>
      <c r="S375" s="24">
        <v>2.6473</v>
      </c>
      <c r="T375" s="69">
        <f t="shared" si="54"/>
        <v>253.78272000000004</v>
      </c>
      <c r="U375" s="69"/>
      <c r="V375" s="23">
        <v>39505.366666666669</v>
      </c>
      <c r="W375" s="23">
        <v>39508.3125</v>
      </c>
      <c r="X375">
        <v>3.2597</v>
      </c>
      <c r="Y375">
        <v>2.6473</v>
      </c>
      <c r="Z375" s="81">
        <f t="shared" si="55"/>
        <v>281.63808</v>
      </c>
      <c r="AB375" s="82">
        <f t="shared" si="56"/>
        <v>27.638080000000002</v>
      </c>
      <c r="AK375" s="9">
        <v>254</v>
      </c>
      <c r="AL375" s="9">
        <f t="shared" si="57"/>
        <v>253.78272000000004</v>
      </c>
      <c r="AM375" s="82">
        <f t="shared" si="59"/>
        <v>281.63808</v>
      </c>
      <c r="AO375" s="82">
        <f t="shared" si="60"/>
        <v>-0.21727999999995973</v>
      </c>
      <c r="AP375" s="82">
        <f t="shared" si="61"/>
        <v>27.855359999999962</v>
      </c>
      <c r="AQ375" s="117">
        <f t="shared" si="58"/>
        <v>2.59375</v>
      </c>
      <c r="AR375" s="117">
        <f t="shared" si="63"/>
        <v>2.9458333333313931</v>
      </c>
      <c r="AS375" s="117">
        <f t="shared" si="62"/>
        <v>0.35208333333139308</v>
      </c>
    </row>
    <row r="376" spans="1:45" x14ac:dyDescent="0.2">
      <c r="A376" s="9" t="s">
        <v>2075</v>
      </c>
      <c r="B376" s="16">
        <v>39508.53125</v>
      </c>
      <c r="C376" s="16">
        <v>39509.598611111112</v>
      </c>
      <c r="D376" s="20" t="s">
        <v>2946</v>
      </c>
      <c r="E376" s="18" t="s">
        <v>2947</v>
      </c>
      <c r="F376" s="9">
        <v>50</v>
      </c>
      <c r="L376" s="8">
        <v>97.4</v>
      </c>
      <c r="N376" s="9">
        <v>1970</v>
      </c>
      <c r="P376" s="121">
        <v>39508.53125</v>
      </c>
      <c r="Q376" s="121">
        <v>39509.598611111112</v>
      </c>
      <c r="R376" s="24">
        <v>1.1274999999999999</v>
      </c>
      <c r="S376" s="24">
        <v>3.3010000000000002</v>
      </c>
      <c r="T376" s="69">
        <f t="shared" si="54"/>
        <v>97.415999999999983</v>
      </c>
      <c r="U376" s="69"/>
      <c r="V376" s="23">
        <v>39508.3125</v>
      </c>
      <c r="W376" s="23">
        <v>39509.632638888892</v>
      </c>
      <c r="X376">
        <v>1.4736</v>
      </c>
      <c r="Y376">
        <v>4.0697999999999999</v>
      </c>
      <c r="Z376" s="81">
        <f t="shared" si="55"/>
        <v>127.31904</v>
      </c>
      <c r="AB376" s="82">
        <f t="shared" si="56"/>
        <v>29.919039999999995</v>
      </c>
      <c r="AK376" s="9">
        <v>97.4</v>
      </c>
      <c r="AL376" s="9">
        <f t="shared" si="57"/>
        <v>97.415999999999983</v>
      </c>
      <c r="AM376" s="82">
        <f t="shared" si="59"/>
        <v>127.31904</v>
      </c>
      <c r="AO376" s="82">
        <f t="shared" si="60"/>
        <v>1.5999999999976922E-2</v>
      </c>
      <c r="AP376" s="82">
        <f t="shared" si="61"/>
        <v>29.903040000000018</v>
      </c>
      <c r="AQ376" s="117">
        <f t="shared" si="58"/>
        <v>1.0673611111124046</v>
      </c>
      <c r="AR376" s="117">
        <f t="shared" si="63"/>
        <v>1.320138888891961</v>
      </c>
      <c r="AS376" s="117">
        <f t="shared" si="62"/>
        <v>0.25277777777955635</v>
      </c>
    </row>
    <row r="377" spans="1:45" x14ac:dyDescent="0.2">
      <c r="A377" s="9" t="s">
        <v>2075</v>
      </c>
      <c r="B377" s="16">
        <v>39509.667361111111</v>
      </c>
      <c r="C377" s="16">
        <v>39510.071527777778</v>
      </c>
      <c r="D377" s="20" t="s">
        <v>2948</v>
      </c>
      <c r="E377" s="18" t="s">
        <v>2949</v>
      </c>
      <c r="F377" s="9">
        <v>50</v>
      </c>
      <c r="L377" s="8">
        <v>273</v>
      </c>
      <c r="N377" s="9">
        <v>743</v>
      </c>
      <c r="P377" s="121">
        <v>39509.667361111111</v>
      </c>
      <c r="Q377" s="121">
        <v>39510.071527777778</v>
      </c>
      <c r="R377" s="24">
        <v>3.1604000000000001</v>
      </c>
      <c r="S377" s="24">
        <v>18.532800000000002</v>
      </c>
      <c r="T377" s="69">
        <f t="shared" ref="T377:T411" si="64">R377*60*60*24/1000</f>
        <v>273.05856</v>
      </c>
      <c r="U377" s="69"/>
      <c r="V377" s="23">
        <v>39509.632638888892</v>
      </c>
      <c r="W377" s="23">
        <v>39510.105555555558</v>
      </c>
      <c r="X377">
        <v>3.9268000000000001</v>
      </c>
      <c r="Y377">
        <v>18.532800000000002</v>
      </c>
      <c r="Z377" s="81">
        <f t="shared" si="55"/>
        <v>339.27552000000003</v>
      </c>
      <c r="AB377" s="82">
        <f t="shared" si="56"/>
        <v>66.275520000000029</v>
      </c>
      <c r="AK377" s="9">
        <v>273</v>
      </c>
      <c r="AL377" s="9">
        <f t="shared" si="57"/>
        <v>273.05856</v>
      </c>
      <c r="AM377" s="82">
        <f t="shared" si="59"/>
        <v>339.27552000000003</v>
      </c>
      <c r="AO377" s="82">
        <f t="shared" si="60"/>
        <v>5.8559999999999945E-2</v>
      </c>
      <c r="AP377" s="82">
        <f t="shared" si="61"/>
        <v>66.216960000000029</v>
      </c>
      <c r="AQ377" s="117">
        <f t="shared" si="58"/>
        <v>0.40416666666715173</v>
      </c>
      <c r="AR377" s="117">
        <f t="shared" si="63"/>
        <v>0.47291666666569654</v>
      </c>
      <c r="AS377" s="117">
        <f t="shared" si="62"/>
        <v>6.8749999998544808E-2</v>
      </c>
    </row>
    <row r="378" spans="1:45" x14ac:dyDescent="0.2">
      <c r="A378" s="9" t="s">
        <v>2075</v>
      </c>
      <c r="B378" s="16">
        <v>39510.13958333333</v>
      </c>
      <c r="C378" s="16">
        <v>39510.768750000003</v>
      </c>
      <c r="D378" s="20" t="s">
        <v>2950</v>
      </c>
      <c r="E378" s="18" t="s">
        <v>2951</v>
      </c>
      <c r="F378" s="9">
        <v>50</v>
      </c>
      <c r="L378" s="8">
        <v>2072</v>
      </c>
      <c r="N378" s="9">
        <v>393</v>
      </c>
      <c r="P378" s="121">
        <v>39510.13958333333</v>
      </c>
      <c r="Q378" s="121">
        <v>39510.768750000003</v>
      </c>
      <c r="R378" s="24">
        <v>23.976800000000001</v>
      </c>
      <c r="S378" s="24">
        <v>90.970699999999994</v>
      </c>
      <c r="T378" s="69">
        <f t="shared" si="64"/>
        <v>2071.5955199999999</v>
      </c>
      <c r="U378" s="69"/>
      <c r="V378" s="23">
        <v>39510.105555555558</v>
      </c>
      <c r="W378" s="23">
        <v>39510.818749999999</v>
      </c>
      <c r="X378">
        <v>25.2698</v>
      </c>
      <c r="Y378">
        <v>90.970699999999994</v>
      </c>
      <c r="Z378" s="81">
        <f t="shared" si="55"/>
        <v>2183.3107199999999</v>
      </c>
      <c r="AB378" s="82">
        <f t="shared" si="56"/>
        <v>111.31071999999995</v>
      </c>
      <c r="AK378" s="9">
        <v>2072</v>
      </c>
      <c r="AL378" s="9">
        <f t="shared" si="57"/>
        <v>2071.5955199999999</v>
      </c>
      <c r="AM378" s="82">
        <f t="shared" si="59"/>
        <v>2183.3107199999999</v>
      </c>
      <c r="AO378" s="82">
        <f t="shared" si="60"/>
        <v>-0.40448000000014872</v>
      </c>
      <c r="AP378" s="82">
        <f t="shared" si="61"/>
        <v>111.7152000000001</v>
      </c>
      <c r="AQ378" s="117">
        <f t="shared" si="58"/>
        <v>0.6291666666729725</v>
      </c>
      <c r="AR378" s="117">
        <f t="shared" si="63"/>
        <v>0.71319444444088731</v>
      </c>
      <c r="AS378" s="117">
        <f t="shared" si="62"/>
        <v>8.4027777767914813E-2</v>
      </c>
    </row>
    <row r="379" spans="1:45" x14ac:dyDescent="0.2">
      <c r="A379" s="9" t="s">
        <v>2075</v>
      </c>
      <c r="B379" s="16">
        <v>39510.869444444441</v>
      </c>
      <c r="C379" s="16">
        <v>39511.583333333336</v>
      </c>
      <c r="D379" s="20" t="s">
        <v>2952</v>
      </c>
      <c r="E379" s="18" t="s">
        <v>2953</v>
      </c>
      <c r="F379" s="9">
        <v>50</v>
      </c>
      <c r="L379" s="8">
        <v>294.99</v>
      </c>
      <c r="N379" s="9">
        <v>486</v>
      </c>
      <c r="P379" s="121">
        <v>39510.869444444441</v>
      </c>
      <c r="Q379" s="121">
        <v>39511.583333333336</v>
      </c>
      <c r="R379" s="24">
        <v>3.4142000000000001</v>
      </c>
      <c r="S379" s="24">
        <v>9.8168000000000006</v>
      </c>
      <c r="T379" s="69">
        <f t="shared" si="64"/>
        <v>294.98687999999999</v>
      </c>
      <c r="U379" s="69"/>
      <c r="V379" s="23">
        <v>39510.818749999999</v>
      </c>
      <c r="W379" s="23">
        <v>39511.663888888892</v>
      </c>
      <c r="X379">
        <v>4.2327000000000004</v>
      </c>
      <c r="Y379">
        <v>11.8209</v>
      </c>
      <c r="Z379" s="81">
        <f t="shared" si="55"/>
        <v>365.70528000000002</v>
      </c>
      <c r="AB379" s="82">
        <f t="shared" si="56"/>
        <v>70.715280000000007</v>
      </c>
      <c r="AK379" s="9">
        <v>294.99</v>
      </c>
      <c r="AL379" s="9">
        <f t="shared" si="57"/>
        <v>294.98687999999999</v>
      </c>
      <c r="AM379" s="82">
        <f t="shared" si="59"/>
        <v>365.70528000000002</v>
      </c>
      <c r="AO379" s="82">
        <f t="shared" si="60"/>
        <v>-3.1200000000239925E-3</v>
      </c>
      <c r="AP379" s="82">
        <f t="shared" si="61"/>
        <v>70.718400000000031</v>
      </c>
      <c r="AQ379" s="117">
        <f t="shared" si="58"/>
        <v>0.71388888889487134</v>
      </c>
      <c r="AR379" s="117">
        <f t="shared" si="63"/>
        <v>0.84513888889341615</v>
      </c>
      <c r="AS379" s="117">
        <f t="shared" si="62"/>
        <v>0.13124999999854481</v>
      </c>
    </row>
    <row r="380" spans="1:45" x14ac:dyDescent="0.2">
      <c r="A380" s="9" t="s">
        <v>2075</v>
      </c>
      <c r="B380" s="16">
        <v>39511.745138888888</v>
      </c>
      <c r="C380" s="16">
        <v>39513.402777777781</v>
      </c>
      <c r="D380" s="20" t="s">
        <v>2954</v>
      </c>
      <c r="E380" s="18" t="s">
        <v>2955</v>
      </c>
      <c r="F380" s="9">
        <v>50</v>
      </c>
      <c r="L380" s="8">
        <v>326</v>
      </c>
      <c r="N380" s="9">
        <v>581</v>
      </c>
      <c r="P380" s="121">
        <v>39511.745138888888</v>
      </c>
      <c r="Q380" s="121">
        <v>39513.402777777781</v>
      </c>
      <c r="R380" s="24">
        <v>3.7717000000000001</v>
      </c>
      <c r="S380" s="24">
        <v>3.6699000000000002</v>
      </c>
      <c r="T380" s="69">
        <f t="shared" si="64"/>
        <v>325.87488000000002</v>
      </c>
      <c r="U380" s="69"/>
      <c r="V380" s="23">
        <v>39511.663888888892</v>
      </c>
      <c r="W380" s="23">
        <v>39513.444444444445</v>
      </c>
      <c r="X380">
        <v>4.1242999999999999</v>
      </c>
      <c r="Y380">
        <v>3.6699000000000002</v>
      </c>
      <c r="Z380" s="81">
        <f t="shared" ref="Z380:Z443" si="65">X380*60*60*24/1000</f>
        <v>356.33951999999999</v>
      </c>
      <c r="AB380" s="82">
        <f t="shared" si="56"/>
        <v>30.339519999999993</v>
      </c>
      <c r="AK380" s="9">
        <v>326</v>
      </c>
      <c r="AL380" s="9">
        <f t="shared" si="57"/>
        <v>325.87488000000002</v>
      </c>
      <c r="AM380" s="82">
        <f t="shared" si="59"/>
        <v>356.33951999999999</v>
      </c>
      <c r="AO380" s="82">
        <f t="shared" si="60"/>
        <v>-0.12511999999998125</v>
      </c>
      <c r="AP380" s="82">
        <f t="shared" si="61"/>
        <v>30.464639999999974</v>
      </c>
      <c r="AQ380" s="117">
        <f t="shared" si="58"/>
        <v>1.6576388888934162</v>
      </c>
      <c r="AR380" s="117">
        <f t="shared" si="63"/>
        <v>1.7805555555532919</v>
      </c>
      <c r="AS380" s="117">
        <f t="shared" si="62"/>
        <v>0.12291666665987577</v>
      </c>
    </row>
    <row r="381" spans="1:45" x14ac:dyDescent="0.2">
      <c r="A381" s="9" t="s">
        <v>2075</v>
      </c>
      <c r="B381" s="16">
        <v>39513.486111111109</v>
      </c>
      <c r="C381" s="16">
        <v>39514.135416666664</v>
      </c>
      <c r="D381" s="20" t="s">
        <v>2956</v>
      </c>
      <c r="E381" s="18" t="s">
        <v>2957</v>
      </c>
      <c r="F381" s="9">
        <v>50</v>
      </c>
      <c r="L381" s="8">
        <v>203</v>
      </c>
      <c r="N381" s="9">
        <v>553</v>
      </c>
      <c r="P381" s="121">
        <v>39513.486111111109</v>
      </c>
      <c r="Q381" s="121">
        <v>39514.135416666664</v>
      </c>
      <c r="R381" s="24">
        <v>2.3441999999999998</v>
      </c>
      <c r="S381" s="24">
        <v>5.18</v>
      </c>
      <c r="T381" s="69">
        <f t="shared" si="64"/>
        <v>202.53887999999998</v>
      </c>
      <c r="U381" s="69"/>
      <c r="V381" s="23">
        <v>39513.444444444445</v>
      </c>
      <c r="W381" s="23">
        <v>39514.174305555556</v>
      </c>
      <c r="X381">
        <v>2.5177999999999998</v>
      </c>
      <c r="Y381">
        <v>5.18</v>
      </c>
      <c r="Z381" s="81">
        <f t="shared" si="65"/>
        <v>217.53791999999996</v>
      </c>
      <c r="AB381" s="82">
        <f t="shared" si="56"/>
        <v>14.537919999999957</v>
      </c>
      <c r="AK381" s="9">
        <v>203</v>
      </c>
      <c r="AL381" s="9">
        <f t="shared" si="57"/>
        <v>202.53887999999998</v>
      </c>
      <c r="AM381" s="82">
        <f t="shared" si="59"/>
        <v>217.53791999999996</v>
      </c>
      <c r="AO381" s="82">
        <f t="shared" si="60"/>
        <v>-0.4611200000000224</v>
      </c>
      <c r="AP381" s="82">
        <f t="shared" si="61"/>
        <v>14.999039999999979</v>
      </c>
      <c r="AQ381" s="117">
        <f t="shared" si="58"/>
        <v>0.64930555555474712</v>
      </c>
      <c r="AR381" s="117">
        <f t="shared" si="63"/>
        <v>0.72986111111094942</v>
      </c>
      <c r="AS381" s="117">
        <f t="shared" si="62"/>
        <v>8.0555555556202307E-2</v>
      </c>
    </row>
    <row r="382" spans="1:45" x14ac:dyDescent="0.2">
      <c r="A382" s="9" t="s">
        <v>2075</v>
      </c>
      <c r="B382" s="16">
        <v>39514.213888888888</v>
      </c>
      <c r="C382" s="16">
        <v>39515.743055555555</v>
      </c>
      <c r="D382" s="20" t="s">
        <v>2958</v>
      </c>
      <c r="E382" s="18" t="s">
        <v>2959</v>
      </c>
      <c r="F382" s="9">
        <v>50</v>
      </c>
      <c r="L382" s="8">
        <v>214.59</v>
      </c>
      <c r="N382" s="9">
        <v>1870</v>
      </c>
      <c r="P382" s="121">
        <v>39514.213888888888</v>
      </c>
      <c r="Q382" s="121">
        <v>39515.743055555555</v>
      </c>
      <c r="R382" s="24">
        <v>2.4836999999999998</v>
      </c>
      <c r="S382" s="24">
        <v>2.3782000000000001</v>
      </c>
      <c r="T382" s="69">
        <f t="shared" si="64"/>
        <v>214.59168</v>
      </c>
      <c r="U382" s="69"/>
      <c r="V382" s="23">
        <v>39514.174305555556</v>
      </c>
      <c r="W382" s="23">
        <v>39515.845138888886</v>
      </c>
      <c r="X382">
        <v>2.6989999999999998</v>
      </c>
      <c r="Y382">
        <v>2.6473</v>
      </c>
      <c r="Z382" s="81">
        <f t="shared" si="65"/>
        <v>233.19359999999998</v>
      </c>
      <c r="AB382" s="82">
        <f t="shared" si="56"/>
        <v>18.603599999999972</v>
      </c>
      <c r="AK382" s="9">
        <v>214.59</v>
      </c>
      <c r="AL382" s="9">
        <f t="shared" si="57"/>
        <v>214.59168</v>
      </c>
      <c r="AM382" s="82">
        <f t="shared" si="59"/>
        <v>233.19359999999998</v>
      </c>
      <c r="AO382" s="82">
        <f t="shared" si="60"/>
        <v>1.6799999999932425E-3</v>
      </c>
      <c r="AP382" s="82">
        <f t="shared" si="61"/>
        <v>18.601919999999978</v>
      </c>
      <c r="AQ382" s="117">
        <f t="shared" si="58"/>
        <v>1.5291666666671517</v>
      </c>
      <c r="AR382" s="117">
        <f t="shared" si="63"/>
        <v>1.6708333333299379</v>
      </c>
      <c r="AS382" s="117">
        <f t="shared" si="62"/>
        <v>0.14166666666278616</v>
      </c>
    </row>
    <row r="383" spans="1:45" x14ac:dyDescent="0.2">
      <c r="A383" s="9" t="s">
        <v>2075</v>
      </c>
      <c r="B383" s="16">
        <v>39515.947916666664</v>
      </c>
      <c r="C383" s="16">
        <v>39517.378472222219</v>
      </c>
      <c r="D383" s="20" t="s">
        <v>2960</v>
      </c>
      <c r="E383" s="18" t="s">
        <v>2961</v>
      </c>
      <c r="F383" s="9">
        <v>50</v>
      </c>
      <c r="L383" s="8">
        <v>129</v>
      </c>
      <c r="N383" s="9">
        <v>1630</v>
      </c>
      <c r="P383" s="121">
        <v>39515.947916666664</v>
      </c>
      <c r="Q383" s="121">
        <v>39517.378472222219</v>
      </c>
      <c r="R383" s="24">
        <v>1.4893000000000001</v>
      </c>
      <c r="S383" s="24">
        <v>1.1393</v>
      </c>
      <c r="T383" s="69">
        <f t="shared" si="64"/>
        <v>128.67552000000001</v>
      </c>
      <c r="U383" s="69"/>
      <c r="V383" s="23">
        <v>39515.845138888886</v>
      </c>
      <c r="W383" s="23">
        <v>39517.512499999997</v>
      </c>
      <c r="X383">
        <v>1.7326999999999999</v>
      </c>
      <c r="Y383">
        <v>1.1393</v>
      </c>
      <c r="Z383" s="81">
        <f t="shared" si="65"/>
        <v>149.70527999999996</v>
      </c>
      <c r="AB383" s="82">
        <f t="shared" si="56"/>
        <v>20.705279999999959</v>
      </c>
      <c r="AK383" s="9">
        <v>129</v>
      </c>
      <c r="AL383" s="9">
        <f t="shared" si="57"/>
        <v>128.67552000000001</v>
      </c>
      <c r="AM383" s="82">
        <f t="shared" si="59"/>
        <v>149.70527999999996</v>
      </c>
      <c r="AO383" s="82">
        <f t="shared" si="60"/>
        <v>-0.32447999999999411</v>
      </c>
      <c r="AP383" s="82">
        <f t="shared" si="61"/>
        <v>21.029759999999953</v>
      </c>
      <c r="AQ383" s="117">
        <f t="shared" si="58"/>
        <v>1.4305555555547471</v>
      </c>
      <c r="AR383" s="117">
        <f t="shared" si="63"/>
        <v>1.6673611111109494</v>
      </c>
      <c r="AS383" s="117">
        <f t="shared" si="62"/>
        <v>0.23680555555620231</v>
      </c>
    </row>
    <row r="384" spans="1:45" x14ac:dyDescent="0.2">
      <c r="A384" s="9" t="s">
        <v>2075</v>
      </c>
      <c r="B384" s="16">
        <v>39517.647222222222</v>
      </c>
      <c r="C384" s="16">
        <v>39518.823611111111</v>
      </c>
      <c r="D384" s="20" t="s">
        <v>2962</v>
      </c>
      <c r="E384" s="18" t="s">
        <v>2963</v>
      </c>
      <c r="F384" s="9">
        <v>50</v>
      </c>
      <c r="L384" s="8">
        <v>205.24</v>
      </c>
      <c r="N384" s="9">
        <v>1360</v>
      </c>
      <c r="P384" s="121">
        <v>39517.647222222222</v>
      </c>
      <c r="Q384" s="121">
        <v>39518.823611111111</v>
      </c>
      <c r="R384" s="24">
        <v>2.3755000000000002</v>
      </c>
      <c r="S384" s="24">
        <v>7.5084999999999997</v>
      </c>
      <c r="T384" s="69">
        <f t="shared" si="64"/>
        <v>205.24319999999997</v>
      </c>
      <c r="U384" s="69"/>
      <c r="V384" s="23">
        <v>39517.512499999997</v>
      </c>
      <c r="W384" s="23">
        <v>39518.84375</v>
      </c>
      <c r="X384">
        <v>2.6404999999999998</v>
      </c>
      <c r="Y384">
        <v>7.5084999999999997</v>
      </c>
      <c r="Z384" s="81">
        <f t="shared" si="65"/>
        <v>228.13919999999999</v>
      </c>
      <c r="AB384" s="82">
        <f t="shared" si="56"/>
        <v>22.899199999999979</v>
      </c>
      <c r="AK384" s="9">
        <v>205.24</v>
      </c>
      <c r="AL384" s="9">
        <f t="shared" si="57"/>
        <v>205.24319999999997</v>
      </c>
      <c r="AM384" s="82">
        <f t="shared" si="59"/>
        <v>228.13919999999999</v>
      </c>
      <c r="AO384" s="82">
        <f t="shared" si="60"/>
        <v>3.1999999999641204E-3</v>
      </c>
      <c r="AP384" s="82">
        <f t="shared" si="61"/>
        <v>22.896000000000015</v>
      </c>
      <c r="AQ384" s="117">
        <f t="shared" si="58"/>
        <v>1.1763888888890506</v>
      </c>
      <c r="AR384" s="117">
        <f t="shared" si="63"/>
        <v>1.3312500000029104</v>
      </c>
      <c r="AS384" s="117">
        <f t="shared" si="62"/>
        <v>0.15486111111385981</v>
      </c>
    </row>
    <row r="385" spans="1:45" x14ac:dyDescent="0.2">
      <c r="A385" s="9" t="s">
        <v>2075</v>
      </c>
      <c r="B385" s="16">
        <v>39518.863888888889</v>
      </c>
      <c r="C385" s="16">
        <v>39520.474305555559</v>
      </c>
      <c r="D385" s="20" t="s">
        <v>2964</v>
      </c>
      <c r="E385" s="18" t="s">
        <v>2965</v>
      </c>
      <c r="F385" s="9">
        <v>50</v>
      </c>
      <c r="L385" s="8">
        <v>934</v>
      </c>
      <c r="N385" s="9">
        <v>406</v>
      </c>
      <c r="P385" s="121">
        <v>39518.863888888889</v>
      </c>
      <c r="Q385" s="121">
        <v>39520.474305555559</v>
      </c>
      <c r="R385" s="24">
        <v>10.813000000000001</v>
      </c>
      <c r="S385" s="24">
        <v>19.259499999999999</v>
      </c>
      <c r="T385" s="69">
        <f t="shared" si="64"/>
        <v>934.24320000000012</v>
      </c>
      <c r="U385" s="69"/>
      <c r="V385" s="23">
        <v>39518.84375</v>
      </c>
      <c r="W385" s="23">
        <v>39520.494444444441</v>
      </c>
      <c r="X385">
        <v>11.265000000000001</v>
      </c>
      <c r="Y385">
        <v>20.470300000000002</v>
      </c>
      <c r="Z385" s="81">
        <f t="shared" si="65"/>
        <v>973.29600000000028</v>
      </c>
      <c r="AB385" s="82">
        <f t="shared" si="56"/>
        <v>39.296000000000276</v>
      </c>
      <c r="AK385" s="9">
        <v>934</v>
      </c>
      <c r="AL385" s="9">
        <f t="shared" si="57"/>
        <v>934.24320000000012</v>
      </c>
      <c r="AM385" s="82">
        <f t="shared" si="59"/>
        <v>973.29600000000028</v>
      </c>
      <c r="AO385" s="82">
        <f t="shared" si="60"/>
        <v>0.24320000000011532</v>
      </c>
      <c r="AP385" s="82">
        <f t="shared" si="61"/>
        <v>39.052800000000161</v>
      </c>
      <c r="AQ385" s="117">
        <f t="shared" si="58"/>
        <v>1.6104166666700621</v>
      </c>
      <c r="AR385" s="117">
        <f t="shared" si="63"/>
        <v>1.6506944444408873</v>
      </c>
      <c r="AS385" s="117">
        <f t="shared" si="62"/>
        <v>4.0277777770825196E-2</v>
      </c>
    </row>
    <row r="386" spans="1:45" x14ac:dyDescent="0.2">
      <c r="A386" s="9" t="s">
        <v>2075</v>
      </c>
      <c r="B386" s="16">
        <v>39520.51458333333</v>
      </c>
      <c r="C386" s="16">
        <v>39522.379166666666</v>
      </c>
      <c r="D386" s="20" t="s">
        <v>2966</v>
      </c>
      <c r="E386" s="18" t="s">
        <v>2967</v>
      </c>
      <c r="F386" s="9">
        <v>50</v>
      </c>
      <c r="L386" s="8">
        <v>4756</v>
      </c>
      <c r="N386" s="9">
        <v>195</v>
      </c>
      <c r="P386" s="121">
        <v>39520.51458333333</v>
      </c>
      <c r="Q386" s="121">
        <v>39522.379166666666</v>
      </c>
      <c r="R386" s="24">
        <v>55.0456</v>
      </c>
      <c r="S386" s="24">
        <v>89.216399999999993</v>
      </c>
      <c r="T386" s="69">
        <f t="shared" si="64"/>
        <v>4755.93984</v>
      </c>
      <c r="U386" s="69"/>
      <c r="V386" s="23">
        <v>39520.494444444441</v>
      </c>
      <c r="W386" s="23">
        <v>39522.686111111114</v>
      </c>
      <c r="X386">
        <v>57.785200000000003</v>
      </c>
      <c r="Y386">
        <v>89.216399999999993</v>
      </c>
      <c r="Z386" s="81">
        <f t="shared" si="65"/>
        <v>4992.6412799999998</v>
      </c>
      <c r="AB386" s="82">
        <f t="shared" si="56"/>
        <v>236.64127999999982</v>
      </c>
      <c r="AK386" s="9">
        <v>4756</v>
      </c>
      <c r="AL386" s="9">
        <f t="shared" si="57"/>
        <v>4755.93984</v>
      </c>
      <c r="AM386" s="82">
        <f t="shared" si="59"/>
        <v>4992.6412799999998</v>
      </c>
      <c r="AO386" s="82">
        <f t="shared" si="60"/>
        <v>-6.0159999999996217E-2</v>
      </c>
      <c r="AP386" s="82">
        <f t="shared" si="61"/>
        <v>236.70143999999982</v>
      </c>
      <c r="AQ386" s="117">
        <f t="shared" si="58"/>
        <v>1.8645833333357587</v>
      </c>
      <c r="AR386" s="117">
        <f t="shared" si="63"/>
        <v>2.1916666666729725</v>
      </c>
      <c r="AS386" s="117">
        <f t="shared" si="62"/>
        <v>0.32708333333721384</v>
      </c>
    </row>
    <row r="387" spans="1:45" x14ac:dyDescent="0.2">
      <c r="A387" s="9" t="s">
        <v>2075</v>
      </c>
      <c r="B387" s="16">
        <v>39522.993055555555</v>
      </c>
      <c r="C387" s="16">
        <v>39525.493750000001</v>
      </c>
      <c r="D387" s="20" t="s">
        <v>2968</v>
      </c>
      <c r="E387" s="18" t="s">
        <v>2969</v>
      </c>
      <c r="F387" s="9">
        <v>50</v>
      </c>
      <c r="L387" s="8">
        <v>1225.49</v>
      </c>
      <c r="N387" s="9">
        <v>460</v>
      </c>
      <c r="P387" s="121">
        <v>39522.993055555555</v>
      </c>
      <c r="Q387" s="121">
        <v>39525.493750000001</v>
      </c>
      <c r="R387" s="24">
        <v>14.1839</v>
      </c>
      <c r="S387" s="24">
        <v>18.532800000000002</v>
      </c>
      <c r="T387" s="69">
        <f t="shared" si="64"/>
        <v>1225.4889599999999</v>
      </c>
      <c r="U387" s="69"/>
      <c r="V387" s="23">
        <v>39522.686111111114</v>
      </c>
      <c r="W387" s="23">
        <v>39525.543055555558</v>
      </c>
      <c r="X387">
        <v>17.336200000000002</v>
      </c>
      <c r="Y387">
        <v>18.532800000000002</v>
      </c>
      <c r="Z387" s="81">
        <f t="shared" si="65"/>
        <v>1497.8476799999999</v>
      </c>
      <c r="AB387" s="82">
        <f t="shared" si="56"/>
        <v>272.35767999999985</v>
      </c>
      <c r="AK387" s="9">
        <v>1225.49</v>
      </c>
      <c r="AL387" s="9">
        <f t="shared" si="57"/>
        <v>1225.4889599999999</v>
      </c>
      <c r="AM387" s="82">
        <f t="shared" si="59"/>
        <v>1497.8476799999999</v>
      </c>
      <c r="AO387" s="82">
        <f t="shared" si="60"/>
        <v>-1.0400000001027365E-3</v>
      </c>
      <c r="AP387" s="82">
        <f t="shared" si="61"/>
        <v>272.35871999999995</v>
      </c>
      <c r="AQ387" s="117">
        <f t="shared" si="58"/>
        <v>2.5006944444467081</v>
      </c>
      <c r="AR387" s="117">
        <f t="shared" si="63"/>
        <v>2.8569444444437977</v>
      </c>
      <c r="AS387" s="117">
        <f t="shared" si="62"/>
        <v>0.35624999999708962</v>
      </c>
    </row>
    <row r="388" spans="1:45" x14ac:dyDescent="0.2">
      <c r="A388" s="9" t="s">
        <v>2075</v>
      </c>
      <c r="B388" s="16">
        <v>39525.592361111114</v>
      </c>
      <c r="C388" s="16">
        <v>39527.753472222219</v>
      </c>
      <c r="D388" s="20" t="s">
        <v>2970</v>
      </c>
      <c r="E388" s="18" t="s">
        <v>2971</v>
      </c>
      <c r="F388" s="9">
        <v>50</v>
      </c>
      <c r="L388" s="8">
        <v>1200</v>
      </c>
      <c r="N388" s="9">
        <v>354</v>
      </c>
      <c r="P388" s="121">
        <v>39525.592361111114</v>
      </c>
      <c r="Q388" s="121">
        <v>39527.753472222219</v>
      </c>
      <c r="R388" s="24">
        <v>13.890499999999999</v>
      </c>
      <c r="S388" s="24">
        <v>12.1759</v>
      </c>
      <c r="T388" s="69">
        <f t="shared" si="64"/>
        <v>1200.1391999999998</v>
      </c>
      <c r="U388" s="69"/>
      <c r="V388" s="23">
        <v>39525.543055555558</v>
      </c>
      <c r="W388" s="23">
        <v>39527.816666666666</v>
      </c>
      <c r="X388">
        <v>14.6364</v>
      </c>
      <c r="Y388">
        <v>12.1759</v>
      </c>
      <c r="Z388" s="81">
        <f t="shared" si="65"/>
        <v>1264.5849599999999</v>
      </c>
      <c r="AB388" s="82">
        <f t="shared" si="56"/>
        <v>64.58495999999991</v>
      </c>
      <c r="AK388" s="9">
        <v>1200</v>
      </c>
      <c r="AL388" s="9">
        <f t="shared" si="57"/>
        <v>1200.1391999999998</v>
      </c>
      <c r="AM388" s="82">
        <f t="shared" si="59"/>
        <v>1264.5849599999999</v>
      </c>
      <c r="AO388" s="82">
        <f t="shared" si="60"/>
        <v>0.13919999999984611</v>
      </c>
      <c r="AP388" s="82">
        <f t="shared" si="61"/>
        <v>64.445760000000064</v>
      </c>
      <c r="AQ388" s="117">
        <f t="shared" si="58"/>
        <v>2.1611111111051287</v>
      </c>
      <c r="AR388" s="117">
        <f t="shared" si="63"/>
        <v>2.273611111108039</v>
      </c>
      <c r="AS388" s="117">
        <f t="shared" si="62"/>
        <v>0.11250000000291038</v>
      </c>
    </row>
    <row r="389" spans="1:45" x14ac:dyDescent="0.2">
      <c r="A389" s="9" t="s">
        <v>2075</v>
      </c>
      <c r="B389" s="16">
        <v>39527.879861111112</v>
      </c>
      <c r="C389" s="16">
        <v>39528.412499999999</v>
      </c>
      <c r="D389" s="20" t="s">
        <v>2972</v>
      </c>
      <c r="E389" s="18" t="s">
        <v>2973</v>
      </c>
      <c r="F389" s="9">
        <v>50</v>
      </c>
      <c r="L389" s="8">
        <v>164.8</v>
      </c>
      <c r="N389" s="9">
        <v>704</v>
      </c>
      <c r="P389" s="121">
        <v>39527.879861111112</v>
      </c>
      <c r="Q389" s="121">
        <v>39528.412499999999</v>
      </c>
      <c r="R389" s="24">
        <v>1.9077999999999999</v>
      </c>
      <c r="S389" s="24">
        <v>4.9444999999999997</v>
      </c>
      <c r="T389" s="69">
        <f t="shared" si="64"/>
        <v>164.83391999999998</v>
      </c>
      <c r="U389" s="69"/>
      <c r="V389" s="23">
        <v>39527.816666666666</v>
      </c>
      <c r="W389" s="23">
        <v>39528.497916666667</v>
      </c>
      <c r="X389">
        <v>2.5718999999999999</v>
      </c>
      <c r="Y389">
        <v>5.6657000000000002</v>
      </c>
      <c r="Z389" s="81">
        <f t="shared" si="65"/>
        <v>222.21216000000001</v>
      </c>
      <c r="AB389" s="82">
        <f t="shared" si="56"/>
        <v>57.41216</v>
      </c>
      <c r="AK389" s="9">
        <v>164.8</v>
      </c>
      <c r="AL389" s="9">
        <f t="shared" si="57"/>
        <v>164.83391999999998</v>
      </c>
      <c r="AM389" s="82">
        <f t="shared" si="59"/>
        <v>222.21216000000001</v>
      </c>
      <c r="AO389" s="82">
        <f t="shared" si="60"/>
        <v>3.3919999999966421E-2</v>
      </c>
      <c r="AP389" s="82">
        <f t="shared" si="61"/>
        <v>57.378240000000034</v>
      </c>
      <c r="AQ389" s="117">
        <f t="shared" si="58"/>
        <v>0.53263888888614019</v>
      </c>
      <c r="AR389" s="117">
        <f t="shared" si="63"/>
        <v>0.68125000000145519</v>
      </c>
      <c r="AS389" s="117">
        <f t="shared" si="62"/>
        <v>0.148611111115315</v>
      </c>
    </row>
    <row r="390" spans="1:45" x14ac:dyDescent="0.2">
      <c r="A390" s="9" t="s">
        <v>2075</v>
      </c>
      <c r="B390" s="16">
        <v>39528.584027777775</v>
      </c>
      <c r="C390" s="16">
        <v>39529.216666666667</v>
      </c>
      <c r="D390" s="20" t="s">
        <v>2974</v>
      </c>
      <c r="E390" s="18" t="s">
        <v>2975</v>
      </c>
      <c r="F390" s="9">
        <v>50</v>
      </c>
      <c r="L390" s="8">
        <v>157</v>
      </c>
      <c r="N390" s="9">
        <v>934</v>
      </c>
      <c r="P390" s="121">
        <v>39528.584027777775</v>
      </c>
      <c r="Q390" s="121">
        <v>39529.216666666667</v>
      </c>
      <c r="R390" s="24">
        <v>1.8129999999999999</v>
      </c>
      <c r="S390" s="24">
        <v>3.48</v>
      </c>
      <c r="T390" s="69">
        <f t="shared" si="64"/>
        <v>156.64320000000001</v>
      </c>
      <c r="U390" s="69"/>
      <c r="V390" s="23">
        <v>39528.497916666667</v>
      </c>
      <c r="W390" s="23">
        <v>39529.32708333333</v>
      </c>
      <c r="X390">
        <v>2.4011</v>
      </c>
      <c r="Y390">
        <v>3.6699000000000002</v>
      </c>
      <c r="Z390" s="81">
        <f t="shared" si="65"/>
        <v>207.45504000000003</v>
      </c>
      <c r="AB390" s="82">
        <f t="shared" ref="AB390:AB453" si="66">Z390-L390</f>
        <v>50.455040000000025</v>
      </c>
      <c r="AK390" s="9">
        <v>157</v>
      </c>
      <c r="AL390" s="9">
        <f t="shared" ref="AL390:AL453" si="67">T390</f>
        <v>156.64320000000001</v>
      </c>
      <c r="AM390" s="82">
        <f t="shared" si="59"/>
        <v>207.45504000000003</v>
      </c>
      <c r="AO390" s="82">
        <f t="shared" si="60"/>
        <v>-0.35679999999999268</v>
      </c>
      <c r="AP390" s="82">
        <f t="shared" si="61"/>
        <v>50.811840000000018</v>
      </c>
      <c r="AQ390" s="117">
        <f t="shared" ref="AQ390:AQ453" si="68">Q390-P390</f>
        <v>0.63263888889196096</v>
      </c>
      <c r="AR390" s="117">
        <f t="shared" si="63"/>
        <v>0.82916666666278616</v>
      </c>
      <c r="AS390" s="117">
        <f t="shared" si="62"/>
        <v>0.1965277777708252</v>
      </c>
    </row>
    <row r="391" spans="1:45" x14ac:dyDescent="0.2">
      <c r="A391" s="9" t="s">
        <v>2075</v>
      </c>
      <c r="B391" s="16">
        <v>39529.438194444447</v>
      </c>
      <c r="C391" s="16"/>
      <c r="D391" s="20" t="s">
        <v>2976</v>
      </c>
      <c r="E391" s="18" t="s">
        <v>2977</v>
      </c>
      <c r="F391" s="9">
        <v>50</v>
      </c>
      <c r="J391" s="9">
        <v>3.7</v>
      </c>
      <c r="N391" s="9">
        <v>9300</v>
      </c>
      <c r="P391" s="121">
        <v>39529.438194444447</v>
      </c>
      <c r="Q391" s="121"/>
      <c r="R391" s="24"/>
      <c r="S391" s="24"/>
      <c r="T391" s="69">
        <f t="shared" si="64"/>
        <v>0</v>
      </c>
      <c r="U391" s="69"/>
      <c r="V391" s="23">
        <v>39529.32708333333</v>
      </c>
      <c r="W391" s="23">
        <v>39529.55972222222</v>
      </c>
      <c r="X391">
        <v>0.98040000000000005</v>
      </c>
      <c r="Y391">
        <v>8.0633999999999997</v>
      </c>
      <c r="Z391" s="81">
        <f t="shared" si="65"/>
        <v>84.70656000000001</v>
      </c>
      <c r="AB391" s="82">
        <f t="shared" si="66"/>
        <v>84.70656000000001</v>
      </c>
      <c r="AL391" s="9">
        <f t="shared" si="67"/>
        <v>0</v>
      </c>
      <c r="AM391" s="82">
        <f t="shared" ref="AM391:AM454" si="69">Z391</f>
        <v>84.70656000000001</v>
      </c>
      <c r="AO391" s="82">
        <f t="shared" ref="AO391:AO411" si="70">AL391-AK391</f>
        <v>0</v>
      </c>
      <c r="AP391" s="82">
        <f t="shared" ref="AP391:AP454" si="71">AM391-AL391</f>
        <v>84.70656000000001</v>
      </c>
      <c r="AQ391" s="117">
        <f t="shared" si="68"/>
        <v>-39529.438194444447</v>
      </c>
      <c r="AR391" s="117">
        <f t="shared" si="63"/>
        <v>0.23263888889050577</v>
      </c>
      <c r="AS391" s="117">
        <f t="shared" ref="AS391:AS454" si="72">AR391-AQ391</f>
        <v>39529.670833333337</v>
      </c>
    </row>
    <row r="392" spans="1:45" x14ac:dyDescent="0.2">
      <c r="A392" s="9" t="s">
        <v>2075</v>
      </c>
      <c r="B392" s="16">
        <v>39529.681944444441</v>
      </c>
      <c r="C392" s="16">
        <v>39531.512499999997</v>
      </c>
      <c r="D392" s="20" t="s">
        <v>2978</v>
      </c>
      <c r="E392" s="18" t="s">
        <v>2979</v>
      </c>
      <c r="F392" s="9">
        <v>50</v>
      </c>
      <c r="L392" s="8">
        <v>612</v>
      </c>
      <c r="N392" s="9">
        <v>567</v>
      </c>
      <c r="P392" s="121">
        <v>39529.681944444441</v>
      </c>
      <c r="Q392" s="121">
        <v>39531.512499999997</v>
      </c>
      <c r="R392" s="24">
        <v>7.0829000000000004</v>
      </c>
      <c r="S392" s="24">
        <v>6.9650999999999996</v>
      </c>
      <c r="T392" s="69">
        <f t="shared" si="64"/>
        <v>611.96256000000005</v>
      </c>
      <c r="U392" s="69"/>
      <c r="V392" s="23">
        <v>39529.55972222222</v>
      </c>
      <c r="W392" s="23">
        <v>39531.648611111108</v>
      </c>
      <c r="X392">
        <v>8.4448000000000008</v>
      </c>
      <c r="Y392">
        <v>8.35</v>
      </c>
      <c r="Z392" s="81">
        <f t="shared" si="65"/>
        <v>729.63072000000011</v>
      </c>
      <c r="AB392" s="82">
        <f t="shared" si="66"/>
        <v>117.63072000000011</v>
      </c>
      <c r="AK392" s="9">
        <v>612</v>
      </c>
      <c r="AL392" s="9">
        <f t="shared" si="67"/>
        <v>611.96256000000005</v>
      </c>
      <c r="AM392" s="82">
        <f t="shared" si="69"/>
        <v>729.63072000000011</v>
      </c>
      <c r="AO392" s="82">
        <f t="shared" si="70"/>
        <v>-3.7439999999946849E-2</v>
      </c>
      <c r="AP392" s="82">
        <f t="shared" si="71"/>
        <v>117.66816000000006</v>
      </c>
      <c r="AQ392" s="117">
        <f t="shared" si="68"/>
        <v>1.8305555555562023</v>
      </c>
      <c r="AR392" s="117">
        <f t="shared" ref="AR392:AR455" si="73">W392-V392</f>
        <v>2.0888888888875954</v>
      </c>
      <c r="AS392" s="117">
        <f t="shared" si="72"/>
        <v>0.25833333333139308</v>
      </c>
    </row>
    <row r="393" spans="1:45" x14ac:dyDescent="0.2">
      <c r="A393" s="9" t="s">
        <v>2075</v>
      </c>
      <c r="B393" s="16">
        <v>39531.785416666666</v>
      </c>
      <c r="C393" s="16">
        <v>39532.593055555553</v>
      </c>
      <c r="D393" s="20" t="s">
        <v>2980</v>
      </c>
      <c r="E393" s="18" t="s">
        <v>2981</v>
      </c>
      <c r="F393" s="9">
        <v>50</v>
      </c>
      <c r="L393" s="8">
        <v>258</v>
      </c>
      <c r="N393" s="9">
        <v>585</v>
      </c>
      <c r="P393" s="121">
        <v>39531.785416666666</v>
      </c>
      <c r="Q393" s="121">
        <v>39532.593055555553</v>
      </c>
      <c r="R393" s="24">
        <v>2.9845999999999999</v>
      </c>
      <c r="S393" s="24">
        <v>11.8209</v>
      </c>
      <c r="T393" s="69">
        <f t="shared" si="64"/>
        <v>257.86944</v>
      </c>
      <c r="U393" s="69"/>
      <c r="V393" s="23">
        <v>39531.648611111108</v>
      </c>
      <c r="W393" s="23">
        <v>39532.621527777781</v>
      </c>
      <c r="X393">
        <v>4.0152000000000001</v>
      </c>
      <c r="Y393">
        <v>17.82</v>
      </c>
      <c r="Z393" s="81">
        <f t="shared" si="65"/>
        <v>346.91328000000004</v>
      </c>
      <c r="AB393" s="82">
        <f t="shared" si="66"/>
        <v>88.913280000000043</v>
      </c>
      <c r="AK393" s="9">
        <v>258</v>
      </c>
      <c r="AL393" s="9">
        <f t="shared" si="67"/>
        <v>257.86944</v>
      </c>
      <c r="AM393" s="82">
        <f t="shared" si="69"/>
        <v>346.91328000000004</v>
      </c>
      <c r="AO393" s="82">
        <f t="shared" si="70"/>
        <v>-0.13056000000000267</v>
      </c>
      <c r="AP393" s="82">
        <f t="shared" si="71"/>
        <v>89.043840000000046</v>
      </c>
      <c r="AQ393" s="117">
        <f t="shared" si="68"/>
        <v>0.80763888888759539</v>
      </c>
      <c r="AR393" s="117">
        <f t="shared" si="73"/>
        <v>0.9729166666729725</v>
      </c>
      <c r="AS393" s="117">
        <f t="shared" si="72"/>
        <v>0.16527777778537711</v>
      </c>
    </row>
    <row r="394" spans="1:45" x14ac:dyDescent="0.2">
      <c r="A394" s="9" t="s">
        <v>2075</v>
      </c>
      <c r="B394" s="16">
        <v>39532.65</v>
      </c>
      <c r="C394" s="16">
        <v>39533.544444444444</v>
      </c>
      <c r="D394" s="20" t="s">
        <v>1</v>
      </c>
      <c r="E394" s="18" t="s">
        <v>2</v>
      </c>
      <c r="F394" s="9">
        <v>50</v>
      </c>
      <c r="L394" s="8">
        <v>1633</v>
      </c>
      <c r="N394" s="9">
        <v>197</v>
      </c>
      <c r="P394" s="121">
        <v>39532.65</v>
      </c>
      <c r="Q394" s="121">
        <v>39533.544444444444</v>
      </c>
      <c r="R394" s="24">
        <v>18.8994</v>
      </c>
      <c r="S394" s="24">
        <v>44.127899999999997</v>
      </c>
      <c r="T394" s="69">
        <f t="shared" si="64"/>
        <v>1632.90816</v>
      </c>
      <c r="U394" s="69"/>
      <c r="V394" s="23">
        <v>39532.621527777781</v>
      </c>
      <c r="W394" s="23">
        <v>39533.588194444441</v>
      </c>
      <c r="X394">
        <v>20.463100000000001</v>
      </c>
      <c r="Y394">
        <v>44.127899999999997</v>
      </c>
      <c r="Z394" s="81">
        <f t="shared" si="65"/>
        <v>1768.0118400000001</v>
      </c>
      <c r="AB394" s="82">
        <f t="shared" si="66"/>
        <v>135.01184000000012</v>
      </c>
      <c r="AK394" s="9">
        <v>1633</v>
      </c>
      <c r="AL394" s="9">
        <f t="shared" si="67"/>
        <v>1632.90816</v>
      </c>
      <c r="AM394" s="82">
        <f t="shared" si="69"/>
        <v>1768.0118400000001</v>
      </c>
      <c r="AO394" s="82">
        <f t="shared" si="70"/>
        <v>-9.1840000000047439E-2</v>
      </c>
      <c r="AP394" s="82">
        <f t="shared" si="71"/>
        <v>135.10368000000017</v>
      </c>
      <c r="AQ394" s="117">
        <f t="shared" si="68"/>
        <v>0.8944444444423425</v>
      </c>
      <c r="AR394" s="117">
        <f t="shared" si="73"/>
        <v>0.96666666665987577</v>
      </c>
      <c r="AS394" s="117">
        <f t="shared" si="72"/>
        <v>7.2222222217533272E-2</v>
      </c>
    </row>
    <row r="395" spans="1:45" x14ac:dyDescent="0.2">
      <c r="A395" s="9" t="s">
        <v>2075</v>
      </c>
      <c r="B395" s="16">
        <v>39533.631944444445</v>
      </c>
      <c r="C395" s="16">
        <v>39534.388888888891</v>
      </c>
      <c r="D395" s="20" t="s">
        <v>5</v>
      </c>
      <c r="E395" s="18" t="s">
        <v>6</v>
      </c>
      <c r="F395" s="9">
        <v>50</v>
      </c>
      <c r="L395" s="8">
        <v>1044</v>
      </c>
      <c r="N395" s="9">
        <v>171</v>
      </c>
      <c r="P395" s="121">
        <v>39533.631944444445</v>
      </c>
      <c r="Q395" s="121">
        <v>39534.388888888891</v>
      </c>
      <c r="R395" s="24">
        <v>12.0787</v>
      </c>
      <c r="S395" s="24">
        <v>26.064800000000002</v>
      </c>
      <c r="T395" s="69">
        <f t="shared" si="64"/>
        <v>1043.59968</v>
      </c>
      <c r="U395" s="69"/>
      <c r="V395" s="23">
        <v>39533.588194444441</v>
      </c>
      <c r="W395" s="23">
        <v>39534.50277777778</v>
      </c>
      <c r="X395">
        <v>14.1754</v>
      </c>
      <c r="Y395">
        <v>26.064800000000002</v>
      </c>
      <c r="Z395" s="81">
        <f t="shared" si="65"/>
        <v>1224.7545600000001</v>
      </c>
      <c r="AB395" s="82">
        <f t="shared" si="66"/>
        <v>180.75456000000008</v>
      </c>
      <c r="AK395" s="9">
        <v>1044</v>
      </c>
      <c r="AL395" s="9">
        <f t="shared" si="67"/>
        <v>1043.59968</v>
      </c>
      <c r="AM395" s="82">
        <f t="shared" si="69"/>
        <v>1224.7545600000001</v>
      </c>
      <c r="AO395" s="82">
        <f t="shared" si="70"/>
        <v>-0.40031999999996515</v>
      </c>
      <c r="AP395" s="82">
        <f t="shared" si="71"/>
        <v>181.15488000000005</v>
      </c>
      <c r="AQ395" s="117">
        <f t="shared" si="68"/>
        <v>0.75694444444525288</v>
      </c>
      <c r="AR395" s="117">
        <f t="shared" si="73"/>
        <v>0.91458333333866904</v>
      </c>
      <c r="AS395" s="117">
        <f t="shared" si="72"/>
        <v>0.15763888889341615</v>
      </c>
    </row>
    <row r="396" spans="1:45" x14ac:dyDescent="0.2">
      <c r="A396" s="9" t="s">
        <v>2075</v>
      </c>
      <c r="B396" s="16">
        <v>39534.617361111108</v>
      </c>
      <c r="C396" s="16">
        <v>39537.138194444444</v>
      </c>
      <c r="D396" s="20" t="s">
        <v>9</v>
      </c>
      <c r="E396" s="18" t="s">
        <v>10</v>
      </c>
      <c r="F396" s="9">
        <v>50</v>
      </c>
      <c r="L396" s="8">
        <v>1230</v>
      </c>
      <c r="N396" s="9">
        <v>618</v>
      </c>
      <c r="P396" s="121">
        <v>39534.617361111108</v>
      </c>
      <c r="Q396" s="121">
        <v>39537.138194444444</v>
      </c>
      <c r="R396" s="24">
        <v>14.235900000000001</v>
      </c>
      <c r="S396" s="24">
        <v>9.8168000000000006</v>
      </c>
      <c r="T396" s="69">
        <f t="shared" si="64"/>
        <v>1229.9817600000001</v>
      </c>
      <c r="U396" s="69"/>
      <c r="V396" s="23">
        <v>39534.50277777778</v>
      </c>
      <c r="W396" s="23">
        <v>39537.436805555553</v>
      </c>
      <c r="X396">
        <v>16.177499999999998</v>
      </c>
      <c r="Y396">
        <v>9.8168000000000006</v>
      </c>
      <c r="Z396" s="81">
        <f t="shared" si="65"/>
        <v>1397.7359999999999</v>
      </c>
      <c r="AB396" s="82">
        <f t="shared" si="66"/>
        <v>167.73599999999988</v>
      </c>
      <c r="AK396" s="9">
        <v>1230</v>
      </c>
      <c r="AL396" s="9">
        <f t="shared" si="67"/>
        <v>1229.9817600000001</v>
      </c>
      <c r="AM396" s="82">
        <f t="shared" si="69"/>
        <v>1397.7359999999999</v>
      </c>
      <c r="AO396" s="82">
        <f t="shared" si="70"/>
        <v>-1.8239999999877909E-2</v>
      </c>
      <c r="AP396" s="82">
        <f t="shared" si="71"/>
        <v>167.75423999999975</v>
      </c>
      <c r="AQ396" s="117">
        <f t="shared" si="68"/>
        <v>2.5208333333357587</v>
      </c>
      <c r="AR396" s="117">
        <f t="shared" si="73"/>
        <v>2.9340277777737356</v>
      </c>
      <c r="AS396" s="117">
        <f t="shared" si="72"/>
        <v>0.41319444443797693</v>
      </c>
    </row>
    <row r="397" spans="1:45" x14ac:dyDescent="0.2">
      <c r="A397" s="9" t="s">
        <v>2075</v>
      </c>
      <c r="B397" s="16">
        <v>39537.73541666667</v>
      </c>
      <c r="C397" s="16">
        <v>39539.320833333331</v>
      </c>
      <c r="D397" s="20" t="s">
        <v>11</v>
      </c>
      <c r="E397" s="18" t="s">
        <v>12</v>
      </c>
      <c r="F397" s="9">
        <v>50</v>
      </c>
      <c r="L397" s="8">
        <v>4303</v>
      </c>
      <c r="N397" s="9">
        <v>149</v>
      </c>
      <c r="P397" s="121">
        <v>39537.73541666667</v>
      </c>
      <c r="Q397" s="121">
        <v>39539.320833333331</v>
      </c>
      <c r="R397" s="24">
        <v>49.808900000000001</v>
      </c>
      <c r="S397" s="24">
        <v>118.8099</v>
      </c>
      <c r="T397" s="69">
        <f t="shared" si="64"/>
        <v>4303.4889599999997</v>
      </c>
      <c r="U397" s="69"/>
      <c r="V397" s="23">
        <v>39537.436805555553</v>
      </c>
      <c r="W397" s="23">
        <v>39539.429166666669</v>
      </c>
      <c r="X397">
        <v>51.853700000000003</v>
      </c>
      <c r="Y397">
        <v>118.8099</v>
      </c>
      <c r="Z397" s="81">
        <f t="shared" si="65"/>
        <v>4480.1596799999998</v>
      </c>
      <c r="AB397" s="82">
        <f t="shared" si="66"/>
        <v>177.15967999999975</v>
      </c>
      <c r="AK397" s="9">
        <v>4303</v>
      </c>
      <c r="AL397" s="9">
        <f t="shared" si="67"/>
        <v>4303.4889599999997</v>
      </c>
      <c r="AM397" s="82">
        <f t="shared" si="69"/>
        <v>4480.1596799999998</v>
      </c>
      <c r="AO397" s="82">
        <f t="shared" si="70"/>
        <v>0.48895999999967898</v>
      </c>
      <c r="AP397" s="82">
        <f t="shared" si="71"/>
        <v>176.67072000000007</v>
      </c>
      <c r="AQ397" s="117">
        <f t="shared" si="68"/>
        <v>1.585416666661331</v>
      </c>
      <c r="AR397" s="117">
        <f t="shared" si="73"/>
        <v>1.992361111115315</v>
      </c>
      <c r="AS397" s="117">
        <f t="shared" si="72"/>
        <v>0.40694444445398403</v>
      </c>
    </row>
    <row r="398" spans="1:45" x14ac:dyDescent="0.2">
      <c r="A398" s="9" t="s">
        <v>2075</v>
      </c>
      <c r="B398" s="16">
        <v>39539.538194444445</v>
      </c>
      <c r="C398" s="16">
        <v>39545.352777777778</v>
      </c>
      <c r="D398" s="20" t="s">
        <v>13</v>
      </c>
      <c r="E398" s="18" t="s">
        <v>14</v>
      </c>
      <c r="F398" s="9">
        <v>50</v>
      </c>
      <c r="L398" s="8">
        <v>2313</v>
      </c>
      <c r="N398" s="9">
        <v>196</v>
      </c>
      <c r="P398" s="121">
        <v>39539.538194444445</v>
      </c>
      <c r="Q398" s="121">
        <v>39545.352777777778</v>
      </c>
      <c r="R398" s="24">
        <v>26.775700000000001</v>
      </c>
      <c r="S398" s="24">
        <v>19.628</v>
      </c>
      <c r="T398" s="69">
        <f t="shared" si="64"/>
        <v>2313.4204799999993</v>
      </c>
      <c r="U398" s="69"/>
      <c r="V398" s="23">
        <v>39539.429166666669</v>
      </c>
      <c r="W398" s="23">
        <v>39545.594444444447</v>
      </c>
      <c r="X398">
        <v>28.276700000000002</v>
      </c>
      <c r="Y398">
        <v>19.628</v>
      </c>
      <c r="Z398" s="81">
        <f t="shared" si="65"/>
        <v>2443.1068800000003</v>
      </c>
      <c r="AB398" s="82">
        <f t="shared" si="66"/>
        <v>130.10688000000027</v>
      </c>
      <c r="AK398" s="9">
        <v>2313</v>
      </c>
      <c r="AL398" s="9">
        <f t="shared" si="67"/>
        <v>2313.4204799999993</v>
      </c>
      <c r="AM398" s="82">
        <f t="shared" si="69"/>
        <v>2443.1068800000003</v>
      </c>
      <c r="AO398" s="82">
        <f t="shared" si="70"/>
        <v>0.42047999999931562</v>
      </c>
      <c r="AP398" s="82">
        <f t="shared" si="71"/>
        <v>129.68640000000096</v>
      </c>
      <c r="AQ398" s="117">
        <f t="shared" si="68"/>
        <v>5.8145833333328483</v>
      </c>
      <c r="AR398" s="117">
        <f t="shared" si="73"/>
        <v>6.1652777777781012</v>
      </c>
      <c r="AS398" s="117">
        <f t="shared" si="72"/>
        <v>0.35069444444525288</v>
      </c>
    </row>
    <row r="399" spans="1:45" x14ac:dyDescent="0.2">
      <c r="A399" s="9" t="s">
        <v>2075</v>
      </c>
      <c r="B399" s="16">
        <v>39545.836805555555</v>
      </c>
      <c r="C399" s="16">
        <v>39548.362500000003</v>
      </c>
      <c r="D399" s="20" t="s">
        <v>15</v>
      </c>
      <c r="E399" s="18" t="s">
        <v>16</v>
      </c>
      <c r="F399" s="9">
        <v>50</v>
      </c>
      <c r="L399" s="8">
        <v>2673</v>
      </c>
      <c r="N399" s="9">
        <v>102</v>
      </c>
      <c r="P399" s="121">
        <v>39545.836805555555</v>
      </c>
      <c r="Q399" s="121">
        <v>39548.362500000003</v>
      </c>
      <c r="R399" s="24">
        <v>30.9361</v>
      </c>
      <c r="S399" s="24">
        <v>86.617400000000004</v>
      </c>
      <c r="T399" s="69">
        <f t="shared" si="64"/>
        <v>2672.8790400000003</v>
      </c>
      <c r="U399" s="69"/>
      <c r="V399" s="23">
        <v>39545.594444444447</v>
      </c>
      <c r="W399" s="23">
        <v>39548.468055555553</v>
      </c>
      <c r="X399">
        <v>31.990500000000001</v>
      </c>
      <c r="Y399">
        <v>86.617400000000004</v>
      </c>
      <c r="Z399" s="81">
        <f t="shared" si="65"/>
        <v>2763.9792000000002</v>
      </c>
      <c r="AB399" s="82">
        <f t="shared" si="66"/>
        <v>90.979200000000219</v>
      </c>
      <c r="AK399" s="9">
        <v>2673</v>
      </c>
      <c r="AL399" s="9">
        <f t="shared" si="67"/>
        <v>2672.8790400000003</v>
      </c>
      <c r="AM399" s="82">
        <f t="shared" si="69"/>
        <v>2763.9792000000002</v>
      </c>
      <c r="AO399" s="82">
        <f t="shared" si="70"/>
        <v>-0.12095999999974083</v>
      </c>
      <c r="AP399" s="82">
        <f t="shared" si="71"/>
        <v>91.10015999999996</v>
      </c>
      <c r="AQ399" s="117">
        <f t="shared" si="68"/>
        <v>2.5256944444481633</v>
      </c>
      <c r="AR399" s="117">
        <f t="shared" si="73"/>
        <v>2.8736111111065838</v>
      </c>
      <c r="AS399" s="117">
        <f t="shared" si="72"/>
        <v>0.34791666665842058</v>
      </c>
    </row>
    <row r="400" spans="1:45" x14ac:dyDescent="0.2">
      <c r="A400" s="9" t="s">
        <v>2075</v>
      </c>
      <c r="B400" s="16">
        <v>39548.573611111111</v>
      </c>
      <c r="C400" s="16">
        <v>39549.543055555558</v>
      </c>
      <c r="D400" s="20" t="s">
        <v>17</v>
      </c>
      <c r="E400" s="18" t="s">
        <v>18</v>
      </c>
      <c r="F400" s="9">
        <v>50</v>
      </c>
      <c r="L400" s="8">
        <v>7084</v>
      </c>
      <c r="N400" s="9">
        <v>44.5</v>
      </c>
      <c r="P400" s="121">
        <v>39548.573611111111</v>
      </c>
      <c r="Q400" s="121">
        <v>39549.543055555558</v>
      </c>
      <c r="R400" s="24">
        <v>81.995400000000004</v>
      </c>
      <c r="S400" s="24">
        <v>198.78870000000001</v>
      </c>
      <c r="T400" s="69">
        <f t="shared" si="64"/>
        <v>7084.4025600000004</v>
      </c>
      <c r="U400" s="69"/>
      <c r="V400" s="23">
        <v>39548.468055555553</v>
      </c>
      <c r="W400" s="23">
        <v>39549.59652777778</v>
      </c>
      <c r="X400">
        <v>84.4893</v>
      </c>
      <c r="Y400">
        <v>198.78870000000001</v>
      </c>
      <c r="Z400" s="81">
        <f t="shared" si="65"/>
        <v>7299.8755199999996</v>
      </c>
      <c r="AB400" s="82">
        <f t="shared" si="66"/>
        <v>215.8755199999996</v>
      </c>
      <c r="AK400" s="9">
        <v>7084</v>
      </c>
      <c r="AL400" s="9">
        <f t="shared" si="67"/>
        <v>7084.4025600000004</v>
      </c>
      <c r="AM400" s="82">
        <f t="shared" si="69"/>
        <v>7299.8755199999996</v>
      </c>
      <c r="AO400" s="82">
        <f t="shared" si="70"/>
        <v>0.40256000000044878</v>
      </c>
      <c r="AP400" s="82">
        <f t="shared" si="71"/>
        <v>215.47295999999915</v>
      </c>
      <c r="AQ400" s="117">
        <f t="shared" si="68"/>
        <v>0.96944444444670808</v>
      </c>
      <c r="AR400" s="117">
        <f t="shared" si="73"/>
        <v>1.1284722222262644</v>
      </c>
      <c r="AS400" s="117">
        <f t="shared" si="72"/>
        <v>0.15902777777955635</v>
      </c>
    </row>
    <row r="401" spans="1:45" x14ac:dyDescent="0.2">
      <c r="A401" s="9" t="s">
        <v>2075</v>
      </c>
      <c r="B401" s="16">
        <v>39549.65</v>
      </c>
      <c r="C401" s="16">
        <v>39553.382638888892</v>
      </c>
      <c r="D401" s="20" t="s">
        <v>19</v>
      </c>
      <c r="E401" s="18" t="s">
        <v>20</v>
      </c>
      <c r="F401" s="9">
        <v>50</v>
      </c>
      <c r="L401" s="8">
        <v>1990</v>
      </c>
      <c r="N401" s="9">
        <v>162</v>
      </c>
      <c r="P401" s="121">
        <v>39549.65</v>
      </c>
      <c r="Q401" s="121">
        <v>39553.382638888892</v>
      </c>
      <c r="R401" s="24">
        <v>23.0335</v>
      </c>
      <c r="S401" s="24">
        <v>28.842300000000002</v>
      </c>
      <c r="T401" s="69">
        <f t="shared" si="64"/>
        <v>1990.0944000000002</v>
      </c>
      <c r="U401" s="69"/>
      <c r="V401" s="23">
        <v>39549.59652777778</v>
      </c>
      <c r="W401" s="23">
        <v>39553.479861111111</v>
      </c>
      <c r="X401">
        <v>24.931699999999999</v>
      </c>
      <c r="Y401">
        <v>31.0746</v>
      </c>
      <c r="Z401" s="81">
        <f t="shared" si="65"/>
        <v>2154.09888</v>
      </c>
      <c r="AB401" s="82">
        <f t="shared" si="66"/>
        <v>164.09888000000001</v>
      </c>
      <c r="AK401" s="9">
        <v>1990</v>
      </c>
      <c r="AL401" s="9">
        <f t="shared" si="67"/>
        <v>1990.0944000000002</v>
      </c>
      <c r="AM401" s="82">
        <f t="shared" si="69"/>
        <v>2154.09888</v>
      </c>
      <c r="AO401" s="82">
        <f t="shared" si="70"/>
        <v>9.4400000000177897E-2</v>
      </c>
      <c r="AP401" s="82">
        <f t="shared" si="71"/>
        <v>164.00447999999983</v>
      </c>
      <c r="AQ401" s="117">
        <f t="shared" si="68"/>
        <v>3.7326388888905058</v>
      </c>
      <c r="AR401" s="117">
        <f t="shared" si="73"/>
        <v>3.8833333333313931</v>
      </c>
      <c r="AS401" s="117">
        <f t="shared" si="72"/>
        <v>0.15069444444088731</v>
      </c>
    </row>
    <row r="402" spans="1:45" x14ac:dyDescent="0.2">
      <c r="A402" s="9" t="s">
        <v>2075</v>
      </c>
      <c r="B402" s="16">
        <v>39553.577777777777</v>
      </c>
      <c r="C402" s="16">
        <v>39560.30972222222</v>
      </c>
      <c r="D402" s="20" t="s">
        <v>21</v>
      </c>
      <c r="E402" s="18" t="s">
        <v>22</v>
      </c>
      <c r="F402" s="9">
        <v>50</v>
      </c>
      <c r="L402" s="8">
        <v>1038</v>
      </c>
      <c r="N402" s="9">
        <v>163</v>
      </c>
      <c r="P402" s="121">
        <v>39553.577777777777</v>
      </c>
      <c r="Q402" s="121">
        <v>39560.30972222222</v>
      </c>
      <c r="R402" s="24">
        <v>12.017300000000001</v>
      </c>
      <c r="S402" s="24">
        <v>2.6473</v>
      </c>
      <c r="T402" s="69">
        <f t="shared" si="64"/>
        <v>1038.2947199999999</v>
      </c>
      <c r="U402" s="69"/>
      <c r="V402" s="23">
        <v>39553.479861111111</v>
      </c>
      <c r="W402" s="23">
        <v>39560.453472222223</v>
      </c>
      <c r="X402">
        <v>12.4635</v>
      </c>
      <c r="Y402">
        <v>2.6473</v>
      </c>
      <c r="Z402" s="81">
        <f t="shared" si="65"/>
        <v>1076.8463999999999</v>
      </c>
      <c r="AB402" s="82">
        <f t="shared" si="66"/>
        <v>38.846399999999903</v>
      </c>
      <c r="AK402" s="9">
        <v>1038</v>
      </c>
      <c r="AL402" s="9">
        <f t="shared" si="67"/>
        <v>1038.2947199999999</v>
      </c>
      <c r="AM402" s="82">
        <f t="shared" si="69"/>
        <v>1076.8463999999999</v>
      </c>
      <c r="AO402" s="82">
        <f t="shared" si="70"/>
        <v>0.2947199999998702</v>
      </c>
      <c r="AP402" s="82">
        <f t="shared" si="71"/>
        <v>38.551680000000033</v>
      </c>
      <c r="AQ402" s="117">
        <f t="shared" si="68"/>
        <v>6.7319444444437977</v>
      </c>
      <c r="AR402" s="117">
        <f t="shared" si="73"/>
        <v>6.9736111111124046</v>
      </c>
      <c r="AS402" s="117">
        <f t="shared" si="72"/>
        <v>0.24166666666860692</v>
      </c>
    </row>
    <row r="403" spans="1:45" x14ac:dyDescent="0.2">
      <c r="A403" s="9" t="s">
        <v>2075</v>
      </c>
      <c r="B403" s="16">
        <v>39560.597222222219</v>
      </c>
      <c r="C403" s="16">
        <v>39563.261111111111</v>
      </c>
      <c r="D403" s="20" t="s">
        <v>23</v>
      </c>
      <c r="E403" s="18" t="s">
        <v>24</v>
      </c>
      <c r="F403" s="9">
        <v>50</v>
      </c>
      <c r="L403" s="8">
        <v>903</v>
      </c>
      <c r="N403" s="9">
        <v>173</v>
      </c>
      <c r="P403" s="121">
        <v>39560.597222222219</v>
      </c>
      <c r="Q403" s="121">
        <v>39563.261111111111</v>
      </c>
      <c r="R403" s="24">
        <v>10.4542</v>
      </c>
      <c r="S403" s="24">
        <v>75.801900000000003</v>
      </c>
      <c r="T403" s="69">
        <f t="shared" si="64"/>
        <v>903.2428799999999</v>
      </c>
      <c r="U403" s="69"/>
      <c r="V403" s="23">
        <v>39560.453472222223</v>
      </c>
      <c r="W403" s="23">
        <v>39563.595138888886</v>
      </c>
      <c r="X403">
        <v>14.4414</v>
      </c>
      <c r="Y403">
        <v>75.801900000000003</v>
      </c>
      <c r="Z403" s="81">
        <f t="shared" si="65"/>
        <v>1247.73696</v>
      </c>
      <c r="AB403" s="82">
        <f t="shared" si="66"/>
        <v>344.73695999999995</v>
      </c>
      <c r="AK403" s="9">
        <v>903</v>
      </c>
      <c r="AL403" s="9">
        <f t="shared" si="67"/>
        <v>903.2428799999999</v>
      </c>
      <c r="AM403" s="82">
        <f t="shared" si="69"/>
        <v>1247.73696</v>
      </c>
      <c r="AO403" s="82">
        <f t="shared" si="70"/>
        <v>0.24287999999990006</v>
      </c>
      <c r="AP403" s="82">
        <f t="shared" si="71"/>
        <v>344.49408000000005</v>
      </c>
      <c r="AQ403" s="117">
        <f t="shared" si="68"/>
        <v>2.663888888891961</v>
      </c>
      <c r="AR403" s="117">
        <f t="shared" si="73"/>
        <v>3.1416666666627862</v>
      </c>
      <c r="AS403" s="117">
        <f t="shared" si="72"/>
        <v>0.4777777777708252</v>
      </c>
    </row>
    <row r="404" spans="1:45" x14ac:dyDescent="0.2">
      <c r="A404" s="9" t="s">
        <v>2075</v>
      </c>
      <c r="B404" s="16">
        <v>39563.929166666669</v>
      </c>
      <c r="C404" s="16">
        <v>39567.353472222225</v>
      </c>
      <c r="D404" s="20" t="s">
        <v>25</v>
      </c>
      <c r="E404" s="18" t="s">
        <v>26</v>
      </c>
      <c r="F404" s="9">
        <v>50</v>
      </c>
      <c r="L404" s="8">
        <v>1263</v>
      </c>
      <c r="N404" s="9">
        <v>97.5</v>
      </c>
      <c r="P404" s="121">
        <v>39563.929166666669</v>
      </c>
      <c r="Q404" s="121">
        <v>39567.353472222225</v>
      </c>
      <c r="R404" s="24">
        <v>14.616899999999999</v>
      </c>
      <c r="S404" s="24">
        <v>53.4467</v>
      </c>
      <c r="T404" s="69">
        <f t="shared" si="64"/>
        <v>1262.9001600000001</v>
      </c>
      <c r="U404" s="69"/>
      <c r="V404" s="23">
        <v>39563.595138888886</v>
      </c>
      <c r="W404" s="23">
        <v>39567.543055555558</v>
      </c>
      <c r="X404">
        <v>24.499300000000002</v>
      </c>
      <c r="Y404">
        <v>90.091399999999993</v>
      </c>
      <c r="Z404" s="81">
        <f t="shared" si="65"/>
        <v>2116.7395200000005</v>
      </c>
      <c r="AB404" s="82">
        <f t="shared" si="66"/>
        <v>853.73952000000054</v>
      </c>
      <c r="AK404" s="9">
        <v>1263</v>
      </c>
      <c r="AL404" s="9">
        <f t="shared" si="67"/>
        <v>1262.9001600000001</v>
      </c>
      <c r="AM404" s="82">
        <f t="shared" si="69"/>
        <v>2116.7395200000005</v>
      </c>
      <c r="AO404" s="82">
        <f t="shared" si="70"/>
        <v>-9.9839999999858264E-2</v>
      </c>
      <c r="AP404" s="82">
        <f t="shared" si="71"/>
        <v>853.8393600000004</v>
      </c>
      <c r="AQ404" s="117">
        <f t="shared" si="68"/>
        <v>3.4243055555562023</v>
      </c>
      <c r="AR404" s="117">
        <f t="shared" si="73"/>
        <v>3.9479166666715173</v>
      </c>
      <c r="AS404" s="117">
        <f t="shared" si="72"/>
        <v>0.523611111115315</v>
      </c>
    </row>
    <row r="405" spans="1:45" x14ac:dyDescent="0.2">
      <c r="A405" s="9" t="s">
        <v>2075</v>
      </c>
      <c r="B405" s="16">
        <v>39567.73333333333</v>
      </c>
      <c r="C405" s="16">
        <v>39573.424305555556</v>
      </c>
      <c r="D405" s="20" t="s">
        <v>27</v>
      </c>
      <c r="E405" s="18" t="s">
        <v>28</v>
      </c>
      <c r="F405" s="9">
        <v>50</v>
      </c>
      <c r="L405" s="8">
        <v>1441</v>
      </c>
      <c r="N405" s="9">
        <v>102</v>
      </c>
      <c r="P405" s="121">
        <v>39567.73333333333</v>
      </c>
      <c r="Q405" s="121">
        <v>39573.424305555556</v>
      </c>
      <c r="R405" s="24">
        <v>16.673200000000001</v>
      </c>
      <c r="S405" s="24">
        <v>63.743699999999997</v>
      </c>
      <c r="T405" s="69">
        <f t="shared" si="64"/>
        <v>1440.56448</v>
      </c>
      <c r="U405" s="69"/>
      <c r="V405" s="23">
        <v>39567.543055555558</v>
      </c>
      <c r="W405" s="23">
        <v>39573.658333333333</v>
      </c>
      <c r="X405">
        <v>17.3109</v>
      </c>
      <c r="Y405">
        <v>63.743699999999997</v>
      </c>
      <c r="Z405" s="81">
        <f t="shared" si="65"/>
        <v>1495.66176</v>
      </c>
      <c r="AB405" s="82">
        <f t="shared" si="66"/>
        <v>54.661759999999958</v>
      </c>
      <c r="AK405" s="9">
        <v>1441</v>
      </c>
      <c r="AL405" s="9">
        <f t="shared" si="67"/>
        <v>1440.56448</v>
      </c>
      <c r="AM405" s="82">
        <f t="shared" si="69"/>
        <v>1495.66176</v>
      </c>
      <c r="AO405" s="82">
        <f t="shared" si="70"/>
        <v>-0.4355199999999968</v>
      </c>
      <c r="AP405" s="82">
        <f t="shared" si="71"/>
        <v>55.097279999999955</v>
      </c>
      <c r="AQ405" s="117">
        <f t="shared" si="68"/>
        <v>5.6909722222262644</v>
      </c>
      <c r="AR405" s="117">
        <f t="shared" si="73"/>
        <v>6.1152777777751908</v>
      </c>
      <c r="AS405" s="117">
        <f t="shared" si="72"/>
        <v>0.42430555554892635</v>
      </c>
    </row>
    <row r="406" spans="1:45" x14ac:dyDescent="0.2">
      <c r="A406" s="9" t="s">
        <v>2075</v>
      </c>
      <c r="B406" s="16">
        <v>39573.893055555556</v>
      </c>
      <c r="C406" s="16">
        <v>39580.86041666667</v>
      </c>
      <c r="D406" s="20" t="s">
        <v>29</v>
      </c>
      <c r="E406" s="18" t="s">
        <v>30</v>
      </c>
      <c r="F406" s="9">
        <v>50</v>
      </c>
      <c r="L406" s="8">
        <v>1098</v>
      </c>
      <c r="N406" s="9">
        <v>98.7</v>
      </c>
      <c r="P406" s="121">
        <v>39573.893055555556</v>
      </c>
      <c r="Q406" s="121">
        <v>39580.86041666667</v>
      </c>
      <c r="R406" s="24">
        <v>12.713800000000001</v>
      </c>
      <c r="S406" s="24">
        <v>17.373799999999999</v>
      </c>
      <c r="T406" s="69">
        <f t="shared" si="64"/>
        <v>1098.4723200000003</v>
      </c>
      <c r="U406" s="69"/>
      <c r="V406" s="23">
        <v>39573.658333333333</v>
      </c>
      <c r="W406" s="23">
        <v>39581.21597222222</v>
      </c>
      <c r="X406">
        <v>13.4481</v>
      </c>
      <c r="Y406">
        <v>17.373799999999999</v>
      </c>
      <c r="Z406" s="81">
        <f t="shared" si="65"/>
        <v>1161.9158399999999</v>
      </c>
      <c r="AB406" s="82">
        <f t="shared" si="66"/>
        <v>63.915839999999889</v>
      </c>
      <c r="AK406" s="9">
        <v>1098</v>
      </c>
      <c r="AL406" s="9">
        <f t="shared" si="67"/>
        <v>1098.4723200000003</v>
      </c>
      <c r="AM406" s="82">
        <f t="shared" si="69"/>
        <v>1161.9158399999999</v>
      </c>
      <c r="AO406" s="82">
        <f t="shared" si="70"/>
        <v>0.47232000000030894</v>
      </c>
      <c r="AP406" s="82">
        <f t="shared" si="71"/>
        <v>63.44351999999958</v>
      </c>
      <c r="AQ406" s="117">
        <f t="shared" si="68"/>
        <v>6.9673611111138598</v>
      </c>
      <c r="AR406" s="117">
        <f t="shared" si="73"/>
        <v>7.5576388888875954</v>
      </c>
      <c r="AS406" s="117">
        <f t="shared" si="72"/>
        <v>0.59027777777373558</v>
      </c>
    </row>
    <row r="407" spans="1:45" x14ac:dyDescent="0.2">
      <c r="A407" s="9" t="s">
        <v>2075</v>
      </c>
      <c r="B407" s="16">
        <v>39581.572222222225</v>
      </c>
      <c r="C407" s="16">
        <v>39590.602083333331</v>
      </c>
      <c r="D407" s="20" t="s">
        <v>33</v>
      </c>
      <c r="E407" s="18" t="s">
        <v>34</v>
      </c>
      <c r="F407" s="9">
        <v>50</v>
      </c>
      <c r="L407" s="8">
        <v>725.35</v>
      </c>
      <c r="N407" s="9">
        <v>95.7</v>
      </c>
      <c r="P407" s="121">
        <v>39581.572222222225</v>
      </c>
      <c r="Q407" s="121">
        <v>39590.602083333331</v>
      </c>
      <c r="R407" s="24">
        <v>8.3953000000000007</v>
      </c>
      <c r="S407" s="24">
        <v>1.85</v>
      </c>
      <c r="T407" s="69">
        <f t="shared" si="64"/>
        <v>725.35392000000002</v>
      </c>
      <c r="U407" s="69"/>
      <c r="V407" s="23">
        <v>39581.21597222222</v>
      </c>
      <c r="W407" s="23">
        <v>39591.007638888892</v>
      </c>
      <c r="X407">
        <v>9.0762</v>
      </c>
      <c r="Y407">
        <v>1.85</v>
      </c>
      <c r="Z407" s="81">
        <f t="shared" si="65"/>
        <v>784.18367999999998</v>
      </c>
      <c r="AB407" s="82">
        <f t="shared" si="66"/>
        <v>58.833679999999958</v>
      </c>
      <c r="AK407" s="9">
        <v>725.35</v>
      </c>
      <c r="AL407" s="9">
        <f t="shared" si="67"/>
        <v>725.35392000000002</v>
      </c>
      <c r="AM407" s="82">
        <f t="shared" si="69"/>
        <v>784.18367999999998</v>
      </c>
      <c r="AO407" s="82">
        <f t="shared" si="70"/>
        <v>3.9199999999937063E-3</v>
      </c>
      <c r="AP407" s="82">
        <f t="shared" si="71"/>
        <v>58.829759999999965</v>
      </c>
      <c r="AQ407" s="117">
        <f t="shared" si="68"/>
        <v>9.0298611111065838</v>
      </c>
      <c r="AR407" s="117">
        <f t="shared" si="73"/>
        <v>9.7916666666715173</v>
      </c>
      <c r="AS407" s="117">
        <f t="shared" si="72"/>
        <v>0.76180555556493346</v>
      </c>
    </row>
    <row r="408" spans="1:45" x14ac:dyDescent="0.2">
      <c r="A408" s="9" t="s">
        <v>2075</v>
      </c>
      <c r="B408" s="16">
        <v>39591.413194444445</v>
      </c>
      <c r="C408" s="16">
        <v>39597.023611111108</v>
      </c>
      <c r="D408" s="20" t="s">
        <v>35</v>
      </c>
      <c r="E408" s="18" t="s">
        <v>36</v>
      </c>
      <c r="F408" s="9">
        <v>50</v>
      </c>
      <c r="L408" s="8">
        <v>1014</v>
      </c>
      <c r="N408" s="9">
        <v>118</v>
      </c>
      <c r="P408" s="121">
        <v>39591.413194444445</v>
      </c>
      <c r="Q408" s="121">
        <v>39597.023611111108</v>
      </c>
      <c r="R408" s="24">
        <v>11.741400000000001</v>
      </c>
      <c r="S408" s="24">
        <v>75.801900000000003</v>
      </c>
      <c r="T408" s="69">
        <f t="shared" si="64"/>
        <v>1014.45696</v>
      </c>
      <c r="U408" s="69"/>
      <c r="V408" s="23">
        <v>39591.007638888892</v>
      </c>
      <c r="W408" s="23">
        <v>39597.284722222219</v>
      </c>
      <c r="X408">
        <v>12.2347</v>
      </c>
      <c r="Y408">
        <v>75.801900000000003</v>
      </c>
      <c r="Z408" s="81">
        <f t="shared" si="65"/>
        <v>1057.07808</v>
      </c>
      <c r="AB408" s="82">
        <f t="shared" si="66"/>
        <v>43.07808</v>
      </c>
      <c r="AK408" s="9">
        <v>1014</v>
      </c>
      <c r="AL408" s="9">
        <f t="shared" si="67"/>
        <v>1014.45696</v>
      </c>
      <c r="AM408" s="82">
        <f t="shared" si="69"/>
        <v>1057.07808</v>
      </c>
      <c r="AO408" s="82">
        <f t="shared" si="70"/>
        <v>0.45695999999998094</v>
      </c>
      <c r="AP408" s="82">
        <f t="shared" si="71"/>
        <v>42.621120000000019</v>
      </c>
      <c r="AQ408" s="117">
        <f t="shared" si="68"/>
        <v>5.6104166666627862</v>
      </c>
      <c r="AR408" s="117">
        <f t="shared" si="73"/>
        <v>6.2770833333270275</v>
      </c>
      <c r="AS408" s="117">
        <f t="shared" si="72"/>
        <v>0.66666666666424135</v>
      </c>
    </row>
    <row r="409" spans="1:45" x14ac:dyDescent="0.2">
      <c r="A409" s="9" t="s">
        <v>2075</v>
      </c>
      <c r="B409" s="16">
        <v>39597.54583333333</v>
      </c>
      <c r="C409" s="16">
        <v>39602.164583333331</v>
      </c>
      <c r="D409" s="20" t="s">
        <v>37</v>
      </c>
      <c r="E409" s="18" t="s">
        <v>38</v>
      </c>
      <c r="F409" s="9">
        <v>50</v>
      </c>
      <c r="L409" s="8">
        <v>3523</v>
      </c>
      <c r="N409" s="9">
        <v>50.1</v>
      </c>
      <c r="P409" s="121">
        <v>39597.54583333333</v>
      </c>
      <c r="Q409" s="121">
        <v>39602.164583333331</v>
      </c>
      <c r="R409" s="24">
        <v>40.779000000000003</v>
      </c>
      <c r="S409" s="24">
        <v>174.15360000000001</v>
      </c>
      <c r="T409" s="69">
        <f t="shared" si="64"/>
        <v>3523.3056000000006</v>
      </c>
      <c r="U409" s="69"/>
      <c r="V409" s="23">
        <v>39597.284722222219</v>
      </c>
      <c r="W409" s="23">
        <v>39602.85833333333</v>
      </c>
      <c r="X409">
        <v>41.686900000000001</v>
      </c>
      <c r="Y409">
        <v>174.15360000000001</v>
      </c>
      <c r="Z409" s="81">
        <f t="shared" si="65"/>
        <v>3601.7481600000001</v>
      </c>
      <c r="AB409" s="82">
        <f t="shared" si="66"/>
        <v>78.748160000000098</v>
      </c>
      <c r="AK409" s="9">
        <v>3523</v>
      </c>
      <c r="AL409" s="9">
        <f t="shared" si="67"/>
        <v>3523.3056000000006</v>
      </c>
      <c r="AM409" s="82">
        <f t="shared" si="69"/>
        <v>3601.7481600000001</v>
      </c>
      <c r="AO409" s="82">
        <f t="shared" si="70"/>
        <v>0.30560000000059517</v>
      </c>
      <c r="AP409" s="82">
        <f t="shared" si="71"/>
        <v>78.442559999999503</v>
      </c>
      <c r="AQ409" s="117">
        <f t="shared" si="68"/>
        <v>4.6187500000014552</v>
      </c>
      <c r="AR409" s="117">
        <f t="shared" si="73"/>
        <v>5.5736111111109494</v>
      </c>
      <c r="AS409" s="117">
        <f t="shared" si="72"/>
        <v>0.95486111110949423</v>
      </c>
    </row>
    <row r="410" spans="1:45" x14ac:dyDescent="0.2">
      <c r="A410" s="9" t="s">
        <v>2075</v>
      </c>
      <c r="B410" s="16">
        <v>39603.552083333336</v>
      </c>
      <c r="C410" s="16">
        <v>39605.618055555555</v>
      </c>
      <c r="D410" s="20" t="s">
        <v>39</v>
      </c>
      <c r="E410" s="18" t="s">
        <v>40</v>
      </c>
      <c r="F410" s="9">
        <v>50</v>
      </c>
      <c r="L410" s="8">
        <v>4802</v>
      </c>
      <c r="N410" s="9">
        <v>34.4</v>
      </c>
      <c r="P410" s="121">
        <v>39603.552083333336</v>
      </c>
      <c r="Q410" s="121">
        <v>39605.618055555555</v>
      </c>
      <c r="R410" s="24">
        <v>55.574100000000001</v>
      </c>
      <c r="S410" s="24">
        <v>245.0394</v>
      </c>
      <c r="T410" s="69">
        <f t="shared" si="64"/>
        <v>4801.6022400000002</v>
      </c>
      <c r="U410" s="69"/>
      <c r="V410" s="23">
        <v>39602.85833333333</v>
      </c>
      <c r="W410" s="23">
        <v>39605.951388888891</v>
      </c>
      <c r="X410">
        <v>58.674700000000001</v>
      </c>
      <c r="Y410">
        <v>245.0394</v>
      </c>
      <c r="Z410" s="81">
        <f t="shared" si="65"/>
        <v>5069.4940800000004</v>
      </c>
      <c r="AB410" s="82">
        <f t="shared" si="66"/>
        <v>267.49408000000039</v>
      </c>
      <c r="AK410" s="9">
        <v>4802</v>
      </c>
      <c r="AL410" s="9">
        <f t="shared" si="67"/>
        <v>4801.6022400000002</v>
      </c>
      <c r="AM410" s="82">
        <f t="shared" si="69"/>
        <v>5069.4940800000004</v>
      </c>
      <c r="AO410" s="82">
        <f t="shared" si="70"/>
        <v>-0.39775999999983469</v>
      </c>
      <c r="AP410" s="82">
        <f t="shared" si="71"/>
        <v>267.89184000000023</v>
      </c>
      <c r="AQ410" s="117">
        <f t="shared" si="68"/>
        <v>2.0659722222189885</v>
      </c>
      <c r="AR410" s="117">
        <f t="shared" si="73"/>
        <v>3.0930555555605679</v>
      </c>
      <c r="AS410" s="117">
        <f t="shared" si="72"/>
        <v>1.0270833333415794</v>
      </c>
    </row>
    <row r="411" spans="1:45" x14ac:dyDescent="0.2">
      <c r="A411" s="9" t="s">
        <v>2075</v>
      </c>
      <c r="B411" s="16">
        <v>39606.284722222219</v>
      </c>
      <c r="C411" s="16">
        <v>39607.125694444447</v>
      </c>
      <c r="D411" s="20" t="s">
        <v>41</v>
      </c>
      <c r="E411" s="18" t="s">
        <v>42</v>
      </c>
      <c r="F411" s="9">
        <v>50</v>
      </c>
      <c r="L411" s="8">
        <v>15046</v>
      </c>
      <c r="N411" s="9">
        <v>21.7</v>
      </c>
      <c r="P411" s="121">
        <v>39606.284722222219</v>
      </c>
      <c r="Q411" s="121">
        <v>39607.125694444447</v>
      </c>
      <c r="R411" s="24">
        <v>174.14779999999999</v>
      </c>
      <c r="S411" s="24">
        <v>682.21529999999996</v>
      </c>
      <c r="T411" s="69">
        <f t="shared" si="64"/>
        <v>15046.369919999997</v>
      </c>
      <c r="U411" s="69"/>
      <c r="V411" s="23">
        <v>39605.951388888891</v>
      </c>
      <c r="W411" s="23">
        <v>39607.125694444447</v>
      </c>
      <c r="X411">
        <v>175.1491</v>
      </c>
      <c r="Y411">
        <v>682.21529999999996</v>
      </c>
      <c r="Z411" s="81">
        <f t="shared" si="65"/>
        <v>15132.882240000001</v>
      </c>
      <c r="AB411" s="82">
        <f t="shared" si="66"/>
        <v>86.88224000000082</v>
      </c>
      <c r="AK411" s="9">
        <v>15046</v>
      </c>
      <c r="AL411" s="9">
        <f t="shared" si="67"/>
        <v>15046.369919999997</v>
      </c>
      <c r="AM411" s="82">
        <f t="shared" si="69"/>
        <v>15132.882240000001</v>
      </c>
      <c r="AO411" s="82">
        <f t="shared" si="70"/>
        <v>0.36991999999736436</v>
      </c>
      <c r="AP411" s="82">
        <f t="shared" si="71"/>
        <v>86.512320000003456</v>
      </c>
      <c r="AQ411" s="117">
        <f t="shared" si="68"/>
        <v>0.84097222222771961</v>
      </c>
      <c r="AR411" s="117">
        <f t="shared" si="73"/>
        <v>1.1743055555562023</v>
      </c>
      <c r="AS411" s="117">
        <f t="shared" si="72"/>
        <v>0.33333333332848269</v>
      </c>
    </row>
    <row r="412" spans="1:45" x14ac:dyDescent="0.2">
      <c r="A412" s="27" t="s">
        <v>2075</v>
      </c>
      <c r="B412" s="28">
        <v>39776.148611111108</v>
      </c>
      <c r="C412" s="28">
        <v>39780.998611111114</v>
      </c>
      <c r="D412" s="29" t="s">
        <v>45</v>
      </c>
      <c r="E412" s="30" t="s">
        <v>40</v>
      </c>
      <c r="F412" s="27">
        <v>50</v>
      </c>
      <c r="G412" s="27"/>
      <c r="H412" s="27"/>
      <c r="I412" s="27"/>
      <c r="J412" s="27"/>
      <c r="K412" s="27"/>
      <c r="L412" s="36">
        <v>267.60000000000002</v>
      </c>
      <c r="M412" s="27"/>
      <c r="N412" s="27">
        <v>3790</v>
      </c>
      <c r="P412" s="27"/>
      <c r="Q412" s="27"/>
      <c r="R412" s="27"/>
      <c r="S412" s="27"/>
      <c r="T412" s="115"/>
      <c r="U412" s="115"/>
      <c r="V412" s="31">
        <v>39776.148611111108</v>
      </c>
      <c r="W412" s="31">
        <v>39781.192361111112</v>
      </c>
      <c r="X412" s="32">
        <v>3.4580000000000002</v>
      </c>
      <c r="Y412" s="32">
        <v>2.04</v>
      </c>
      <c r="Z412" s="81">
        <f t="shared" si="65"/>
        <v>298.77120000000002</v>
      </c>
      <c r="AA412" s="27"/>
      <c r="AB412" s="82">
        <f t="shared" si="66"/>
        <v>31.171199999999999</v>
      </c>
      <c r="AC412" s="27"/>
      <c r="AD412" s="27"/>
      <c r="AE412" s="27"/>
      <c r="AF412" s="27"/>
      <c r="AG412" s="27"/>
      <c r="AH412" s="27"/>
      <c r="AI412" s="27"/>
      <c r="AJ412" s="27"/>
      <c r="AK412" s="27">
        <v>267.60000000000002</v>
      </c>
      <c r="AL412" s="9">
        <f t="shared" si="67"/>
        <v>0</v>
      </c>
      <c r="AM412" s="82">
        <f t="shared" si="69"/>
        <v>298.77120000000002</v>
      </c>
      <c r="AO412" s="82"/>
      <c r="AP412" s="82">
        <f t="shared" si="71"/>
        <v>298.77120000000002</v>
      </c>
      <c r="AQ412" s="117">
        <f t="shared" si="68"/>
        <v>0</v>
      </c>
      <c r="AR412" s="117">
        <f t="shared" si="73"/>
        <v>5.0437500000043656</v>
      </c>
      <c r="AS412" s="117">
        <f t="shared" si="72"/>
        <v>5.0437500000043656</v>
      </c>
    </row>
    <row r="413" spans="1:45" x14ac:dyDescent="0.2">
      <c r="A413" s="27" t="s">
        <v>2075</v>
      </c>
      <c r="B413" s="28">
        <v>39781.386111111111</v>
      </c>
      <c r="C413" s="28">
        <v>39782.556250000001</v>
      </c>
      <c r="D413" s="29" t="s">
        <v>46</v>
      </c>
      <c r="E413" s="30" t="s">
        <v>42</v>
      </c>
      <c r="F413" s="27">
        <v>50</v>
      </c>
      <c r="G413" s="27"/>
      <c r="H413" s="27"/>
      <c r="I413" s="27"/>
      <c r="J413" s="27"/>
      <c r="K413" s="27"/>
      <c r="L413" s="36">
        <v>45.75</v>
      </c>
      <c r="M413" s="27"/>
      <c r="N413" s="27">
        <v>215</v>
      </c>
      <c r="P413" s="27"/>
      <c r="Q413" s="27"/>
      <c r="R413" s="27"/>
      <c r="S413" s="27"/>
      <c r="T413" s="115"/>
      <c r="U413" s="115"/>
      <c r="V413" s="31">
        <v>39781.192361111112</v>
      </c>
      <c r="W413" s="31">
        <v>39782.607638888891</v>
      </c>
      <c r="X413" s="32">
        <v>0.70730000000000004</v>
      </c>
      <c r="Y413" s="32">
        <v>0.54679999999999995</v>
      </c>
      <c r="Z413" s="81">
        <f t="shared" si="65"/>
        <v>61.110720000000001</v>
      </c>
      <c r="AA413" s="27"/>
      <c r="AB413" s="82">
        <f t="shared" si="66"/>
        <v>15.360720000000001</v>
      </c>
      <c r="AC413" s="27"/>
      <c r="AD413" s="27"/>
      <c r="AE413" s="27"/>
      <c r="AF413" s="27"/>
      <c r="AG413" s="27"/>
      <c r="AH413" s="27"/>
      <c r="AI413" s="27"/>
      <c r="AJ413" s="27"/>
      <c r="AK413" s="27">
        <v>45.75</v>
      </c>
      <c r="AL413" s="9">
        <f t="shared" si="67"/>
        <v>0</v>
      </c>
      <c r="AM413" s="82">
        <f t="shared" si="69"/>
        <v>61.110720000000001</v>
      </c>
      <c r="AO413" s="82"/>
      <c r="AP413" s="82">
        <f t="shared" si="71"/>
        <v>61.110720000000001</v>
      </c>
      <c r="AQ413" s="117">
        <f t="shared" si="68"/>
        <v>0</v>
      </c>
      <c r="AR413" s="117">
        <f t="shared" si="73"/>
        <v>1.4152777777781012</v>
      </c>
      <c r="AS413" s="117">
        <f t="shared" si="72"/>
        <v>1.4152777777781012</v>
      </c>
    </row>
    <row r="414" spans="1:45" x14ac:dyDescent="0.2">
      <c r="A414" s="27" t="s">
        <v>2075</v>
      </c>
      <c r="B414" s="28">
        <v>39782.659722222219</v>
      </c>
      <c r="C414" s="28">
        <v>39782.87777777778</v>
      </c>
      <c r="D414" s="29" t="s">
        <v>49</v>
      </c>
      <c r="E414" s="30" t="s">
        <v>50</v>
      </c>
      <c r="F414" s="27">
        <v>50</v>
      </c>
      <c r="G414" s="27"/>
      <c r="H414" s="27"/>
      <c r="I414" s="27"/>
      <c r="J414" s="27"/>
      <c r="K414" s="27"/>
      <c r="L414" s="36">
        <v>71.98</v>
      </c>
      <c r="M414" s="27"/>
      <c r="N414" s="27">
        <v>1740</v>
      </c>
      <c r="P414" s="27"/>
      <c r="Q414" s="27"/>
      <c r="R414" s="27"/>
      <c r="S414" s="27"/>
      <c r="T414" s="115"/>
      <c r="U414" s="115"/>
      <c r="V414" s="31">
        <v>39782.607638888891</v>
      </c>
      <c r="W414" s="31">
        <v>39782.901388888888</v>
      </c>
      <c r="X414" s="32">
        <v>1.1198999999999999</v>
      </c>
      <c r="Y414" s="32">
        <v>8.9139999999999997</v>
      </c>
      <c r="Z414" s="81">
        <f t="shared" si="65"/>
        <v>96.759359999999987</v>
      </c>
      <c r="AA414" s="27"/>
      <c r="AB414" s="82">
        <f t="shared" si="66"/>
        <v>24.779359999999983</v>
      </c>
      <c r="AC414" s="27"/>
      <c r="AD414" s="27"/>
      <c r="AE414" s="27"/>
      <c r="AF414" s="27"/>
      <c r="AG414" s="27"/>
      <c r="AH414" s="27"/>
      <c r="AI414" s="27"/>
      <c r="AJ414" s="27"/>
      <c r="AK414" s="27">
        <v>71.98</v>
      </c>
      <c r="AL414" s="9">
        <f t="shared" si="67"/>
        <v>0</v>
      </c>
      <c r="AM414" s="82">
        <f t="shared" si="69"/>
        <v>96.759359999999987</v>
      </c>
      <c r="AO414" s="82"/>
      <c r="AP414" s="82">
        <f t="shared" si="71"/>
        <v>96.759359999999987</v>
      </c>
      <c r="AQ414" s="117">
        <f t="shared" si="68"/>
        <v>0</v>
      </c>
      <c r="AR414" s="117">
        <f t="shared" si="73"/>
        <v>0.29374999999708962</v>
      </c>
      <c r="AS414" s="117">
        <f t="shared" si="72"/>
        <v>0.29374999999708962</v>
      </c>
    </row>
    <row r="415" spans="1:45" x14ac:dyDescent="0.2">
      <c r="A415" s="27" t="s">
        <v>2075</v>
      </c>
      <c r="B415" s="28">
        <v>39782.925694444442</v>
      </c>
      <c r="C415" s="28">
        <v>39783.072222222225</v>
      </c>
      <c r="D415" s="29" t="s">
        <v>51</v>
      </c>
      <c r="E415" s="30" t="s">
        <v>52</v>
      </c>
      <c r="F415" s="27">
        <v>50</v>
      </c>
      <c r="G415" s="27"/>
      <c r="H415" s="27"/>
      <c r="I415" s="27"/>
      <c r="J415" s="27"/>
      <c r="K415" s="27"/>
      <c r="L415" s="36">
        <v>99.7</v>
      </c>
      <c r="M415" s="27"/>
      <c r="N415" s="27">
        <v>1240</v>
      </c>
      <c r="P415" s="27"/>
      <c r="Q415" s="27"/>
      <c r="R415" s="27"/>
      <c r="S415" s="27"/>
      <c r="T415" s="115"/>
      <c r="U415" s="115"/>
      <c r="V415" s="31">
        <v>39782.901388888888</v>
      </c>
      <c r="W415" s="31">
        <v>39783.115972222222</v>
      </c>
      <c r="X415" s="32">
        <v>1.6227</v>
      </c>
      <c r="Y415" s="32">
        <v>10.463699999999999</v>
      </c>
      <c r="Z415" s="81">
        <f t="shared" si="65"/>
        <v>140.20127999999997</v>
      </c>
      <c r="AA415" s="27"/>
      <c r="AB415" s="82">
        <f t="shared" si="66"/>
        <v>40.501279999999966</v>
      </c>
      <c r="AC415" s="27"/>
      <c r="AD415" s="27"/>
      <c r="AE415" s="27"/>
      <c r="AF415" s="27"/>
      <c r="AG415" s="27"/>
      <c r="AH415" s="27"/>
      <c r="AI415" s="27"/>
      <c r="AJ415" s="27"/>
      <c r="AK415" s="27">
        <v>99.7</v>
      </c>
      <c r="AL415" s="9">
        <f t="shared" si="67"/>
        <v>0</v>
      </c>
      <c r="AM415" s="82">
        <f t="shared" si="69"/>
        <v>140.20127999999997</v>
      </c>
      <c r="AO415" s="82"/>
      <c r="AP415" s="82">
        <f t="shared" si="71"/>
        <v>140.20127999999997</v>
      </c>
      <c r="AQ415" s="117">
        <f t="shared" si="68"/>
        <v>0</v>
      </c>
      <c r="AR415" s="117">
        <f t="shared" si="73"/>
        <v>0.21458333333430346</v>
      </c>
      <c r="AS415" s="117">
        <f t="shared" si="72"/>
        <v>0.21458333333430346</v>
      </c>
    </row>
    <row r="416" spans="1:45" x14ac:dyDescent="0.2">
      <c r="A416" s="27" t="s">
        <v>2075</v>
      </c>
      <c r="B416" s="28">
        <v>39783.160416666666</v>
      </c>
      <c r="C416" s="28">
        <v>39783.538888888892</v>
      </c>
      <c r="D416" s="29" t="s">
        <v>53</v>
      </c>
      <c r="E416" s="30" t="s">
        <v>54</v>
      </c>
      <c r="F416" s="27">
        <v>50</v>
      </c>
      <c r="G416" s="27"/>
      <c r="H416" s="27"/>
      <c r="I416" s="27"/>
      <c r="J416" s="27"/>
      <c r="K416" s="27"/>
      <c r="L416" s="36">
        <v>70.099999999999994</v>
      </c>
      <c r="M416" s="27"/>
      <c r="N416" s="27">
        <v>2750</v>
      </c>
      <c r="P416" s="27"/>
      <c r="Q416" s="27"/>
      <c r="R416" s="27"/>
      <c r="S416" s="27"/>
      <c r="T416" s="115"/>
      <c r="U416" s="115"/>
      <c r="V416" s="31">
        <v>39783.115972222222</v>
      </c>
      <c r="W416" s="31">
        <v>39783.602777777778</v>
      </c>
      <c r="X416" s="32">
        <v>1.1509</v>
      </c>
      <c r="Y416" s="32">
        <v>4.7160000000000002</v>
      </c>
      <c r="Z416" s="81">
        <f t="shared" si="65"/>
        <v>99.437759999999997</v>
      </c>
      <c r="AA416" s="27"/>
      <c r="AB416" s="82">
        <f t="shared" si="66"/>
        <v>29.337760000000003</v>
      </c>
      <c r="AC416" s="27"/>
      <c r="AD416" s="27"/>
      <c r="AE416" s="27"/>
      <c r="AF416" s="27"/>
      <c r="AG416" s="27"/>
      <c r="AH416" s="27"/>
      <c r="AI416" s="27"/>
      <c r="AJ416" s="27"/>
      <c r="AK416" s="27">
        <v>70.099999999999994</v>
      </c>
      <c r="AL416" s="9">
        <f t="shared" si="67"/>
        <v>0</v>
      </c>
      <c r="AM416" s="82">
        <f t="shared" si="69"/>
        <v>99.437759999999997</v>
      </c>
      <c r="AO416" s="82"/>
      <c r="AP416" s="82">
        <f t="shared" si="71"/>
        <v>99.437759999999997</v>
      </c>
      <c r="AQ416" s="117">
        <f t="shared" si="68"/>
        <v>0</v>
      </c>
      <c r="AR416" s="117">
        <f t="shared" si="73"/>
        <v>0.48680555555620231</v>
      </c>
      <c r="AS416" s="117">
        <f t="shared" si="72"/>
        <v>0.48680555555620231</v>
      </c>
    </row>
    <row r="417" spans="1:45" x14ac:dyDescent="0.2">
      <c r="A417" s="27" t="s">
        <v>2075</v>
      </c>
      <c r="B417" s="28">
        <v>39783.666666666664</v>
      </c>
      <c r="C417" s="28">
        <v>39784.390972222223</v>
      </c>
      <c r="D417" s="29" t="s">
        <v>57</v>
      </c>
      <c r="E417" s="30" t="s">
        <v>58</v>
      </c>
      <c r="F417" s="27">
        <v>50</v>
      </c>
      <c r="G417" s="27"/>
      <c r="H417" s="27"/>
      <c r="I417" s="27"/>
      <c r="J417" s="27"/>
      <c r="K417" s="27"/>
      <c r="L417" s="36">
        <v>63.94</v>
      </c>
      <c r="M417" s="27"/>
      <c r="N417" s="27">
        <v>3340</v>
      </c>
      <c r="P417" s="27"/>
      <c r="Q417" s="27"/>
      <c r="R417" s="27"/>
      <c r="S417" s="27"/>
      <c r="T417" s="115"/>
      <c r="U417" s="115"/>
      <c r="V417" s="31">
        <v>39783.602777777778</v>
      </c>
      <c r="W417" s="31">
        <v>39784.558333333334</v>
      </c>
      <c r="X417" s="32">
        <v>1.0325</v>
      </c>
      <c r="Y417" s="32">
        <v>1.681</v>
      </c>
      <c r="Z417" s="81">
        <f t="shared" si="65"/>
        <v>89.207999999999984</v>
      </c>
      <c r="AA417" s="27"/>
      <c r="AB417" s="82">
        <f t="shared" si="66"/>
        <v>25.267999999999986</v>
      </c>
      <c r="AC417" s="27"/>
      <c r="AD417" s="27"/>
      <c r="AE417" s="27"/>
      <c r="AF417" s="27"/>
      <c r="AG417" s="27"/>
      <c r="AH417" s="27"/>
      <c r="AI417" s="27"/>
      <c r="AJ417" s="27"/>
      <c r="AK417" s="27">
        <v>63.94</v>
      </c>
      <c r="AL417" s="9">
        <f t="shared" si="67"/>
        <v>0</v>
      </c>
      <c r="AM417" s="82">
        <f t="shared" si="69"/>
        <v>89.207999999999984</v>
      </c>
      <c r="AO417" s="82"/>
      <c r="AP417" s="82">
        <f t="shared" si="71"/>
        <v>89.207999999999984</v>
      </c>
      <c r="AQ417" s="117">
        <f t="shared" si="68"/>
        <v>0</v>
      </c>
      <c r="AR417" s="117">
        <f t="shared" si="73"/>
        <v>0.95555555555620231</v>
      </c>
      <c r="AS417" s="117">
        <f t="shared" si="72"/>
        <v>0.95555555555620231</v>
      </c>
    </row>
    <row r="418" spans="1:45" x14ac:dyDescent="0.2">
      <c r="A418" s="27" t="s">
        <v>2075</v>
      </c>
      <c r="B418" s="28">
        <v>39784.725694444445</v>
      </c>
      <c r="C418" s="28">
        <v>39786.579861111109</v>
      </c>
      <c r="D418" s="29" t="s">
        <v>59</v>
      </c>
      <c r="E418" s="30" t="s">
        <v>60</v>
      </c>
      <c r="F418" s="27">
        <v>50</v>
      </c>
      <c r="G418" s="27"/>
      <c r="H418" s="27"/>
      <c r="I418" s="27"/>
      <c r="J418" s="27"/>
      <c r="K418" s="27"/>
      <c r="L418" s="36">
        <v>152.6</v>
      </c>
      <c r="M418" s="27"/>
      <c r="N418" s="27">
        <v>2380</v>
      </c>
      <c r="P418" s="27"/>
      <c r="Q418" s="27"/>
      <c r="R418" s="27"/>
      <c r="S418" s="27"/>
      <c r="T418" s="115"/>
      <c r="U418" s="115"/>
      <c r="V418" s="31">
        <v>39784.558333333334</v>
      </c>
      <c r="W418" s="31">
        <v>39786.772222222222</v>
      </c>
      <c r="X418" s="32">
        <v>2.2002000000000002</v>
      </c>
      <c r="Y418" s="32">
        <v>1.5994999999999999</v>
      </c>
      <c r="Z418" s="81">
        <f t="shared" si="65"/>
        <v>190.09728000000001</v>
      </c>
      <c r="AA418" s="27"/>
      <c r="AB418" s="82">
        <f t="shared" si="66"/>
        <v>37.497280000000018</v>
      </c>
      <c r="AC418" s="27"/>
      <c r="AD418" s="27"/>
      <c r="AE418" s="27"/>
      <c r="AF418" s="27"/>
      <c r="AG418" s="27"/>
      <c r="AH418" s="27"/>
      <c r="AI418" s="27"/>
      <c r="AJ418" s="27"/>
      <c r="AK418" s="27">
        <v>152.6</v>
      </c>
      <c r="AL418" s="9">
        <f t="shared" si="67"/>
        <v>0</v>
      </c>
      <c r="AM418" s="82">
        <f t="shared" si="69"/>
        <v>190.09728000000001</v>
      </c>
      <c r="AO418" s="82"/>
      <c r="AP418" s="82">
        <f t="shared" si="71"/>
        <v>190.09728000000001</v>
      </c>
      <c r="AQ418" s="117">
        <f t="shared" si="68"/>
        <v>0</v>
      </c>
      <c r="AR418" s="117">
        <f t="shared" si="73"/>
        <v>2.2138888888875954</v>
      </c>
      <c r="AS418" s="117">
        <f t="shared" si="72"/>
        <v>2.2138888888875954</v>
      </c>
    </row>
    <row r="419" spans="1:45" x14ac:dyDescent="0.2">
      <c r="A419" s="27" t="s">
        <v>2075</v>
      </c>
      <c r="B419" s="28">
        <v>39786.964583333334</v>
      </c>
      <c r="C419" s="28">
        <v>39789.318749999999</v>
      </c>
      <c r="D419" s="29" t="s">
        <v>61</v>
      </c>
      <c r="E419" s="30" t="s">
        <v>62</v>
      </c>
      <c r="F419" s="27">
        <v>50</v>
      </c>
      <c r="G419" s="27"/>
      <c r="H419" s="27"/>
      <c r="I419" s="27"/>
      <c r="J419" s="27"/>
      <c r="K419" s="27"/>
      <c r="L419" s="36">
        <v>136.24</v>
      </c>
      <c r="M419" s="27"/>
      <c r="N419" s="27">
        <v>2130</v>
      </c>
      <c r="P419" s="27"/>
      <c r="Q419" s="27"/>
      <c r="R419" s="27"/>
      <c r="S419" s="27"/>
      <c r="T419" s="115"/>
      <c r="U419" s="115"/>
      <c r="V419" s="31">
        <v>39786.772222222222</v>
      </c>
      <c r="W419" s="31">
        <v>39789.933333333334</v>
      </c>
      <c r="X419" s="32">
        <v>2.2393000000000001</v>
      </c>
      <c r="Y419" s="32">
        <v>0.87660000000000005</v>
      </c>
      <c r="Z419" s="81">
        <f t="shared" si="65"/>
        <v>193.47552000000002</v>
      </c>
      <c r="AA419" s="27"/>
      <c r="AB419" s="82">
        <f t="shared" si="66"/>
        <v>57.235520000000008</v>
      </c>
      <c r="AC419" s="27"/>
      <c r="AD419" s="27"/>
      <c r="AE419" s="27"/>
      <c r="AF419" s="27"/>
      <c r="AG419" s="27"/>
      <c r="AH419" s="27"/>
      <c r="AI419" s="27"/>
      <c r="AJ419" s="27"/>
      <c r="AK419" s="27">
        <v>136.24</v>
      </c>
      <c r="AL419" s="9">
        <f t="shared" si="67"/>
        <v>0</v>
      </c>
      <c r="AM419" s="82">
        <f t="shared" si="69"/>
        <v>193.47552000000002</v>
      </c>
      <c r="AO419" s="82"/>
      <c r="AP419" s="82">
        <f t="shared" si="71"/>
        <v>193.47552000000002</v>
      </c>
      <c r="AQ419" s="117">
        <f t="shared" si="68"/>
        <v>0</v>
      </c>
      <c r="AR419" s="117">
        <f t="shared" si="73"/>
        <v>3.1611111111124046</v>
      </c>
      <c r="AS419" s="117">
        <f t="shared" si="72"/>
        <v>3.1611111111124046</v>
      </c>
    </row>
    <row r="420" spans="1:45" x14ac:dyDescent="0.2">
      <c r="A420" s="27" t="s">
        <v>2075</v>
      </c>
      <c r="B420" s="28">
        <v>39790.548611111109</v>
      </c>
      <c r="C420" s="28">
        <v>39791.084722222222</v>
      </c>
      <c r="D420" s="29" t="s">
        <v>63</v>
      </c>
      <c r="E420" s="30" t="s">
        <v>64</v>
      </c>
      <c r="F420" s="27">
        <v>50</v>
      </c>
      <c r="G420" s="27"/>
      <c r="H420" s="27"/>
      <c r="I420" s="27"/>
      <c r="J420" s="27"/>
      <c r="K420" s="27"/>
      <c r="L420" s="36">
        <v>30.59</v>
      </c>
      <c r="M420" s="27"/>
      <c r="N420" s="27">
        <v>1160</v>
      </c>
      <c r="P420" s="27"/>
      <c r="Q420" s="27"/>
      <c r="R420" s="27"/>
      <c r="S420" s="27"/>
      <c r="T420" s="115"/>
      <c r="U420" s="115"/>
      <c r="V420" s="31">
        <v>39789.933333333334</v>
      </c>
      <c r="W420" s="31">
        <v>39791.118055555555</v>
      </c>
      <c r="X420" s="32">
        <v>0.7944</v>
      </c>
      <c r="Y420" s="32">
        <v>1.3605</v>
      </c>
      <c r="Z420" s="81">
        <f t="shared" si="65"/>
        <v>68.636160000000004</v>
      </c>
      <c r="AA420" s="27"/>
      <c r="AB420" s="82">
        <f t="shared" si="66"/>
        <v>38.04616</v>
      </c>
      <c r="AC420" s="27"/>
      <c r="AD420" s="27"/>
      <c r="AE420" s="27"/>
      <c r="AF420" s="27"/>
      <c r="AG420" s="27"/>
      <c r="AH420" s="27"/>
      <c r="AI420" s="27"/>
      <c r="AJ420" s="27"/>
      <c r="AK420" s="27">
        <v>30.59</v>
      </c>
      <c r="AL420" s="9">
        <f t="shared" si="67"/>
        <v>0</v>
      </c>
      <c r="AM420" s="82">
        <f t="shared" si="69"/>
        <v>68.636160000000004</v>
      </c>
      <c r="AO420" s="82"/>
      <c r="AP420" s="82">
        <f t="shared" si="71"/>
        <v>68.636160000000004</v>
      </c>
      <c r="AQ420" s="117">
        <f t="shared" si="68"/>
        <v>0</v>
      </c>
      <c r="AR420" s="117">
        <f t="shared" si="73"/>
        <v>1.1847222222204437</v>
      </c>
      <c r="AS420" s="117">
        <f t="shared" si="72"/>
        <v>1.1847222222204437</v>
      </c>
    </row>
    <row r="421" spans="1:45" x14ac:dyDescent="0.2">
      <c r="A421" s="27" t="s">
        <v>2075</v>
      </c>
      <c r="B421" s="28">
        <v>39791.152083333334</v>
      </c>
      <c r="C421" s="28">
        <v>39791.273611111108</v>
      </c>
      <c r="D421" s="29" t="s">
        <v>67</v>
      </c>
      <c r="E421" s="30" t="s">
        <v>68</v>
      </c>
      <c r="F421" s="27">
        <v>50</v>
      </c>
      <c r="G421" s="27"/>
      <c r="H421" s="27"/>
      <c r="I421" s="27"/>
      <c r="J421" s="27"/>
      <c r="K421" s="27"/>
      <c r="L421" s="36">
        <v>17.7</v>
      </c>
      <c r="M421" s="27"/>
      <c r="N421" s="27">
        <v>3350</v>
      </c>
      <c r="P421" s="27"/>
      <c r="Q421" s="27"/>
      <c r="R421" s="27"/>
      <c r="S421" s="27"/>
      <c r="T421" s="115"/>
      <c r="U421" s="115"/>
      <c r="V421" s="31">
        <v>39791.118055555555</v>
      </c>
      <c r="W421" s="31">
        <v>39791.28125</v>
      </c>
      <c r="X421" s="32">
        <v>0.30940000000000001</v>
      </c>
      <c r="Y421" s="32">
        <v>4.28</v>
      </c>
      <c r="Z421" s="81">
        <f t="shared" si="65"/>
        <v>26.732159999999997</v>
      </c>
      <c r="AA421" s="27"/>
      <c r="AB421" s="82">
        <f t="shared" si="66"/>
        <v>9.0321599999999975</v>
      </c>
      <c r="AC421" s="27"/>
      <c r="AD421" s="27"/>
      <c r="AE421" s="27"/>
      <c r="AF421" s="27"/>
      <c r="AG421" s="27"/>
      <c r="AH421" s="27"/>
      <c r="AI421" s="27"/>
      <c r="AJ421" s="27"/>
      <c r="AK421" s="27">
        <v>17.7</v>
      </c>
      <c r="AL421" s="9">
        <f t="shared" si="67"/>
        <v>0</v>
      </c>
      <c r="AM421" s="82">
        <f t="shared" si="69"/>
        <v>26.732159999999997</v>
      </c>
      <c r="AO421" s="82"/>
      <c r="AP421" s="82">
        <f t="shared" si="71"/>
        <v>26.732159999999997</v>
      </c>
      <c r="AQ421" s="117">
        <f t="shared" si="68"/>
        <v>0</v>
      </c>
      <c r="AR421" s="117">
        <f t="shared" si="73"/>
        <v>0.16319444444525288</v>
      </c>
      <c r="AS421" s="117">
        <f t="shared" si="72"/>
        <v>0.16319444444525288</v>
      </c>
    </row>
    <row r="422" spans="1:45" x14ac:dyDescent="0.2">
      <c r="A422" s="27" t="s">
        <v>2075</v>
      </c>
      <c r="B422" s="28">
        <v>39791.288888888892</v>
      </c>
      <c r="C422" s="28">
        <v>39791.506249999999</v>
      </c>
      <c r="D422" s="29" t="s">
        <v>69</v>
      </c>
      <c r="E422" s="30" t="s">
        <v>70</v>
      </c>
      <c r="F422" s="27">
        <v>50</v>
      </c>
      <c r="G422" s="27"/>
      <c r="H422" s="27"/>
      <c r="I422" s="27"/>
      <c r="J422" s="27"/>
      <c r="K422" s="27"/>
      <c r="L422" s="36">
        <v>40.15</v>
      </c>
      <c r="M422" s="27"/>
      <c r="N422" s="27">
        <v>3650</v>
      </c>
      <c r="P422" s="27"/>
      <c r="Q422" s="27"/>
      <c r="R422" s="27"/>
      <c r="S422" s="27"/>
      <c r="T422" s="115"/>
      <c r="U422" s="115"/>
      <c r="V422" s="31">
        <v>39791.28125</v>
      </c>
      <c r="W422" s="31">
        <v>39791.525000000001</v>
      </c>
      <c r="X422" s="32">
        <v>0.57399999999999995</v>
      </c>
      <c r="Y422" s="32">
        <v>4.28</v>
      </c>
      <c r="Z422" s="81">
        <f t="shared" si="65"/>
        <v>49.593599999999988</v>
      </c>
      <c r="AA422" s="27"/>
      <c r="AB422" s="82">
        <f t="shared" si="66"/>
        <v>9.4435999999999893</v>
      </c>
      <c r="AC422" s="27"/>
      <c r="AD422" s="27"/>
      <c r="AE422" s="27"/>
      <c r="AF422" s="27"/>
      <c r="AG422" s="27"/>
      <c r="AH422" s="27"/>
      <c r="AI422" s="27"/>
      <c r="AJ422" s="27"/>
      <c r="AK422" s="27">
        <v>40.15</v>
      </c>
      <c r="AL422" s="9">
        <f t="shared" si="67"/>
        <v>0</v>
      </c>
      <c r="AM422" s="82">
        <f t="shared" si="69"/>
        <v>49.593599999999988</v>
      </c>
      <c r="AO422" s="82"/>
      <c r="AP422" s="82">
        <f t="shared" si="71"/>
        <v>49.593599999999988</v>
      </c>
      <c r="AQ422" s="117">
        <f t="shared" si="68"/>
        <v>0</v>
      </c>
      <c r="AR422" s="117">
        <f t="shared" si="73"/>
        <v>0.24375000000145519</v>
      </c>
      <c r="AS422" s="117">
        <f t="shared" si="72"/>
        <v>0.24375000000145519</v>
      </c>
    </row>
    <row r="423" spans="1:45" x14ac:dyDescent="0.2">
      <c r="A423" s="27" t="s">
        <v>2075</v>
      </c>
      <c r="B423" s="28">
        <v>39791.544444444444</v>
      </c>
      <c r="C423" s="28">
        <v>39791.807638888888</v>
      </c>
      <c r="D423" s="29" t="s">
        <v>71</v>
      </c>
      <c r="E423" s="30" t="s">
        <v>72</v>
      </c>
      <c r="F423" s="27">
        <v>50</v>
      </c>
      <c r="G423" s="27"/>
      <c r="H423" s="27"/>
      <c r="I423" s="27"/>
      <c r="J423" s="27"/>
      <c r="K423" s="27"/>
      <c r="L423" s="36">
        <v>42.45</v>
      </c>
      <c r="M423" s="27"/>
      <c r="N423" s="27">
        <v>1690</v>
      </c>
      <c r="P423" s="27"/>
      <c r="Q423" s="27"/>
      <c r="R423" s="27"/>
      <c r="S423" s="27"/>
      <c r="T423" s="115"/>
      <c r="U423" s="115"/>
      <c r="V423" s="31">
        <v>39791.525000000001</v>
      </c>
      <c r="W423" s="31">
        <v>39791.829861111109</v>
      </c>
      <c r="X423" s="32">
        <v>0.58709999999999996</v>
      </c>
      <c r="Y423" s="32">
        <v>2.1484000000000001</v>
      </c>
      <c r="Z423" s="81">
        <f t="shared" si="65"/>
        <v>50.725439999999999</v>
      </c>
      <c r="AA423" s="27"/>
      <c r="AB423" s="82">
        <f t="shared" si="66"/>
        <v>8.2754399999999961</v>
      </c>
      <c r="AC423" s="27"/>
      <c r="AD423" s="27"/>
      <c r="AE423" s="27"/>
      <c r="AF423" s="27"/>
      <c r="AG423" s="27"/>
      <c r="AH423" s="27"/>
      <c r="AI423" s="27"/>
      <c r="AJ423" s="27"/>
      <c r="AK423" s="27">
        <v>42.45</v>
      </c>
      <c r="AL423" s="9">
        <f t="shared" si="67"/>
        <v>0</v>
      </c>
      <c r="AM423" s="82">
        <f t="shared" si="69"/>
        <v>50.725439999999999</v>
      </c>
      <c r="AO423" s="82"/>
      <c r="AP423" s="82">
        <f t="shared" si="71"/>
        <v>50.725439999999999</v>
      </c>
      <c r="AQ423" s="117">
        <f t="shared" si="68"/>
        <v>0</v>
      </c>
      <c r="AR423" s="117">
        <f t="shared" si="73"/>
        <v>0.30486111110803904</v>
      </c>
      <c r="AS423" s="117">
        <f t="shared" si="72"/>
        <v>0.30486111110803904</v>
      </c>
    </row>
    <row r="424" spans="1:45" x14ac:dyDescent="0.2">
      <c r="A424" s="27" t="s">
        <v>2075</v>
      </c>
      <c r="B424" s="28">
        <v>39791.852083333331</v>
      </c>
      <c r="C424" s="28">
        <v>39792.402083333334</v>
      </c>
      <c r="D424" s="29" t="s">
        <v>75</v>
      </c>
      <c r="E424" s="30" t="s">
        <v>76</v>
      </c>
      <c r="F424" s="27">
        <v>50</v>
      </c>
      <c r="G424" s="27"/>
      <c r="H424" s="27"/>
      <c r="I424" s="27"/>
      <c r="J424" s="27"/>
      <c r="K424" s="27"/>
      <c r="L424" s="36">
        <v>69.41</v>
      </c>
      <c r="M424" s="27"/>
      <c r="N424" s="27">
        <v>1910</v>
      </c>
      <c r="P424" s="27"/>
      <c r="Q424" s="27"/>
      <c r="R424" s="27"/>
      <c r="S424" s="27"/>
      <c r="T424" s="115"/>
      <c r="U424" s="115"/>
      <c r="V424" s="31">
        <v>39791.829861111109</v>
      </c>
      <c r="W424" s="31">
        <v>39792.438194444447</v>
      </c>
      <c r="X424" s="32">
        <v>0.93989999999999996</v>
      </c>
      <c r="Y424" s="32">
        <v>1.7645</v>
      </c>
      <c r="Z424" s="81">
        <f t="shared" si="65"/>
        <v>81.207359999999994</v>
      </c>
      <c r="AA424" s="27"/>
      <c r="AB424" s="82">
        <f t="shared" si="66"/>
        <v>11.797359999999998</v>
      </c>
      <c r="AC424" s="27"/>
      <c r="AD424" s="27"/>
      <c r="AE424" s="27"/>
      <c r="AF424" s="27"/>
      <c r="AG424" s="27"/>
      <c r="AH424" s="27"/>
      <c r="AI424" s="27"/>
      <c r="AJ424" s="27"/>
      <c r="AK424" s="27">
        <v>69.41</v>
      </c>
      <c r="AL424" s="9">
        <f t="shared" si="67"/>
        <v>0</v>
      </c>
      <c r="AM424" s="82">
        <f t="shared" si="69"/>
        <v>81.207359999999994</v>
      </c>
      <c r="AO424" s="82"/>
      <c r="AP424" s="82">
        <f t="shared" si="71"/>
        <v>81.207359999999994</v>
      </c>
      <c r="AQ424" s="117">
        <f t="shared" si="68"/>
        <v>0</v>
      </c>
      <c r="AR424" s="117">
        <f t="shared" si="73"/>
        <v>0.60833333333721384</v>
      </c>
      <c r="AS424" s="117">
        <f t="shared" si="72"/>
        <v>0.60833333333721384</v>
      </c>
    </row>
    <row r="425" spans="1:45" x14ac:dyDescent="0.2">
      <c r="A425" s="27" t="s">
        <v>2075</v>
      </c>
      <c r="B425" s="28">
        <v>39792.474999999999</v>
      </c>
      <c r="C425" s="28">
        <v>39795.138888888891</v>
      </c>
      <c r="D425" s="29" t="s">
        <v>77</v>
      </c>
      <c r="E425" s="30" t="s">
        <v>78</v>
      </c>
      <c r="F425" s="27">
        <v>50</v>
      </c>
      <c r="G425" s="27"/>
      <c r="H425" s="27"/>
      <c r="I425" s="27"/>
      <c r="J425" s="27"/>
      <c r="K425" s="27"/>
      <c r="L425" s="36">
        <v>207.87</v>
      </c>
      <c r="M425" s="27"/>
      <c r="N425" s="27">
        <v>2050</v>
      </c>
      <c r="P425" s="27"/>
      <c r="Q425" s="27"/>
      <c r="R425" s="27"/>
      <c r="S425" s="27"/>
      <c r="T425" s="115"/>
      <c r="U425" s="115"/>
      <c r="V425" s="31">
        <v>39792.438194444447</v>
      </c>
      <c r="W425" s="31">
        <v>39795.228472222225</v>
      </c>
      <c r="X425" s="32">
        <v>2.6770999999999998</v>
      </c>
      <c r="Y425" s="32">
        <v>1.3605</v>
      </c>
      <c r="Z425" s="81">
        <f t="shared" si="65"/>
        <v>231.30143999999996</v>
      </c>
      <c r="AA425" s="27"/>
      <c r="AB425" s="82">
        <f t="shared" si="66"/>
        <v>23.431439999999952</v>
      </c>
      <c r="AC425" s="27"/>
      <c r="AD425" s="27"/>
      <c r="AE425" s="27"/>
      <c r="AF425" s="27"/>
      <c r="AG425" s="27"/>
      <c r="AH425" s="27"/>
      <c r="AI425" s="27"/>
      <c r="AJ425" s="27"/>
      <c r="AK425" s="27">
        <v>207.87</v>
      </c>
      <c r="AL425" s="9">
        <f t="shared" si="67"/>
        <v>0</v>
      </c>
      <c r="AM425" s="82">
        <f t="shared" si="69"/>
        <v>231.30143999999996</v>
      </c>
      <c r="AO425" s="82"/>
      <c r="AP425" s="82">
        <f t="shared" si="71"/>
        <v>231.30143999999996</v>
      </c>
      <c r="AQ425" s="117">
        <f t="shared" si="68"/>
        <v>0</v>
      </c>
      <c r="AR425" s="117">
        <f t="shared" si="73"/>
        <v>2.7902777777781012</v>
      </c>
      <c r="AS425" s="117">
        <f t="shared" si="72"/>
        <v>2.7902777777781012</v>
      </c>
    </row>
    <row r="426" spans="1:45" x14ac:dyDescent="0.2">
      <c r="A426" s="27" t="s">
        <v>2075</v>
      </c>
      <c r="B426" s="28">
        <v>39795.318055555559</v>
      </c>
      <c r="C426" s="28">
        <v>39795.961111111108</v>
      </c>
      <c r="D426" s="29" t="s">
        <v>79</v>
      </c>
      <c r="E426" s="30" t="s">
        <v>80</v>
      </c>
      <c r="F426" s="27">
        <v>50</v>
      </c>
      <c r="G426" s="27"/>
      <c r="H426" s="27"/>
      <c r="I426" s="27"/>
      <c r="J426" s="27"/>
      <c r="K426" s="27"/>
      <c r="L426" s="36">
        <v>74.05</v>
      </c>
      <c r="M426" s="27"/>
      <c r="N426" s="27">
        <v>3510</v>
      </c>
      <c r="P426" s="27"/>
      <c r="Q426" s="27"/>
      <c r="R426" s="27"/>
      <c r="S426" s="27"/>
      <c r="T426" s="115"/>
      <c r="U426" s="115"/>
      <c r="V426" s="31">
        <v>39795.228472222225</v>
      </c>
      <c r="W426" s="31">
        <v>39795.967361111114</v>
      </c>
      <c r="X426" s="32">
        <v>0.95330000000000004</v>
      </c>
      <c r="Y426" s="32">
        <v>5.18</v>
      </c>
      <c r="Z426" s="81">
        <f t="shared" si="65"/>
        <v>82.36511999999999</v>
      </c>
      <c r="AA426" s="27"/>
      <c r="AB426" s="82">
        <f t="shared" si="66"/>
        <v>8.3151199999999932</v>
      </c>
      <c r="AC426" s="27"/>
      <c r="AD426" s="27"/>
      <c r="AE426" s="27"/>
      <c r="AF426" s="27"/>
      <c r="AG426" s="27"/>
      <c r="AH426" s="27"/>
      <c r="AI426" s="27"/>
      <c r="AJ426" s="27"/>
      <c r="AK426" s="27">
        <v>74.05</v>
      </c>
      <c r="AL426" s="9">
        <f t="shared" si="67"/>
        <v>0</v>
      </c>
      <c r="AM426" s="82">
        <f t="shared" si="69"/>
        <v>82.36511999999999</v>
      </c>
      <c r="AO426" s="82"/>
      <c r="AP426" s="82">
        <f t="shared" si="71"/>
        <v>82.36511999999999</v>
      </c>
      <c r="AQ426" s="117">
        <f t="shared" si="68"/>
        <v>0</v>
      </c>
      <c r="AR426" s="117">
        <f t="shared" si="73"/>
        <v>0.73888888888905058</v>
      </c>
      <c r="AS426" s="117">
        <f t="shared" si="72"/>
        <v>0.73888888888905058</v>
      </c>
    </row>
    <row r="427" spans="1:45" x14ac:dyDescent="0.2">
      <c r="A427" s="27" t="s">
        <v>2075</v>
      </c>
      <c r="B427" s="28">
        <v>39795.974305555559</v>
      </c>
      <c r="C427" s="28">
        <v>39796.563194444447</v>
      </c>
      <c r="D427" s="29" t="s">
        <v>81</v>
      </c>
      <c r="E427" s="30" t="s">
        <v>82</v>
      </c>
      <c r="F427" s="27">
        <v>50</v>
      </c>
      <c r="G427" s="27"/>
      <c r="H427" s="27"/>
      <c r="I427" s="27"/>
      <c r="J427" s="27"/>
      <c r="K427" s="27"/>
      <c r="L427" s="36">
        <v>440.98</v>
      </c>
      <c r="M427" s="27"/>
      <c r="N427" s="27">
        <v>854</v>
      </c>
      <c r="P427" s="27"/>
      <c r="Q427" s="27"/>
      <c r="R427" s="27"/>
      <c r="S427" s="27"/>
      <c r="T427" s="115"/>
      <c r="U427" s="115"/>
      <c r="V427" s="31">
        <v>39795.967361111114</v>
      </c>
      <c r="W427" s="31">
        <v>39796.584722222222</v>
      </c>
      <c r="X427" s="32">
        <v>5.5952000000000002</v>
      </c>
      <c r="Y427" s="32">
        <v>23.43</v>
      </c>
      <c r="Z427" s="81">
        <f t="shared" si="65"/>
        <v>483.42528000000004</v>
      </c>
      <c r="AA427" s="27"/>
      <c r="AB427" s="82">
        <f t="shared" si="66"/>
        <v>42.445280000000025</v>
      </c>
      <c r="AC427" s="27"/>
      <c r="AD427" s="27"/>
      <c r="AE427" s="27"/>
      <c r="AF427" s="27"/>
      <c r="AG427" s="27"/>
      <c r="AH427" s="27"/>
      <c r="AI427" s="27"/>
      <c r="AJ427" s="27"/>
      <c r="AK427" s="27">
        <v>440.98</v>
      </c>
      <c r="AL427" s="9">
        <f t="shared" si="67"/>
        <v>0</v>
      </c>
      <c r="AM427" s="82">
        <f t="shared" si="69"/>
        <v>483.42528000000004</v>
      </c>
      <c r="AO427" s="82"/>
      <c r="AP427" s="82">
        <f t="shared" si="71"/>
        <v>483.42528000000004</v>
      </c>
      <c r="AQ427" s="117">
        <f t="shared" si="68"/>
        <v>0</v>
      </c>
      <c r="AR427" s="117">
        <f t="shared" si="73"/>
        <v>0.61736111110803904</v>
      </c>
      <c r="AS427" s="117">
        <f t="shared" si="72"/>
        <v>0.61736111110803904</v>
      </c>
    </row>
    <row r="428" spans="1:45" x14ac:dyDescent="0.2">
      <c r="A428" s="27" t="s">
        <v>2075</v>
      </c>
      <c r="B428" s="28">
        <v>39796.606944444444</v>
      </c>
      <c r="C428" s="28">
        <v>39797.148611111108</v>
      </c>
      <c r="D428" s="29" t="s">
        <v>83</v>
      </c>
      <c r="E428" s="30" t="s">
        <v>84</v>
      </c>
      <c r="F428" s="27">
        <v>50</v>
      </c>
      <c r="G428" s="27"/>
      <c r="H428" s="27"/>
      <c r="I428" s="27"/>
      <c r="J428" s="27"/>
      <c r="K428" s="27"/>
      <c r="L428" s="36">
        <v>1731.75</v>
      </c>
      <c r="M428" s="27"/>
      <c r="N428" s="27">
        <v>482</v>
      </c>
      <c r="P428" s="27"/>
      <c r="Q428" s="27"/>
      <c r="R428" s="27"/>
      <c r="S428" s="27"/>
      <c r="T428" s="115"/>
      <c r="U428" s="115"/>
      <c r="V428" s="31">
        <v>39796.584722222222</v>
      </c>
      <c r="W428" s="31">
        <v>39797.269444444442</v>
      </c>
      <c r="X428" s="32">
        <v>21.940100000000001</v>
      </c>
      <c r="Y428" s="32">
        <v>57.742800000000003</v>
      </c>
      <c r="Z428" s="81">
        <f t="shared" si="65"/>
        <v>1895.6246400000002</v>
      </c>
      <c r="AA428" s="27"/>
      <c r="AB428" s="82">
        <f t="shared" si="66"/>
        <v>163.87464000000023</v>
      </c>
      <c r="AC428" s="27"/>
      <c r="AD428" s="27"/>
      <c r="AE428" s="27"/>
      <c r="AF428" s="27"/>
      <c r="AG428" s="27"/>
      <c r="AH428" s="27"/>
      <c r="AI428" s="27"/>
      <c r="AJ428" s="27"/>
      <c r="AK428" s="27">
        <v>1731.75</v>
      </c>
      <c r="AL428" s="9">
        <f t="shared" si="67"/>
        <v>0</v>
      </c>
      <c r="AM428" s="82">
        <f t="shared" si="69"/>
        <v>1895.6246400000002</v>
      </c>
      <c r="AO428" s="82"/>
      <c r="AP428" s="82">
        <f t="shared" si="71"/>
        <v>1895.6246400000002</v>
      </c>
      <c r="AQ428" s="117">
        <f t="shared" si="68"/>
        <v>0</v>
      </c>
      <c r="AR428" s="117">
        <f t="shared" si="73"/>
        <v>0.68472222222044365</v>
      </c>
      <c r="AS428" s="117">
        <f t="shared" si="72"/>
        <v>0.68472222222044365</v>
      </c>
    </row>
    <row r="429" spans="1:45" x14ac:dyDescent="0.2">
      <c r="A429" s="27" t="s">
        <v>2075</v>
      </c>
      <c r="B429" s="28">
        <v>39797.390277777777</v>
      </c>
      <c r="C429" s="28"/>
      <c r="D429" s="29" t="s">
        <v>85</v>
      </c>
      <c r="E429" s="30" t="s">
        <v>86</v>
      </c>
      <c r="F429" s="27">
        <v>50</v>
      </c>
      <c r="G429" s="27"/>
      <c r="H429" s="27"/>
      <c r="I429" s="27"/>
      <c r="J429" s="27">
        <v>4.9000000000000004</v>
      </c>
      <c r="K429" s="27"/>
      <c r="L429" s="36"/>
      <c r="M429" s="27"/>
      <c r="N429" s="27">
        <v>478</v>
      </c>
      <c r="P429" s="27"/>
      <c r="Q429" s="27"/>
      <c r="R429" s="27"/>
      <c r="S429" s="27"/>
      <c r="T429" s="115"/>
      <c r="U429" s="115"/>
      <c r="V429" s="31">
        <v>39797.269444444442</v>
      </c>
      <c r="W429" s="31">
        <v>39797.502083333333</v>
      </c>
      <c r="X429" s="32">
        <v>1.2294</v>
      </c>
      <c r="Y429" s="32">
        <v>8.0633999999999997</v>
      </c>
      <c r="Z429" s="81">
        <f t="shared" si="65"/>
        <v>106.22016000000001</v>
      </c>
      <c r="AA429" s="27"/>
      <c r="AB429" s="82">
        <f t="shared" si="66"/>
        <v>106.22016000000001</v>
      </c>
      <c r="AC429" s="27"/>
      <c r="AD429" s="27"/>
      <c r="AE429" s="27"/>
      <c r="AF429" s="27"/>
      <c r="AG429" s="27"/>
      <c r="AH429" s="27"/>
      <c r="AI429" s="27"/>
      <c r="AJ429" s="27"/>
      <c r="AK429" s="27"/>
      <c r="AL429" s="9">
        <f t="shared" si="67"/>
        <v>0</v>
      </c>
      <c r="AM429" s="82">
        <f t="shared" si="69"/>
        <v>106.22016000000001</v>
      </c>
      <c r="AO429" s="82"/>
      <c r="AP429" s="82">
        <f t="shared" si="71"/>
        <v>106.22016000000001</v>
      </c>
      <c r="AQ429" s="117">
        <f t="shared" si="68"/>
        <v>0</v>
      </c>
      <c r="AR429" s="117">
        <f t="shared" si="73"/>
        <v>0.23263888889050577</v>
      </c>
      <c r="AS429" s="117">
        <f t="shared" si="72"/>
        <v>0.23263888889050577</v>
      </c>
    </row>
    <row r="430" spans="1:45" x14ac:dyDescent="0.2">
      <c r="A430" s="27" t="s">
        <v>2075</v>
      </c>
      <c r="B430" s="28">
        <v>39797.614583333336</v>
      </c>
      <c r="C430" s="28">
        <v>39800.628472222219</v>
      </c>
      <c r="D430" s="29" t="s">
        <v>87</v>
      </c>
      <c r="E430" s="30" t="s">
        <v>88</v>
      </c>
      <c r="F430" s="27">
        <v>50</v>
      </c>
      <c r="G430" s="27"/>
      <c r="H430" s="27"/>
      <c r="I430" s="27"/>
      <c r="J430" s="27"/>
      <c r="K430" s="27"/>
      <c r="L430" s="36">
        <v>403.34</v>
      </c>
      <c r="M430" s="27"/>
      <c r="N430" s="27">
        <v>473</v>
      </c>
      <c r="P430" s="27"/>
      <c r="Q430" s="27"/>
      <c r="R430" s="27"/>
      <c r="S430" s="27"/>
      <c r="T430" s="115"/>
      <c r="U430" s="115"/>
      <c r="V430" s="31">
        <v>39797.502083333333</v>
      </c>
      <c r="W430" s="31">
        <v>39800.713194444441</v>
      </c>
      <c r="X430" s="32">
        <v>5.1470000000000002</v>
      </c>
      <c r="Y430" s="32">
        <v>3.8664999999999998</v>
      </c>
      <c r="Z430" s="81">
        <f t="shared" si="65"/>
        <v>444.70080000000007</v>
      </c>
      <c r="AA430" s="27"/>
      <c r="AB430" s="82">
        <f t="shared" si="66"/>
        <v>41.360800000000097</v>
      </c>
      <c r="AC430" s="27"/>
      <c r="AD430" s="27"/>
      <c r="AE430" s="27"/>
      <c r="AF430" s="27"/>
      <c r="AG430" s="27"/>
      <c r="AH430" s="27"/>
      <c r="AI430" s="27"/>
      <c r="AJ430" s="27"/>
      <c r="AK430" s="27">
        <v>403.34</v>
      </c>
      <c r="AL430" s="9">
        <f t="shared" si="67"/>
        <v>0</v>
      </c>
      <c r="AM430" s="82">
        <f t="shared" si="69"/>
        <v>444.70080000000007</v>
      </c>
      <c r="AO430" s="82"/>
      <c r="AP430" s="82">
        <f t="shared" si="71"/>
        <v>444.70080000000007</v>
      </c>
      <c r="AQ430" s="117">
        <f t="shared" si="68"/>
        <v>0</v>
      </c>
      <c r="AR430" s="117">
        <f t="shared" si="73"/>
        <v>3.211111111108039</v>
      </c>
      <c r="AS430" s="117">
        <f t="shared" si="72"/>
        <v>3.211111111108039</v>
      </c>
    </row>
    <row r="431" spans="1:45" x14ac:dyDescent="0.2">
      <c r="A431" s="27" t="s">
        <v>2075</v>
      </c>
      <c r="B431" s="28">
        <v>39800.798611111109</v>
      </c>
      <c r="C431" s="28">
        <v>39804.420138888891</v>
      </c>
      <c r="D431" s="29" t="s">
        <v>89</v>
      </c>
      <c r="E431" s="30" t="s">
        <v>90</v>
      </c>
      <c r="F431" s="27">
        <v>50</v>
      </c>
      <c r="G431" s="27"/>
      <c r="H431" s="27"/>
      <c r="I431" s="27"/>
      <c r="J431" s="27"/>
      <c r="K431" s="27"/>
      <c r="L431" s="36">
        <v>300.10000000000002</v>
      </c>
      <c r="M431" s="27"/>
      <c r="N431" s="27">
        <v>473</v>
      </c>
      <c r="P431" s="27"/>
      <c r="Q431" s="27"/>
      <c r="R431" s="27"/>
      <c r="S431" s="27"/>
      <c r="T431" s="115"/>
      <c r="U431" s="115"/>
      <c r="V431" s="31">
        <v>39800.713194444441</v>
      </c>
      <c r="W431" s="31">
        <v>39804.513888888891</v>
      </c>
      <c r="X431" s="32">
        <v>3.6427999999999998</v>
      </c>
      <c r="Y431" s="32">
        <v>1.21</v>
      </c>
      <c r="Z431" s="81">
        <f t="shared" si="65"/>
        <v>314.73791999999992</v>
      </c>
      <c r="AA431" s="27"/>
      <c r="AB431" s="82">
        <f t="shared" si="66"/>
        <v>14.637919999999895</v>
      </c>
      <c r="AC431" s="27"/>
      <c r="AD431" s="27"/>
      <c r="AE431" s="27"/>
      <c r="AF431" s="27"/>
      <c r="AG431" s="27"/>
      <c r="AH431" s="27"/>
      <c r="AI431" s="27"/>
      <c r="AJ431" s="27"/>
      <c r="AK431" s="27">
        <v>300.10000000000002</v>
      </c>
      <c r="AL431" s="9">
        <f t="shared" si="67"/>
        <v>0</v>
      </c>
      <c r="AM431" s="82">
        <f t="shared" si="69"/>
        <v>314.73791999999992</v>
      </c>
      <c r="AO431" s="82"/>
      <c r="AP431" s="82">
        <f t="shared" si="71"/>
        <v>314.73791999999992</v>
      </c>
      <c r="AQ431" s="117">
        <f t="shared" si="68"/>
        <v>0</v>
      </c>
      <c r="AR431" s="117">
        <f t="shared" si="73"/>
        <v>3.8006944444496185</v>
      </c>
      <c r="AS431" s="117">
        <f t="shared" si="72"/>
        <v>3.8006944444496185</v>
      </c>
    </row>
    <row r="432" spans="1:45" x14ac:dyDescent="0.2">
      <c r="A432" s="27" t="s">
        <v>2075</v>
      </c>
      <c r="B432" s="28">
        <v>39804.607638888891</v>
      </c>
      <c r="C432" s="28">
        <v>39806.675694444442</v>
      </c>
      <c r="D432" s="29" t="s">
        <v>91</v>
      </c>
      <c r="E432" s="30" t="s">
        <v>92</v>
      </c>
      <c r="F432" s="27">
        <v>50</v>
      </c>
      <c r="G432" s="27"/>
      <c r="H432" s="27"/>
      <c r="I432" s="27"/>
      <c r="J432" s="27"/>
      <c r="K432" s="27"/>
      <c r="L432" s="36">
        <v>164.97</v>
      </c>
      <c r="M432" s="27"/>
      <c r="N432" s="27">
        <v>627</v>
      </c>
      <c r="P432" s="27"/>
      <c r="Q432" s="27"/>
      <c r="R432" s="27"/>
      <c r="S432" s="27"/>
      <c r="T432" s="115"/>
      <c r="U432" s="115"/>
      <c r="V432" s="31">
        <v>39804.513888888891</v>
      </c>
      <c r="W432" s="31">
        <v>39806.79583333333</v>
      </c>
      <c r="X432" s="32">
        <v>2.1259999999999999</v>
      </c>
      <c r="Y432" s="32">
        <v>1.5994999999999999</v>
      </c>
      <c r="Z432" s="81">
        <f t="shared" si="65"/>
        <v>183.68639999999999</v>
      </c>
      <c r="AA432" s="27"/>
      <c r="AB432" s="82">
        <f t="shared" si="66"/>
        <v>18.716399999999993</v>
      </c>
      <c r="AC432" s="27"/>
      <c r="AD432" s="27"/>
      <c r="AE432" s="27"/>
      <c r="AF432" s="27"/>
      <c r="AG432" s="27"/>
      <c r="AH432" s="27"/>
      <c r="AI432" s="27"/>
      <c r="AJ432" s="27"/>
      <c r="AK432" s="27">
        <v>164.97</v>
      </c>
      <c r="AL432" s="9">
        <f t="shared" si="67"/>
        <v>0</v>
      </c>
      <c r="AM432" s="82">
        <f t="shared" si="69"/>
        <v>183.68639999999999</v>
      </c>
      <c r="AO432" s="82"/>
      <c r="AP432" s="82">
        <f t="shared" si="71"/>
        <v>183.68639999999999</v>
      </c>
      <c r="AQ432" s="117">
        <f t="shared" si="68"/>
        <v>0</v>
      </c>
      <c r="AR432" s="117">
        <f t="shared" si="73"/>
        <v>2.2819444444394321</v>
      </c>
      <c r="AS432" s="117">
        <f t="shared" si="72"/>
        <v>2.2819444444394321</v>
      </c>
    </row>
    <row r="433" spans="1:45" x14ac:dyDescent="0.2">
      <c r="A433" s="27" t="s">
        <v>2075</v>
      </c>
      <c r="B433" s="28">
        <v>39806.916666666664</v>
      </c>
      <c r="C433" s="28">
        <v>39808.834722222222</v>
      </c>
      <c r="D433" s="29" t="s">
        <v>93</v>
      </c>
      <c r="E433" s="30" t="s">
        <v>94</v>
      </c>
      <c r="F433" s="27">
        <v>50</v>
      </c>
      <c r="G433" s="27"/>
      <c r="H433" s="27"/>
      <c r="I433" s="27"/>
      <c r="J433" s="27"/>
      <c r="K433" s="27"/>
      <c r="L433" s="36">
        <v>149.46</v>
      </c>
      <c r="M433" s="27"/>
      <c r="N433" s="27">
        <v>5780</v>
      </c>
      <c r="P433" s="27"/>
      <c r="Q433" s="27"/>
      <c r="R433" s="27"/>
      <c r="S433" s="27"/>
      <c r="T433" s="115"/>
      <c r="U433" s="115"/>
      <c r="V433" s="31">
        <v>39806.79583333333</v>
      </c>
      <c r="W433" s="31">
        <v>39808.918749999997</v>
      </c>
      <c r="X433" s="32">
        <v>1.9996</v>
      </c>
      <c r="Y433" s="32">
        <v>2.04</v>
      </c>
      <c r="Z433" s="81">
        <f t="shared" si="65"/>
        <v>172.76544000000001</v>
      </c>
      <c r="AA433" s="27"/>
      <c r="AB433" s="82">
        <f t="shared" si="66"/>
        <v>23.305440000000004</v>
      </c>
      <c r="AC433" s="27"/>
      <c r="AD433" s="27"/>
      <c r="AE433" s="27"/>
      <c r="AF433" s="27"/>
      <c r="AG433" s="27"/>
      <c r="AH433" s="27"/>
      <c r="AI433" s="27"/>
      <c r="AJ433" s="27"/>
      <c r="AK433" s="27">
        <v>149.46</v>
      </c>
      <c r="AL433" s="9">
        <f t="shared" si="67"/>
        <v>0</v>
      </c>
      <c r="AM433" s="82">
        <f t="shared" si="69"/>
        <v>172.76544000000001</v>
      </c>
      <c r="AO433" s="82"/>
      <c r="AP433" s="82">
        <f t="shared" si="71"/>
        <v>172.76544000000001</v>
      </c>
      <c r="AQ433" s="117">
        <f t="shared" si="68"/>
        <v>0</v>
      </c>
      <c r="AR433" s="117">
        <f t="shared" si="73"/>
        <v>2.1229166666671517</v>
      </c>
      <c r="AS433" s="117">
        <f t="shared" si="72"/>
        <v>2.1229166666671517</v>
      </c>
    </row>
    <row r="434" spans="1:45" x14ac:dyDescent="0.2">
      <c r="A434" s="27" t="s">
        <v>2075</v>
      </c>
      <c r="B434" s="28">
        <v>39809.00277777778</v>
      </c>
      <c r="C434" s="28">
        <v>39809.300694444442</v>
      </c>
      <c r="D434" s="29" t="s">
        <v>95</v>
      </c>
      <c r="E434" s="30" t="s">
        <v>96</v>
      </c>
      <c r="F434" s="27">
        <v>50</v>
      </c>
      <c r="G434" s="27"/>
      <c r="H434" s="27"/>
      <c r="I434" s="27"/>
      <c r="J434" s="27"/>
      <c r="K434" s="27"/>
      <c r="L434" s="36">
        <v>503.12</v>
      </c>
      <c r="M434" s="27"/>
      <c r="N434" s="27">
        <v>1570</v>
      </c>
      <c r="P434" s="27"/>
      <c r="Q434" s="27"/>
      <c r="R434" s="27"/>
      <c r="S434" s="27"/>
      <c r="T434" s="37"/>
      <c r="U434" s="135"/>
      <c r="V434" s="31">
        <v>39808.918749999997</v>
      </c>
      <c r="W434" s="31">
        <v>39809.306250000001</v>
      </c>
      <c r="X434" s="32">
        <v>6.5651999999999999</v>
      </c>
      <c r="Y434" s="32">
        <v>47.748199999999997</v>
      </c>
      <c r="Z434" s="81">
        <f t="shared" si="65"/>
        <v>567.23327999999992</v>
      </c>
      <c r="AA434" s="27"/>
      <c r="AB434" s="82">
        <f t="shared" si="66"/>
        <v>64.113279999999918</v>
      </c>
      <c r="AC434" s="27"/>
      <c r="AD434" s="27"/>
      <c r="AE434" s="27"/>
      <c r="AF434" s="27"/>
      <c r="AG434" s="27"/>
      <c r="AH434" s="27"/>
      <c r="AI434" s="27"/>
      <c r="AJ434" s="27"/>
      <c r="AK434" s="27">
        <v>503.12</v>
      </c>
      <c r="AL434" s="9">
        <f t="shared" si="67"/>
        <v>0</v>
      </c>
      <c r="AM434" s="82">
        <f t="shared" si="69"/>
        <v>567.23327999999992</v>
      </c>
      <c r="AO434" s="82"/>
      <c r="AP434" s="82">
        <f t="shared" si="71"/>
        <v>567.23327999999992</v>
      </c>
      <c r="AQ434" s="117">
        <f t="shared" si="68"/>
        <v>0</v>
      </c>
      <c r="AR434" s="117">
        <f t="shared" si="73"/>
        <v>0.38750000000436557</v>
      </c>
      <c r="AS434" s="117">
        <f t="shared" si="72"/>
        <v>0.38750000000436557</v>
      </c>
    </row>
    <row r="435" spans="1:45" x14ac:dyDescent="0.2">
      <c r="A435" s="27" t="s">
        <v>2075</v>
      </c>
      <c r="B435" s="28">
        <v>39809.3125</v>
      </c>
      <c r="C435" s="28">
        <v>39809.577777777777</v>
      </c>
      <c r="D435" s="29" t="s">
        <v>97</v>
      </c>
      <c r="E435" s="30" t="s">
        <v>98</v>
      </c>
      <c r="F435" s="27">
        <v>50</v>
      </c>
      <c r="G435" s="27"/>
      <c r="H435" s="27"/>
      <c r="I435" s="27"/>
      <c r="J435" s="27"/>
      <c r="K435" s="27"/>
      <c r="L435" s="36">
        <v>1633.2</v>
      </c>
      <c r="M435" s="27"/>
      <c r="N435" s="27">
        <v>612</v>
      </c>
      <c r="P435" s="27"/>
      <c r="Q435" s="27"/>
      <c r="R435" s="27"/>
      <c r="S435" s="27"/>
      <c r="T435" s="37"/>
      <c r="U435" s="135"/>
      <c r="V435" s="31">
        <v>39809.306250000001</v>
      </c>
      <c r="W435" s="31">
        <v>39809.584722222222</v>
      </c>
      <c r="X435" s="32">
        <v>20.040199999999999</v>
      </c>
      <c r="Y435" s="32">
        <v>151.0609</v>
      </c>
      <c r="Z435" s="81">
        <f t="shared" si="65"/>
        <v>1731.4732799999997</v>
      </c>
      <c r="AA435" s="27"/>
      <c r="AB435" s="82">
        <f t="shared" si="66"/>
        <v>98.273279999999659</v>
      </c>
      <c r="AC435" s="27"/>
      <c r="AD435" s="27"/>
      <c r="AE435" s="27"/>
      <c r="AF435" s="27"/>
      <c r="AG435" s="27"/>
      <c r="AH435" s="27"/>
      <c r="AI435" s="27"/>
      <c r="AJ435" s="27"/>
      <c r="AK435" s="27">
        <v>1633.2</v>
      </c>
      <c r="AL435" s="9">
        <f t="shared" si="67"/>
        <v>0</v>
      </c>
      <c r="AM435" s="82">
        <f t="shared" si="69"/>
        <v>1731.4732799999997</v>
      </c>
      <c r="AO435" s="82"/>
      <c r="AP435" s="82">
        <f t="shared" si="71"/>
        <v>1731.4732799999997</v>
      </c>
      <c r="AQ435" s="117">
        <f t="shared" si="68"/>
        <v>0</v>
      </c>
      <c r="AR435" s="117">
        <f t="shared" si="73"/>
        <v>0.27847222222044365</v>
      </c>
      <c r="AS435" s="117">
        <f t="shared" si="72"/>
        <v>0.27847222222044365</v>
      </c>
    </row>
    <row r="436" spans="1:45" x14ac:dyDescent="0.2">
      <c r="A436" s="27" t="s">
        <v>2075</v>
      </c>
      <c r="B436" s="28">
        <v>39809.591666666667</v>
      </c>
      <c r="C436" s="28">
        <v>39809.879166666666</v>
      </c>
      <c r="D436" s="29" t="s">
        <v>99</v>
      </c>
      <c r="E436" s="30" t="s">
        <v>100</v>
      </c>
      <c r="F436" s="27">
        <v>50</v>
      </c>
      <c r="G436" s="27"/>
      <c r="H436" s="27"/>
      <c r="I436" s="27"/>
      <c r="J436" s="27"/>
      <c r="K436" s="27"/>
      <c r="L436" s="36">
        <v>2840.5</v>
      </c>
      <c r="M436" s="27"/>
      <c r="N436" s="27">
        <v>320</v>
      </c>
      <c r="P436" s="27"/>
      <c r="Q436" s="27"/>
      <c r="R436" s="27"/>
      <c r="S436" s="27"/>
      <c r="T436" s="37"/>
      <c r="U436" s="135"/>
      <c r="V436" s="31">
        <v>39809.584722222222</v>
      </c>
      <c r="W436" s="31">
        <v>39809.910416666666</v>
      </c>
      <c r="X436" s="32">
        <v>36.309399999999997</v>
      </c>
      <c r="Y436" s="32">
        <v>206.00239999999999</v>
      </c>
      <c r="Z436" s="81">
        <f t="shared" si="65"/>
        <v>3137.1321600000001</v>
      </c>
      <c r="AA436" s="27"/>
      <c r="AB436" s="82">
        <f t="shared" si="66"/>
        <v>296.63216000000011</v>
      </c>
      <c r="AC436" s="27"/>
      <c r="AD436" s="27"/>
      <c r="AE436" s="27"/>
      <c r="AF436" s="27"/>
      <c r="AG436" s="27"/>
      <c r="AH436" s="27"/>
      <c r="AI436" s="27"/>
      <c r="AJ436" s="27"/>
      <c r="AK436" s="27">
        <v>2840.5</v>
      </c>
      <c r="AL436" s="9">
        <f t="shared" si="67"/>
        <v>0</v>
      </c>
      <c r="AM436" s="82">
        <f t="shared" si="69"/>
        <v>3137.1321600000001</v>
      </c>
      <c r="AO436" s="82"/>
      <c r="AP436" s="82">
        <f t="shared" si="71"/>
        <v>3137.1321600000001</v>
      </c>
      <c r="AQ436" s="117">
        <f t="shared" si="68"/>
        <v>0</v>
      </c>
      <c r="AR436" s="117">
        <f t="shared" si="73"/>
        <v>0.32569444444379769</v>
      </c>
      <c r="AS436" s="117">
        <f t="shared" si="72"/>
        <v>0.32569444444379769</v>
      </c>
    </row>
    <row r="437" spans="1:45" x14ac:dyDescent="0.2">
      <c r="A437" s="27" t="s">
        <v>2075</v>
      </c>
      <c r="B437" s="28">
        <v>39809.942361111112</v>
      </c>
      <c r="C437" s="28">
        <v>39810.843055555553</v>
      </c>
      <c r="D437" s="29" t="s">
        <v>101</v>
      </c>
      <c r="E437" s="30" t="s">
        <v>102</v>
      </c>
      <c r="F437" s="27">
        <v>50</v>
      </c>
      <c r="G437" s="27"/>
      <c r="H437" s="27"/>
      <c r="I437" s="27"/>
      <c r="J437" s="27"/>
      <c r="K437" s="27"/>
      <c r="L437" s="36">
        <v>2276.3000000000002</v>
      </c>
      <c r="M437" s="27"/>
      <c r="N437" s="27">
        <v>573</v>
      </c>
      <c r="P437" s="27"/>
      <c r="Q437" s="27"/>
      <c r="R437" s="27"/>
      <c r="S437" s="27"/>
      <c r="T437" s="37"/>
      <c r="U437" s="135"/>
      <c r="V437" s="31">
        <v>39809.910416666666</v>
      </c>
      <c r="W437" s="31">
        <v>39811.181944444441</v>
      </c>
      <c r="X437" s="32">
        <v>30.5547</v>
      </c>
      <c r="Y437" s="32">
        <v>69.251400000000004</v>
      </c>
      <c r="Z437" s="81">
        <f t="shared" si="65"/>
        <v>2639.9260800000002</v>
      </c>
      <c r="AA437" s="27"/>
      <c r="AB437" s="82">
        <f t="shared" si="66"/>
        <v>363.62608</v>
      </c>
      <c r="AC437" s="27"/>
      <c r="AD437" s="27"/>
      <c r="AE437" s="27"/>
      <c r="AF437" s="27"/>
      <c r="AG437" s="27"/>
      <c r="AH437" s="27"/>
      <c r="AI437" s="27"/>
      <c r="AJ437" s="27"/>
      <c r="AK437" s="27">
        <v>2276.3000000000002</v>
      </c>
      <c r="AL437" s="9">
        <f t="shared" si="67"/>
        <v>0</v>
      </c>
      <c r="AM437" s="82">
        <f t="shared" si="69"/>
        <v>2639.9260800000002</v>
      </c>
      <c r="AO437" s="82"/>
      <c r="AP437" s="82">
        <f t="shared" si="71"/>
        <v>2639.9260800000002</v>
      </c>
      <c r="AQ437" s="117">
        <f t="shared" si="68"/>
        <v>0</v>
      </c>
      <c r="AR437" s="117">
        <f t="shared" si="73"/>
        <v>1.2715277777751908</v>
      </c>
      <c r="AS437" s="117">
        <f t="shared" si="72"/>
        <v>1.2715277777751908</v>
      </c>
    </row>
    <row r="438" spans="1:45" x14ac:dyDescent="0.2">
      <c r="A438" s="27" t="s">
        <v>2075</v>
      </c>
      <c r="B438" s="28">
        <v>39811.521527777775</v>
      </c>
      <c r="C438" s="28">
        <v>39812.359027777777</v>
      </c>
      <c r="D438" s="29" t="s">
        <v>103</v>
      </c>
      <c r="E438" s="30" t="s">
        <v>104</v>
      </c>
      <c r="F438" s="27">
        <v>50</v>
      </c>
      <c r="G438" s="27"/>
      <c r="H438" s="27"/>
      <c r="I438" s="27"/>
      <c r="J438" s="27"/>
      <c r="K438" s="27"/>
      <c r="L438" s="36">
        <v>313.99</v>
      </c>
      <c r="M438" s="27"/>
      <c r="N438" s="27">
        <v>1300</v>
      </c>
      <c r="P438" s="27"/>
      <c r="Q438" s="27"/>
      <c r="R438" s="27"/>
      <c r="S438" s="27"/>
      <c r="T438" s="37"/>
      <c r="U438" s="135"/>
      <c r="V438" s="31">
        <v>39811.181944444441</v>
      </c>
      <c r="W438" s="31">
        <v>39812.410416666666</v>
      </c>
      <c r="X438" s="32">
        <v>5.2481</v>
      </c>
      <c r="Y438" s="32">
        <v>6.4352</v>
      </c>
      <c r="Z438" s="81">
        <f t="shared" si="65"/>
        <v>453.43583999999998</v>
      </c>
      <c r="AA438" s="27"/>
      <c r="AB438" s="82">
        <f t="shared" si="66"/>
        <v>139.44583999999998</v>
      </c>
      <c r="AC438" s="27"/>
      <c r="AD438" s="27"/>
      <c r="AE438" s="27"/>
      <c r="AF438" s="27"/>
      <c r="AG438" s="27"/>
      <c r="AH438" s="27"/>
      <c r="AI438" s="27"/>
      <c r="AJ438" s="27"/>
      <c r="AK438" s="27">
        <v>313.99</v>
      </c>
      <c r="AL438" s="9">
        <f t="shared" si="67"/>
        <v>0</v>
      </c>
      <c r="AM438" s="82">
        <f t="shared" si="69"/>
        <v>453.43583999999998</v>
      </c>
      <c r="AO438" s="82"/>
      <c r="AP438" s="82">
        <f t="shared" si="71"/>
        <v>453.43583999999998</v>
      </c>
      <c r="AQ438" s="117">
        <f t="shared" si="68"/>
        <v>0</v>
      </c>
      <c r="AR438" s="117">
        <f t="shared" si="73"/>
        <v>1.2284722222248092</v>
      </c>
      <c r="AS438" s="117">
        <f t="shared" si="72"/>
        <v>1.2284722222248092</v>
      </c>
    </row>
    <row r="439" spans="1:45" x14ac:dyDescent="0.2">
      <c r="A439" s="27" t="s">
        <v>2075</v>
      </c>
      <c r="B439" s="28">
        <v>39812.461805555555</v>
      </c>
      <c r="C439" s="28">
        <v>39817.121527777781</v>
      </c>
      <c r="D439" s="29" t="s">
        <v>105</v>
      </c>
      <c r="E439" s="30" t="s">
        <v>106</v>
      </c>
      <c r="F439" s="27">
        <v>50</v>
      </c>
      <c r="G439" s="27"/>
      <c r="H439" s="27"/>
      <c r="I439" s="27"/>
      <c r="J439" s="27"/>
      <c r="K439" s="27"/>
      <c r="L439" s="36">
        <v>767.13</v>
      </c>
      <c r="M439" s="27"/>
      <c r="N439" s="27">
        <v>932</v>
      </c>
      <c r="P439" s="27"/>
      <c r="Q439" s="27"/>
      <c r="R439" s="27"/>
      <c r="S439" s="27"/>
      <c r="T439" s="37"/>
      <c r="U439" s="135"/>
      <c r="V439" s="31">
        <v>39812.410416666666</v>
      </c>
      <c r="W439" s="31">
        <v>39817.126388888886</v>
      </c>
      <c r="X439" s="32">
        <v>9.1171000000000006</v>
      </c>
      <c r="Y439" s="32">
        <v>30</v>
      </c>
      <c r="Z439" s="81">
        <f t="shared" si="65"/>
        <v>787.71744000000012</v>
      </c>
      <c r="AA439" s="27"/>
      <c r="AB439" s="82">
        <f t="shared" si="66"/>
        <v>20.587440000000129</v>
      </c>
      <c r="AC439" s="27"/>
      <c r="AD439" s="27"/>
      <c r="AE439" s="27"/>
      <c r="AF439" s="27"/>
      <c r="AG439" s="27"/>
      <c r="AH439" s="27"/>
      <c r="AI439" s="27"/>
      <c r="AJ439" s="27"/>
      <c r="AK439" s="27">
        <v>767.13</v>
      </c>
      <c r="AL439" s="9">
        <f t="shared" si="67"/>
        <v>0</v>
      </c>
      <c r="AM439" s="82">
        <f t="shared" si="69"/>
        <v>787.71744000000012</v>
      </c>
      <c r="AO439" s="82"/>
      <c r="AP439" s="82">
        <f t="shared" si="71"/>
        <v>787.71744000000012</v>
      </c>
      <c r="AQ439" s="117">
        <f t="shared" si="68"/>
        <v>0</v>
      </c>
      <c r="AR439" s="117">
        <f t="shared" si="73"/>
        <v>4.7159722222204437</v>
      </c>
      <c r="AS439" s="117">
        <f t="shared" si="72"/>
        <v>4.7159722222204437</v>
      </c>
    </row>
    <row r="440" spans="1:45" x14ac:dyDescent="0.2">
      <c r="A440" s="27" t="s">
        <v>2075</v>
      </c>
      <c r="B440" s="28">
        <v>39817.131944444445</v>
      </c>
      <c r="C440" s="28">
        <v>39817.631944444445</v>
      </c>
      <c r="D440" s="29" t="s">
        <v>107</v>
      </c>
      <c r="E440" s="30" t="s">
        <v>108</v>
      </c>
      <c r="F440" s="27">
        <v>50</v>
      </c>
      <c r="G440" s="27"/>
      <c r="H440" s="27"/>
      <c r="I440" s="27"/>
      <c r="J440" s="27"/>
      <c r="K440" s="27"/>
      <c r="L440" s="36">
        <v>365.3</v>
      </c>
      <c r="M440" s="27"/>
      <c r="N440" s="27">
        <v>1120</v>
      </c>
      <c r="P440" s="27"/>
      <c r="Q440" s="27"/>
      <c r="R440" s="27"/>
      <c r="S440" s="27"/>
      <c r="T440" s="37"/>
      <c r="U440" s="135"/>
      <c r="V440" s="31">
        <v>39817.126388888886</v>
      </c>
      <c r="W440" s="31">
        <v>39817.679861111108</v>
      </c>
      <c r="X440" s="32">
        <v>4.4653</v>
      </c>
      <c r="Y440" s="32">
        <v>27.155899999999999</v>
      </c>
      <c r="Z440" s="81">
        <f t="shared" si="65"/>
        <v>385.80192</v>
      </c>
      <c r="AA440" s="27"/>
      <c r="AB440" s="82">
        <f t="shared" si="66"/>
        <v>20.501919999999984</v>
      </c>
      <c r="AC440" s="27"/>
      <c r="AD440" s="27"/>
      <c r="AE440" s="27"/>
      <c r="AF440" s="27"/>
      <c r="AG440" s="27"/>
      <c r="AH440" s="27"/>
      <c r="AI440" s="27"/>
      <c r="AJ440" s="27"/>
      <c r="AK440" s="27">
        <v>365.3</v>
      </c>
      <c r="AL440" s="9">
        <f t="shared" si="67"/>
        <v>0</v>
      </c>
      <c r="AM440" s="82">
        <f t="shared" si="69"/>
        <v>385.80192</v>
      </c>
      <c r="AO440" s="82"/>
      <c r="AP440" s="82">
        <f t="shared" si="71"/>
        <v>385.80192</v>
      </c>
      <c r="AQ440" s="117">
        <f t="shared" si="68"/>
        <v>0</v>
      </c>
      <c r="AR440" s="117">
        <f t="shared" si="73"/>
        <v>0.55347222222189885</v>
      </c>
      <c r="AS440" s="117">
        <f t="shared" si="72"/>
        <v>0.55347222222189885</v>
      </c>
    </row>
    <row r="441" spans="1:45" x14ac:dyDescent="0.2">
      <c r="A441" s="27" t="s">
        <v>2075</v>
      </c>
      <c r="B441" s="28">
        <v>39817.727777777778</v>
      </c>
      <c r="C441" s="28">
        <v>39819.146527777775</v>
      </c>
      <c r="D441" s="29" t="s">
        <v>109</v>
      </c>
      <c r="E441" s="30" t="s">
        <v>110</v>
      </c>
      <c r="F441" s="27">
        <v>50</v>
      </c>
      <c r="G441" s="27"/>
      <c r="H441" s="27"/>
      <c r="I441" s="27"/>
      <c r="J441" s="27"/>
      <c r="K441" s="27"/>
      <c r="L441" s="36">
        <v>191.1</v>
      </c>
      <c r="M441" s="27"/>
      <c r="N441" s="27">
        <v>607</v>
      </c>
      <c r="P441" s="27"/>
      <c r="Q441" s="27"/>
      <c r="R441" s="27"/>
      <c r="S441" s="27"/>
      <c r="T441" s="37"/>
      <c r="U441" s="135"/>
      <c r="V441" s="31">
        <v>39817.679861111108</v>
      </c>
      <c r="W441" s="31">
        <v>39819.39166666667</v>
      </c>
      <c r="X441" s="32">
        <v>2.6448</v>
      </c>
      <c r="Y441" s="32">
        <v>2.9611000000000001</v>
      </c>
      <c r="Z441" s="81">
        <f t="shared" si="65"/>
        <v>228.51071999999996</v>
      </c>
      <c r="AA441" s="27"/>
      <c r="AB441" s="82">
        <f t="shared" si="66"/>
        <v>37.410719999999969</v>
      </c>
      <c r="AC441" s="27"/>
      <c r="AD441" s="27"/>
      <c r="AE441" s="27"/>
      <c r="AF441" s="27"/>
      <c r="AG441" s="27"/>
      <c r="AH441" s="27"/>
      <c r="AI441" s="27"/>
      <c r="AJ441" s="27"/>
      <c r="AK441" s="27">
        <v>191.1</v>
      </c>
      <c r="AL441" s="9">
        <f t="shared" si="67"/>
        <v>0</v>
      </c>
      <c r="AM441" s="82">
        <f t="shared" si="69"/>
        <v>228.51071999999996</v>
      </c>
      <c r="AO441" s="82"/>
      <c r="AP441" s="82">
        <f t="shared" si="71"/>
        <v>228.51071999999996</v>
      </c>
      <c r="AQ441" s="117">
        <f t="shared" si="68"/>
        <v>0</v>
      </c>
      <c r="AR441" s="117">
        <f t="shared" si="73"/>
        <v>1.7118055555620231</v>
      </c>
      <c r="AS441" s="117">
        <f t="shared" si="72"/>
        <v>1.7118055555620231</v>
      </c>
    </row>
    <row r="442" spans="1:45" x14ac:dyDescent="0.2">
      <c r="A442" s="27" t="s">
        <v>2075</v>
      </c>
      <c r="B442" s="28">
        <v>39819.637499999997</v>
      </c>
      <c r="C442" s="28">
        <v>39821.990972222222</v>
      </c>
      <c r="D442" s="29" t="s">
        <v>111</v>
      </c>
      <c r="E442" s="30" t="s">
        <v>112</v>
      </c>
      <c r="F442" s="27">
        <v>50</v>
      </c>
      <c r="G442" s="27"/>
      <c r="H442" s="27"/>
      <c r="I442" s="27"/>
      <c r="J442" s="27"/>
      <c r="K442" s="27"/>
      <c r="L442" s="36">
        <v>268</v>
      </c>
      <c r="M442" s="27"/>
      <c r="N442" s="27">
        <v>1500</v>
      </c>
      <c r="P442" s="27"/>
      <c r="Q442" s="27"/>
      <c r="R442" s="27"/>
      <c r="S442" s="27"/>
      <c r="T442" s="37"/>
      <c r="U442" s="135"/>
      <c r="V442" s="31">
        <v>39819.39166666667</v>
      </c>
      <c r="W442" s="31">
        <v>39822.090277777781</v>
      </c>
      <c r="X442" s="32">
        <v>3.5428000000000002</v>
      </c>
      <c r="Y442" s="32">
        <v>1.5994999999999999</v>
      </c>
      <c r="Z442" s="81">
        <f t="shared" si="65"/>
        <v>306.09791999999999</v>
      </c>
      <c r="AA442" s="27"/>
      <c r="AB442" s="82">
        <f t="shared" si="66"/>
        <v>38.097919999999988</v>
      </c>
      <c r="AC442" s="27"/>
      <c r="AD442" s="27"/>
      <c r="AE442" s="27"/>
      <c r="AF442" s="27"/>
      <c r="AG442" s="27"/>
      <c r="AH442" s="27"/>
      <c r="AI442" s="27"/>
      <c r="AJ442" s="27"/>
      <c r="AK442" s="27">
        <v>268</v>
      </c>
      <c r="AL442" s="9">
        <f t="shared" si="67"/>
        <v>0</v>
      </c>
      <c r="AM442" s="82">
        <f t="shared" si="69"/>
        <v>306.09791999999999</v>
      </c>
      <c r="AO442" s="82"/>
      <c r="AP442" s="82">
        <f t="shared" si="71"/>
        <v>306.09791999999999</v>
      </c>
      <c r="AQ442" s="117">
        <f t="shared" si="68"/>
        <v>0</v>
      </c>
      <c r="AR442" s="117">
        <f t="shared" si="73"/>
        <v>2.6986111111109494</v>
      </c>
      <c r="AS442" s="117">
        <f t="shared" si="72"/>
        <v>2.6986111111109494</v>
      </c>
    </row>
    <row r="443" spans="1:45" x14ac:dyDescent="0.2">
      <c r="A443" s="27" t="s">
        <v>2075</v>
      </c>
      <c r="B443" s="28">
        <v>39822.189583333333</v>
      </c>
      <c r="C443" s="28">
        <v>39822.827777777777</v>
      </c>
      <c r="D443" s="29" t="s">
        <v>113</v>
      </c>
      <c r="E443" s="30" t="s">
        <v>114</v>
      </c>
      <c r="F443" s="27">
        <v>50</v>
      </c>
      <c r="G443" s="27"/>
      <c r="H443" s="27"/>
      <c r="I443" s="27"/>
      <c r="J443" s="27"/>
      <c r="K443" s="27"/>
      <c r="L443" s="36">
        <v>60.6</v>
      </c>
      <c r="M443" s="27"/>
      <c r="N443" s="27">
        <v>869</v>
      </c>
      <c r="P443" s="27"/>
      <c r="Q443" s="27"/>
      <c r="R443" s="27"/>
      <c r="S443" s="27"/>
      <c r="T443" s="37"/>
      <c r="U443" s="135"/>
      <c r="V443" s="31">
        <v>39822.090277777781</v>
      </c>
      <c r="W443" s="31">
        <v>39822.938888888886</v>
      </c>
      <c r="X443" s="32">
        <v>0.93069999999999997</v>
      </c>
      <c r="Y443" s="32">
        <v>1.21</v>
      </c>
      <c r="Z443" s="81">
        <f t="shared" si="65"/>
        <v>80.412480000000002</v>
      </c>
      <c r="AA443" s="27"/>
      <c r="AB443" s="82">
        <f t="shared" si="66"/>
        <v>19.812480000000001</v>
      </c>
      <c r="AC443" s="27"/>
      <c r="AD443" s="27"/>
      <c r="AE443" s="27"/>
      <c r="AF443" s="27"/>
      <c r="AG443" s="27"/>
      <c r="AH443" s="27"/>
      <c r="AI443" s="27"/>
      <c r="AJ443" s="27"/>
      <c r="AK443" s="27">
        <v>60.6</v>
      </c>
      <c r="AL443" s="9">
        <f t="shared" si="67"/>
        <v>0</v>
      </c>
      <c r="AM443" s="82">
        <f t="shared" si="69"/>
        <v>80.412480000000002</v>
      </c>
      <c r="AO443" s="82"/>
      <c r="AP443" s="82">
        <f t="shared" si="71"/>
        <v>80.412480000000002</v>
      </c>
      <c r="AQ443" s="117">
        <f t="shared" si="68"/>
        <v>0</v>
      </c>
      <c r="AR443" s="117">
        <f t="shared" si="73"/>
        <v>0.84861111110512866</v>
      </c>
      <c r="AS443" s="117">
        <f t="shared" si="72"/>
        <v>0.84861111110512866</v>
      </c>
    </row>
    <row r="444" spans="1:45" x14ac:dyDescent="0.2">
      <c r="A444" s="27" t="s">
        <v>2075</v>
      </c>
      <c r="B444" s="28">
        <v>39823.050000000003</v>
      </c>
      <c r="C444" s="28">
        <v>39823.280555555553</v>
      </c>
      <c r="D444" s="29" t="s">
        <v>117</v>
      </c>
      <c r="E444" s="30" t="s">
        <v>118</v>
      </c>
      <c r="F444" s="27">
        <v>50</v>
      </c>
      <c r="G444" s="27"/>
      <c r="H444" s="27"/>
      <c r="I444" s="27"/>
      <c r="J444" s="27"/>
      <c r="K444" s="27"/>
      <c r="L444" s="36">
        <v>20.72</v>
      </c>
      <c r="M444" s="27"/>
      <c r="N444" s="27">
        <v>854</v>
      </c>
      <c r="P444" s="27"/>
      <c r="Q444" s="27"/>
      <c r="R444" s="27"/>
      <c r="S444" s="27"/>
      <c r="T444" s="37"/>
      <c r="U444" s="135"/>
      <c r="V444" s="31">
        <v>39822.938888888886</v>
      </c>
      <c r="W444" s="31">
        <v>39823.51666666667</v>
      </c>
      <c r="X444" s="32">
        <v>1.1631</v>
      </c>
      <c r="Y444" s="32">
        <v>1.071</v>
      </c>
      <c r="Z444" s="81">
        <f t="shared" ref="Z444:Z507" si="74">X444*60*60*24/1000</f>
        <v>100.49184</v>
      </c>
      <c r="AA444" s="27"/>
      <c r="AB444" s="82">
        <f t="shared" si="66"/>
        <v>79.771839999999997</v>
      </c>
      <c r="AC444" s="31"/>
      <c r="AD444" s="27"/>
      <c r="AE444" s="27"/>
      <c r="AF444" s="27"/>
      <c r="AG444" s="27"/>
      <c r="AH444" s="27"/>
      <c r="AI444" s="27"/>
      <c r="AJ444" s="27"/>
      <c r="AK444" s="27">
        <v>20.72</v>
      </c>
      <c r="AL444" s="9">
        <f t="shared" si="67"/>
        <v>0</v>
      </c>
      <c r="AM444" s="82">
        <f t="shared" si="69"/>
        <v>100.49184</v>
      </c>
      <c r="AO444" s="82"/>
      <c r="AP444" s="82">
        <f t="shared" si="71"/>
        <v>100.49184</v>
      </c>
      <c r="AQ444" s="117">
        <f t="shared" si="68"/>
        <v>0</v>
      </c>
      <c r="AR444" s="117">
        <f t="shared" si="73"/>
        <v>0.57777777778392192</v>
      </c>
      <c r="AS444" s="117">
        <f t="shared" si="72"/>
        <v>0.57777777778392192</v>
      </c>
    </row>
    <row r="445" spans="1:45" x14ac:dyDescent="0.2">
      <c r="A445" s="27" t="s">
        <v>2075</v>
      </c>
      <c r="B445" s="28">
        <v>39823.753472222219</v>
      </c>
      <c r="C445" s="28">
        <v>39833.234722222223</v>
      </c>
      <c r="D445" s="29" t="s">
        <v>121</v>
      </c>
      <c r="E445" s="30" t="s">
        <v>122</v>
      </c>
      <c r="F445" s="27">
        <v>50</v>
      </c>
      <c r="G445" s="27"/>
      <c r="H445" s="27"/>
      <c r="I445" s="27"/>
      <c r="J445" s="27"/>
      <c r="K445" s="27"/>
      <c r="L445" s="36">
        <v>701.07</v>
      </c>
      <c r="M445" s="27"/>
      <c r="N445" s="27">
        <v>1130</v>
      </c>
      <c r="P445" s="27"/>
      <c r="Q445" s="27"/>
      <c r="R445" s="27"/>
      <c r="S445" s="27"/>
      <c r="T445" s="37"/>
      <c r="U445" s="135"/>
      <c r="V445" s="31">
        <v>39823.51666666667</v>
      </c>
      <c r="W445" s="31">
        <v>39833.429166666669</v>
      </c>
      <c r="X445" s="32">
        <v>8.4994999999999994</v>
      </c>
      <c r="Y445" s="32">
        <v>1.0707</v>
      </c>
      <c r="Z445" s="81">
        <f t="shared" si="74"/>
        <v>734.35679999999991</v>
      </c>
      <c r="AA445" s="27"/>
      <c r="AB445" s="82">
        <f t="shared" si="66"/>
        <v>33.286799999999857</v>
      </c>
      <c r="AC445" s="27"/>
      <c r="AD445" s="27"/>
      <c r="AE445" s="27"/>
      <c r="AF445" s="27"/>
      <c r="AG445" s="27"/>
      <c r="AH445" s="27"/>
      <c r="AI445" s="27"/>
      <c r="AJ445" s="27"/>
      <c r="AK445" s="27">
        <v>701.07</v>
      </c>
      <c r="AL445" s="9">
        <f t="shared" si="67"/>
        <v>0</v>
      </c>
      <c r="AM445" s="82">
        <f t="shared" si="69"/>
        <v>734.35679999999991</v>
      </c>
      <c r="AO445" s="82"/>
      <c r="AP445" s="82">
        <f t="shared" si="71"/>
        <v>734.35679999999991</v>
      </c>
      <c r="AQ445" s="117">
        <f t="shared" si="68"/>
        <v>0</v>
      </c>
      <c r="AR445" s="117">
        <f t="shared" si="73"/>
        <v>9.9124999999985448</v>
      </c>
      <c r="AS445" s="117">
        <f t="shared" si="72"/>
        <v>9.9124999999985448</v>
      </c>
    </row>
    <row r="446" spans="1:45" x14ac:dyDescent="0.2">
      <c r="A446" s="27" t="s">
        <v>2075</v>
      </c>
      <c r="B446" s="28">
        <v>39833.624305555553</v>
      </c>
      <c r="C446" s="28">
        <v>39840.52847222222</v>
      </c>
      <c r="D446" s="29" t="s">
        <v>123</v>
      </c>
      <c r="E446" s="30" t="s">
        <v>124</v>
      </c>
      <c r="F446" s="27">
        <v>50</v>
      </c>
      <c r="G446" s="27"/>
      <c r="H446" s="27"/>
      <c r="I446" s="27"/>
      <c r="J446" s="27"/>
      <c r="K446" s="27"/>
      <c r="L446" s="36">
        <v>406.8</v>
      </c>
      <c r="M446" s="27"/>
      <c r="N446" s="27">
        <v>643</v>
      </c>
      <c r="P446" s="27"/>
      <c r="Q446" s="27"/>
      <c r="R446" s="27"/>
      <c r="S446" s="27"/>
      <c r="T446" s="37"/>
      <c r="U446" s="135"/>
      <c r="V446" s="31">
        <v>39833.429166666669</v>
      </c>
      <c r="W446" s="31">
        <v>39840.658333333333</v>
      </c>
      <c r="X446" s="32">
        <v>4.9236000000000004</v>
      </c>
      <c r="Y446" s="32">
        <v>0.8155</v>
      </c>
      <c r="Z446" s="81">
        <f t="shared" si="74"/>
        <v>425.39904000000001</v>
      </c>
      <c r="AA446" s="27"/>
      <c r="AB446" s="82">
        <f t="shared" si="66"/>
        <v>18.599040000000002</v>
      </c>
      <c r="AC446" s="27"/>
      <c r="AD446" s="27"/>
      <c r="AE446" s="27"/>
      <c r="AF446" s="27"/>
      <c r="AG446" s="27"/>
      <c r="AH446" s="27"/>
      <c r="AI446" s="27"/>
      <c r="AJ446" s="27"/>
      <c r="AK446" s="27">
        <v>406.8</v>
      </c>
      <c r="AL446" s="9">
        <f t="shared" si="67"/>
        <v>0</v>
      </c>
      <c r="AM446" s="82">
        <f t="shared" si="69"/>
        <v>425.39904000000001</v>
      </c>
      <c r="AO446" s="82"/>
      <c r="AP446" s="82">
        <f t="shared" si="71"/>
        <v>425.39904000000001</v>
      </c>
      <c r="AQ446" s="117">
        <f t="shared" si="68"/>
        <v>0</v>
      </c>
      <c r="AR446" s="117">
        <f t="shared" si="73"/>
        <v>7.2291666666642413</v>
      </c>
      <c r="AS446" s="117">
        <f t="shared" si="72"/>
        <v>7.2291666666642413</v>
      </c>
    </row>
    <row r="447" spans="1:45" x14ac:dyDescent="0.2">
      <c r="A447" s="27" t="s">
        <v>2075</v>
      </c>
      <c r="B447" s="28">
        <v>39840.788194444445</v>
      </c>
      <c r="C447" s="28">
        <v>39849.345138888886</v>
      </c>
      <c r="D447" s="29" t="s">
        <v>125</v>
      </c>
      <c r="E447" s="30" t="s">
        <v>126</v>
      </c>
      <c r="F447" s="27">
        <v>50</v>
      </c>
      <c r="G447" s="27"/>
      <c r="H447" s="27"/>
      <c r="I447" s="27"/>
      <c r="J447" s="27"/>
      <c r="K447" s="27"/>
      <c r="L447" s="36">
        <v>452</v>
      </c>
      <c r="M447" s="27"/>
      <c r="N447" s="27">
        <v>122</v>
      </c>
      <c r="P447" s="27"/>
      <c r="Q447" s="27"/>
      <c r="R447" s="27"/>
      <c r="S447" s="27"/>
      <c r="T447" s="37"/>
      <c r="U447" s="135"/>
      <c r="V447" s="31">
        <v>39840.658333333333</v>
      </c>
      <c r="W447" s="31">
        <v>39849.502083333333</v>
      </c>
      <c r="X447" s="32">
        <v>5.3856000000000002</v>
      </c>
      <c r="Y447" s="32">
        <v>0.7</v>
      </c>
      <c r="Z447" s="81">
        <f t="shared" si="74"/>
        <v>465.31583999999998</v>
      </c>
      <c r="AA447" s="27"/>
      <c r="AB447" s="82">
        <f t="shared" si="66"/>
        <v>13.31583999999998</v>
      </c>
      <c r="AC447" s="27"/>
      <c r="AD447" s="27"/>
      <c r="AE447" s="27"/>
      <c r="AF447" s="27"/>
      <c r="AG447" s="27"/>
      <c r="AH447" s="27"/>
      <c r="AI447" s="27"/>
      <c r="AJ447" s="27"/>
      <c r="AK447" s="27">
        <v>452</v>
      </c>
      <c r="AL447" s="9">
        <f t="shared" si="67"/>
        <v>0</v>
      </c>
      <c r="AM447" s="82">
        <f t="shared" si="69"/>
        <v>465.31583999999998</v>
      </c>
      <c r="AO447" s="82"/>
      <c r="AP447" s="82">
        <f t="shared" si="71"/>
        <v>465.31583999999998</v>
      </c>
      <c r="AQ447" s="117">
        <f t="shared" si="68"/>
        <v>0</v>
      </c>
      <c r="AR447" s="117">
        <f t="shared" si="73"/>
        <v>8.84375</v>
      </c>
      <c r="AS447" s="117">
        <f t="shared" si="72"/>
        <v>8.84375</v>
      </c>
    </row>
    <row r="448" spans="1:45" x14ac:dyDescent="0.2">
      <c r="A448" s="27" t="s">
        <v>2075</v>
      </c>
      <c r="B448" s="28">
        <v>39849.659722222219</v>
      </c>
      <c r="C448" s="28">
        <v>39850.539583333331</v>
      </c>
      <c r="D448" s="29" t="s">
        <v>127</v>
      </c>
      <c r="E448" s="30" t="s">
        <v>128</v>
      </c>
      <c r="F448" s="27">
        <v>50</v>
      </c>
      <c r="G448" s="27"/>
      <c r="H448" s="27"/>
      <c r="I448" s="27"/>
      <c r="J448" s="27"/>
      <c r="K448" s="27"/>
      <c r="L448" s="36">
        <v>38.53</v>
      </c>
      <c r="M448" s="27"/>
      <c r="N448" s="27">
        <v>117</v>
      </c>
      <c r="P448" s="27"/>
      <c r="Q448" s="27"/>
      <c r="R448" s="27"/>
      <c r="S448" s="27"/>
      <c r="T448" s="37"/>
      <c r="U448" s="135"/>
      <c r="V448" s="31">
        <v>39849.502083333333</v>
      </c>
      <c r="W448" s="31">
        <v>39850.604166666664</v>
      </c>
      <c r="X448" s="32">
        <v>0.55879999999999996</v>
      </c>
      <c r="Y448" s="32">
        <v>0.54679999999999995</v>
      </c>
      <c r="Z448" s="81">
        <f t="shared" si="74"/>
        <v>48.280319999999989</v>
      </c>
      <c r="AA448" s="27"/>
      <c r="AB448" s="82">
        <f t="shared" si="66"/>
        <v>9.7503199999999879</v>
      </c>
      <c r="AC448" s="27"/>
      <c r="AD448" s="27"/>
      <c r="AE448" s="27"/>
      <c r="AF448" s="27"/>
      <c r="AG448" s="27"/>
      <c r="AH448" s="27"/>
      <c r="AI448" s="27"/>
      <c r="AJ448" s="27"/>
      <c r="AK448" s="27">
        <v>38.53</v>
      </c>
      <c r="AL448" s="9">
        <f t="shared" si="67"/>
        <v>0</v>
      </c>
      <c r="AM448" s="82">
        <f t="shared" si="69"/>
        <v>48.280319999999989</v>
      </c>
      <c r="AO448" s="82"/>
      <c r="AP448" s="82">
        <f t="shared" si="71"/>
        <v>48.280319999999989</v>
      </c>
      <c r="AQ448" s="117">
        <f t="shared" si="68"/>
        <v>0</v>
      </c>
      <c r="AR448" s="117">
        <f t="shared" si="73"/>
        <v>1.1020833333313931</v>
      </c>
      <c r="AS448" s="117">
        <f t="shared" si="72"/>
        <v>1.1020833333313931</v>
      </c>
    </row>
    <row r="449" spans="1:45" x14ac:dyDescent="0.2">
      <c r="A449" s="27" t="s">
        <v>2075</v>
      </c>
      <c r="B449" s="28">
        <v>39850.669444444444</v>
      </c>
      <c r="C449" s="28">
        <v>39851.268750000003</v>
      </c>
      <c r="D449" s="29" t="s">
        <v>129</v>
      </c>
      <c r="E449" s="30" t="s">
        <v>130</v>
      </c>
      <c r="F449" s="27">
        <v>50</v>
      </c>
      <c r="G449" s="27"/>
      <c r="H449" s="27"/>
      <c r="I449" s="27"/>
      <c r="J449" s="27"/>
      <c r="K449" s="27"/>
      <c r="L449" s="36">
        <v>40.799999999999997</v>
      </c>
      <c r="M449" s="27"/>
      <c r="N449" s="27">
        <v>1050</v>
      </c>
      <c r="P449" s="27"/>
      <c r="Q449" s="27"/>
      <c r="R449" s="27"/>
      <c r="S449" s="27"/>
      <c r="T449" s="37"/>
      <c r="U449" s="135"/>
      <c r="V449" s="31">
        <v>39850.604166666664</v>
      </c>
      <c r="W449" s="31">
        <v>39851.274305555555</v>
      </c>
      <c r="X449" s="32">
        <v>0.54269999999999996</v>
      </c>
      <c r="Y449" s="32">
        <v>5.4192999999999998</v>
      </c>
      <c r="Z449" s="81">
        <f t="shared" si="74"/>
        <v>46.889279999999999</v>
      </c>
      <c r="AA449" s="27"/>
      <c r="AB449" s="82">
        <f t="shared" si="66"/>
        <v>6.0892800000000022</v>
      </c>
      <c r="AC449" s="27"/>
      <c r="AD449" s="27"/>
      <c r="AE449" s="27"/>
      <c r="AF449" s="27"/>
      <c r="AG449" s="27"/>
      <c r="AH449" s="27"/>
      <c r="AI449" s="27"/>
      <c r="AJ449" s="27"/>
      <c r="AK449" s="27">
        <v>40.799999999999997</v>
      </c>
      <c r="AL449" s="9">
        <f t="shared" si="67"/>
        <v>0</v>
      </c>
      <c r="AM449" s="82">
        <f t="shared" si="69"/>
        <v>46.889279999999999</v>
      </c>
      <c r="AO449" s="82"/>
      <c r="AP449" s="82">
        <f t="shared" si="71"/>
        <v>46.889279999999999</v>
      </c>
      <c r="AQ449" s="117">
        <f t="shared" si="68"/>
        <v>0</v>
      </c>
      <c r="AR449" s="117">
        <f t="shared" si="73"/>
        <v>0.67013888889050577</v>
      </c>
      <c r="AS449" s="117">
        <f t="shared" si="72"/>
        <v>0.67013888889050577</v>
      </c>
    </row>
    <row r="450" spans="1:45" x14ac:dyDescent="0.2">
      <c r="A450" s="27" t="s">
        <v>2075</v>
      </c>
      <c r="B450" s="28">
        <v>39851.280555555553</v>
      </c>
      <c r="C450" s="28">
        <v>39851.327777777777</v>
      </c>
      <c r="D450" s="29" t="s">
        <v>131</v>
      </c>
      <c r="E450" s="30" t="s">
        <v>132</v>
      </c>
      <c r="F450" s="27">
        <v>50</v>
      </c>
      <c r="G450" s="27"/>
      <c r="H450" s="27"/>
      <c r="I450" s="27"/>
      <c r="J450" s="27"/>
      <c r="K450" s="27"/>
      <c r="L450" s="36">
        <v>38.9</v>
      </c>
      <c r="M450" s="27"/>
      <c r="N450" s="27">
        <v>1990</v>
      </c>
      <c r="P450" s="27"/>
      <c r="Q450" s="27"/>
      <c r="R450" s="27"/>
      <c r="S450" s="27"/>
      <c r="T450" s="37"/>
      <c r="U450" s="135"/>
      <c r="V450" s="31">
        <v>39851.274305555555</v>
      </c>
      <c r="W450" s="31">
        <v>39851.332638888889</v>
      </c>
      <c r="X450" s="32">
        <v>0.53749999999999998</v>
      </c>
      <c r="Y450" s="32">
        <v>13.279299999999999</v>
      </c>
      <c r="Z450" s="81">
        <f t="shared" si="74"/>
        <v>46.44</v>
      </c>
      <c r="AA450" s="27"/>
      <c r="AB450" s="82">
        <f t="shared" si="66"/>
        <v>7.5399999999999991</v>
      </c>
      <c r="AC450" s="27"/>
      <c r="AD450" s="27"/>
      <c r="AE450" s="27"/>
      <c r="AF450" s="27"/>
      <c r="AG450" s="27"/>
      <c r="AH450" s="27"/>
      <c r="AI450" s="27"/>
      <c r="AJ450" s="27"/>
      <c r="AK450" s="27">
        <v>38.9</v>
      </c>
      <c r="AL450" s="9">
        <f t="shared" si="67"/>
        <v>0</v>
      </c>
      <c r="AM450" s="82">
        <f t="shared" si="69"/>
        <v>46.44</v>
      </c>
      <c r="AO450" s="82"/>
      <c r="AP450" s="82">
        <f t="shared" si="71"/>
        <v>46.44</v>
      </c>
      <c r="AQ450" s="117">
        <f t="shared" si="68"/>
        <v>0</v>
      </c>
      <c r="AR450" s="117">
        <f t="shared" si="73"/>
        <v>5.8333333334303461E-2</v>
      </c>
      <c r="AS450" s="117">
        <f t="shared" si="72"/>
        <v>5.8333333334303461E-2</v>
      </c>
    </row>
    <row r="451" spans="1:45" x14ac:dyDescent="0.2">
      <c r="A451" s="27" t="s">
        <v>2075</v>
      </c>
      <c r="B451" s="28">
        <v>39851.337500000001</v>
      </c>
      <c r="C451" s="28">
        <v>39851.440972222219</v>
      </c>
      <c r="D451" s="29" t="s">
        <v>133</v>
      </c>
      <c r="E451" s="30" t="s">
        <v>134</v>
      </c>
      <c r="F451" s="27">
        <v>50</v>
      </c>
      <c r="G451" s="27"/>
      <c r="H451" s="27"/>
      <c r="I451" s="27"/>
      <c r="J451" s="27"/>
      <c r="K451" s="27"/>
      <c r="L451" s="36">
        <v>220.8</v>
      </c>
      <c r="M451" s="27"/>
      <c r="N451" s="27">
        <v>718</v>
      </c>
      <c r="P451" s="27"/>
      <c r="Q451" s="27"/>
      <c r="R451" s="27"/>
      <c r="S451" s="27"/>
      <c r="T451" s="37"/>
      <c r="U451" s="135"/>
      <c r="V451" s="31">
        <v>39851.332638888889</v>
      </c>
      <c r="W451" s="31">
        <v>39851.444444444445</v>
      </c>
      <c r="X451" s="32">
        <v>2.7896000000000001</v>
      </c>
      <c r="Y451" s="32">
        <v>38.714500000000001</v>
      </c>
      <c r="Z451" s="81">
        <f t="shared" si="74"/>
        <v>241.02144000000001</v>
      </c>
      <c r="AA451" s="27"/>
      <c r="AB451" s="82">
        <f t="shared" si="66"/>
        <v>20.221440000000001</v>
      </c>
      <c r="AC451" s="27"/>
      <c r="AD451" s="27"/>
      <c r="AE451" s="27"/>
      <c r="AF451" s="27"/>
      <c r="AG451" s="27"/>
      <c r="AH451" s="27"/>
      <c r="AI451" s="27"/>
      <c r="AJ451" s="27"/>
      <c r="AK451" s="27">
        <v>220.8</v>
      </c>
      <c r="AL451" s="9">
        <f t="shared" si="67"/>
        <v>0</v>
      </c>
      <c r="AM451" s="82">
        <f t="shared" si="69"/>
        <v>241.02144000000001</v>
      </c>
      <c r="AO451" s="82"/>
      <c r="AP451" s="82">
        <f t="shared" si="71"/>
        <v>241.02144000000001</v>
      </c>
      <c r="AQ451" s="117">
        <f t="shared" si="68"/>
        <v>0</v>
      </c>
      <c r="AR451" s="117">
        <f t="shared" si="73"/>
        <v>0.11180555555620231</v>
      </c>
      <c r="AS451" s="117">
        <f t="shared" si="72"/>
        <v>0.11180555555620231</v>
      </c>
    </row>
    <row r="452" spans="1:45" x14ac:dyDescent="0.2">
      <c r="A452" s="27" t="s">
        <v>2075</v>
      </c>
      <c r="B452" s="28">
        <v>39851.447916666664</v>
      </c>
      <c r="C452" s="28">
        <v>39851.520138888889</v>
      </c>
      <c r="D452" s="29" t="s">
        <v>135</v>
      </c>
      <c r="E452" s="30" t="s">
        <v>136</v>
      </c>
      <c r="F452" s="27">
        <v>50</v>
      </c>
      <c r="G452" s="27"/>
      <c r="H452" s="27"/>
      <c r="I452" s="27"/>
      <c r="J452" s="27"/>
      <c r="K452" s="27"/>
      <c r="L452" s="36">
        <v>252.65</v>
      </c>
      <c r="M452" s="27"/>
      <c r="N452" s="27">
        <v>584</v>
      </c>
      <c r="P452" s="27"/>
      <c r="Q452" s="27"/>
      <c r="R452" s="27"/>
      <c r="S452" s="27"/>
      <c r="T452" s="37"/>
      <c r="U452" s="135"/>
      <c r="V452" s="31">
        <v>39851.444444444445</v>
      </c>
      <c r="W452" s="31">
        <v>39851.522916666669</v>
      </c>
      <c r="X452" s="32">
        <v>3.2056</v>
      </c>
      <c r="Y452" s="32">
        <v>42.725900000000003</v>
      </c>
      <c r="Z452" s="81">
        <f t="shared" si="74"/>
        <v>276.96383999999995</v>
      </c>
      <c r="AA452" s="27"/>
      <c r="AB452" s="82">
        <f t="shared" si="66"/>
        <v>24.313839999999942</v>
      </c>
      <c r="AC452" s="27"/>
      <c r="AD452" s="27"/>
      <c r="AE452" s="27"/>
      <c r="AF452" s="27"/>
      <c r="AG452" s="27"/>
      <c r="AH452" s="27"/>
      <c r="AI452" s="27"/>
      <c r="AJ452" s="27"/>
      <c r="AK452" s="27">
        <v>252.65</v>
      </c>
      <c r="AL452" s="9">
        <f t="shared" si="67"/>
        <v>0</v>
      </c>
      <c r="AM452" s="82">
        <f t="shared" si="69"/>
        <v>276.96383999999995</v>
      </c>
      <c r="AO452" s="82"/>
      <c r="AP452" s="82">
        <f t="shared" si="71"/>
        <v>276.96383999999995</v>
      </c>
      <c r="AQ452" s="117">
        <f t="shared" si="68"/>
        <v>0</v>
      </c>
      <c r="AR452" s="117">
        <f t="shared" si="73"/>
        <v>7.8472222223354038E-2</v>
      </c>
      <c r="AS452" s="117">
        <f t="shared" si="72"/>
        <v>7.8472222223354038E-2</v>
      </c>
    </row>
    <row r="453" spans="1:45" x14ac:dyDescent="0.2">
      <c r="A453" s="27" t="s">
        <v>2075</v>
      </c>
      <c r="B453" s="28">
        <v>39851.526388888888</v>
      </c>
      <c r="C453" s="28">
        <v>39851.576388888891</v>
      </c>
      <c r="D453" s="29" t="s">
        <v>137</v>
      </c>
      <c r="E453" s="30" t="s">
        <v>138</v>
      </c>
      <c r="F453" s="27">
        <v>50</v>
      </c>
      <c r="G453" s="27"/>
      <c r="H453" s="27"/>
      <c r="I453" s="27"/>
      <c r="J453" s="27"/>
      <c r="K453" s="27"/>
      <c r="L453" s="36">
        <v>163</v>
      </c>
      <c r="M453" s="27"/>
      <c r="N453" s="27">
        <v>612</v>
      </c>
      <c r="P453" s="27"/>
      <c r="Q453" s="27"/>
      <c r="R453" s="27"/>
      <c r="S453" s="27"/>
      <c r="T453" s="37"/>
      <c r="U453" s="135"/>
      <c r="V453" s="31">
        <v>39851.522916666669</v>
      </c>
      <c r="W453" s="31">
        <v>39851.592361111114</v>
      </c>
      <c r="X453" s="32">
        <v>2.532</v>
      </c>
      <c r="Y453" s="32">
        <v>41.349899999999998</v>
      </c>
      <c r="Z453" s="81">
        <f t="shared" si="74"/>
        <v>218.76480000000001</v>
      </c>
      <c r="AA453" s="27"/>
      <c r="AB453" s="82">
        <f t="shared" si="66"/>
        <v>55.764800000000008</v>
      </c>
      <c r="AC453" s="27"/>
      <c r="AD453" s="27"/>
      <c r="AE453" s="27"/>
      <c r="AF453" s="27"/>
      <c r="AG453" s="27"/>
      <c r="AH453" s="27"/>
      <c r="AI453" s="27"/>
      <c r="AJ453" s="27"/>
      <c r="AK453" s="27">
        <v>163</v>
      </c>
      <c r="AL453" s="9">
        <f t="shared" si="67"/>
        <v>0</v>
      </c>
      <c r="AM453" s="82">
        <f t="shared" si="69"/>
        <v>218.76480000000001</v>
      </c>
      <c r="AO453" s="82"/>
      <c r="AP453" s="82">
        <f t="shared" si="71"/>
        <v>218.76480000000001</v>
      </c>
      <c r="AQ453" s="117">
        <f t="shared" si="68"/>
        <v>0</v>
      </c>
      <c r="AR453" s="117">
        <f t="shared" si="73"/>
        <v>6.9444444445252884E-2</v>
      </c>
      <c r="AS453" s="117">
        <f t="shared" si="72"/>
        <v>6.9444444445252884E-2</v>
      </c>
    </row>
    <row r="454" spans="1:45" x14ac:dyDescent="0.2">
      <c r="A454" s="27" t="s">
        <v>2075</v>
      </c>
      <c r="B454" s="28">
        <v>39851.60833333333</v>
      </c>
      <c r="C454" s="28">
        <v>39851.814583333333</v>
      </c>
      <c r="D454" s="29" t="s">
        <v>139</v>
      </c>
      <c r="E454" s="30" t="s">
        <v>140</v>
      </c>
      <c r="F454" s="27">
        <v>50</v>
      </c>
      <c r="G454" s="27"/>
      <c r="H454" s="27"/>
      <c r="I454" s="27"/>
      <c r="J454" s="27"/>
      <c r="K454" s="27"/>
      <c r="L454" s="36">
        <v>377</v>
      </c>
      <c r="M454" s="27"/>
      <c r="N454" s="27">
        <v>700</v>
      </c>
      <c r="P454" s="27"/>
      <c r="Q454" s="27"/>
      <c r="R454" s="27"/>
      <c r="S454" s="27"/>
      <c r="T454" s="37"/>
      <c r="U454" s="135"/>
      <c r="V454" s="31">
        <v>39851.592361111114</v>
      </c>
      <c r="W454" s="31">
        <v>39852.023611111108</v>
      </c>
      <c r="X454" s="32">
        <v>6.5129999999999999</v>
      </c>
      <c r="Y454" s="32">
        <v>35.604399999999998</v>
      </c>
      <c r="Z454" s="81">
        <f t="shared" si="74"/>
        <v>562.72319999999991</v>
      </c>
      <c r="AA454" s="27"/>
      <c r="AB454" s="82">
        <f t="shared" ref="AB454:AB517" si="75">Z454-L454</f>
        <v>185.72319999999991</v>
      </c>
      <c r="AC454" s="27"/>
      <c r="AD454" s="27"/>
      <c r="AE454" s="27"/>
      <c r="AF454" s="27"/>
      <c r="AG454" s="27"/>
      <c r="AH454" s="27"/>
      <c r="AI454" s="27"/>
      <c r="AJ454" s="27"/>
      <c r="AK454" s="27">
        <v>377</v>
      </c>
      <c r="AL454" s="9">
        <f t="shared" ref="AL454:AL517" si="76">T454</f>
        <v>0</v>
      </c>
      <c r="AM454" s="82">
        <f t="shared" si="69"/>
        <v>562.72319999999991</v>
      </c>
      <c r="AO454" s="82"/>
      <c r="AP454" s="82">
        <f t="shared" si="71"/>
        <v>562.72319999999991</v>
      </c>
      <c r="AQ454" s="117">
        <f t="shared" ref="AQ454:AQ517" si="77">Q454-P454</f>
        <v>0</v>
      </c>
      <c r="AR454" s="117">
        <f t="shared" si="73"/>
        <v>0.43124999999417923</v>
      </c>
      <c r="AS454" s="117">
        <f t="shared" si="72"/>
        <v>0.43124999999417923</v>
      </c>
    </row>
    <row r="455" spans="1:45" x14ac:dyDescent="0.2">
      <c r="A455" s="27" t="s">
        <v>2075</v>
      </c>
      <c r="B455" s="28">
        <v>39852.23333333333</v>
      </c>
      <c r="C455" s="28">
        <v>39853.582638888889</v>
      </c>
      <c r="D455" s="29" t="s">
        <v>141</v>
      </c>
      <c r="E455" s="30" t="s">
        <v>142</v>
      </c>
      <c r="F455" s="27">
        <v>50</v>
      </c>
      <c r="G455" s="27"/>
      <c r="H455" s="27"/>
      <c r="I455" s="27"/>
      <c r="J455" s="27"/>
      <c r="K455" s="27"/>
      <c r="L455" s="36">
        <v>282.3</v>
      </c>
      <c r="M455" s="27"/>
      <c r="N455" s="27">
        <v>2340</v>
      </c>
      <c r="P455" s="27"/>
      <c r="Q455" s="27"/>
      <c r="R455" s="27"/>
      <c r="S455" s="27"/>
      <c r="T455" s="37"/>
      <c r="U455" s="135"/>
      <c r="V455" s="31">
        <v>39852.023611111108</v>
      </c>
      <c r="W455" s="31">
        <v>39853.710416666669</v>
      </c>
      <c r="X455" s="32">
        <v>4.2248999999999999</v>
      </c>
      <c r="Y455" s="32">
        <v>5.6657000000000002</v>
      </c>
      <c r="Z455" s="81">
        <f t="shared" si="74"/>
        <v>365.03136000000001</v>
      </c>
      <c r="AA455" s="27"/>
      <c r="AB455" s="82">
        <f t="shared" si="75"/>
        <v>82.731359999999995</v>
      </c>
      <c r="AC455" s="27"/>
      <c r="AD455" s="27"/>
      <c r="AE455" s="27"/>
      <c r="AF455" s="27"/>
      <c r="AG455" s="27"/>
      <c r="AH455" s="27"/>
      <c r="AI455" s="27"/>
      <c r="AJ455" s="27"/>
      <c r="AK455" s="27">
        <v>282.3</v>
      </c>
      <c r="AL455" s="9">
        <f t="shared" si="76"/>
        <v>0</v>
      </c>
      <c r="AM455" s="82">
        <f t="shared" ref="AM455:AM518" si="78">Z455</f>
        <v>365.03136000000001</v>
      </c>
      <c r="AO455" s="82"/>
      <c r="AP455" s="82">
        <f t="shared" ref="AP455:AP518" si="79">AM455-AL455</f>
        <v>365.03136000000001</v>
      </c>
      <c r="AQ455" s="117">
        <f t="shared" si="77"/>
        <v>0</v>
      </c>
      <c r="AR455" s="117">
        <f t="shared" si="73"/>
        <v>1.6868055555605679</v>
      </c>
      <c r="AS455" s="117">
        <f t="shared" ref="AS455:AS518" si="80">AR455-AQ455</f>
        <v>1.6868055555605679</v>
      </c>
    </row>
    <row r="456" spans="1:45" x14ac:dyDescent="0.2">
      <c r="A456" s="27" t="s">
        <v>2075</v>
      </c>
      <c r="B456" s="28">
        <v>39853.838194444441</v>
      </c>
      <c r="C456" s="28">
        <v>39854.449999999997</v>
      </c>
      <c r="D456" s="29" t="s">
        <v>143</v>
      </c>
      <c r="E456" s="30" t="s">
        <v>144</v>
      </c>
      <c r="F456" s="27">
        <v>50</v>
      </c>
      <c r="G456" s="27"/>
      <c r="H456" s="27"/>
      <c r="I456" s="27"/>
      <c r="J456" s="27"/>
      <c r="K456" s="27"/>
      <c r="L456" s="36">
        <v>667.47</v>
      </c>
      <c r="M456" s="27"/>
      <c r="N456" s="27">
        <v>1250</v>
      </c>
      <c r="P456" s="27"/>
      <c r="Q456" s="27"/>
      <c r="R456" s="27"/>
      <c r="S456" s="27"/>
      <c r="T456" s="37"/>
      <c r="U456" s="135"/>
      <c r="V456" s="31">
        <v>39853.710416666669</v>
      </c>
      <c r="W456" s="31">
        <v>39854.540277777778</v>
      </c>
      <c r="X456" s="32">
        <v>9.8173999999999992</v>
      </c>
      <c r="Y456" s="32">
        <v>26.606999999999999</v>
      </c>
      <c r="Z456" s="81">
        <f t="shared" si="74"/>
        <v>848.22335999999996</v>
      </c>
      <c r="AA456" s="27"/>
      <c r="AB456" s="82">
        <f t="shared" si="75"/>
        <v>180.75335999999993</v>
      </c>
      <c r="AC456" s="27"/>
      <c r="AD456" s="27"/>
      <c r="AE456" s="27"/>
      <c r="AF456" s="27"/>
      <c r="AG456" s="27"/>
      <c r="AH456" s="27"/>
      <c r="AI456" s="27"/>
      <c r="AJ456" s="27"/>
      <c r="AK456" s="27">
        <v>667.47</v>
      </c>
      <c r="AL456" s="9">
        <f t="shared" si="76"/>
        <v>0</v>
      </c>
      <c r="AM456" s="82">
        <f t="shared" si="78"/>
        <v>848.22335999999996</v>
      </c>
      <c r="AO456" s="82"/>
      <c r="AP456" s="82">
        <f t="shared" si="79"/>
        <v>848.22335999999996</v>
      </c>
      <c r="AQ456" s="117">
        <f t="shared" si="77"/>
        <v>0</v>
      </c>
      <c r="AR456" s="117">
        <f t="shared" ref="AR456:AR519" si="81">W456-V456</f>
        <v>0.82986111110949423</v>
      </c>
      <c r="AS456" s="117">
        <f t="shared" si="80"/>
        <v>0.82986111110949423</v>
      </c>
    </row>
    <row r="457" spans="1:45" x14ac:dyDescent="0.2">
      <c r="A457" s="27" t="s">
        <v>2075</v>
      </c>
      <c r="B457" s="28">
        <v>39854.630555555559</v>
      </c>
      <c r="C457" s="28">
        <v>39855.529861111114</v>
      </c>
      <c r="D457" s="29" t="s">
        <v>145</v>
      </c>
      <c r="E457" s="30" t="s">
        <v>146</v>
      </c>
      <c r="F457" s="27">
        <v>50</v>
      </c>
      <c r="G457" s="27"/>
      <c r="H457" s="27"/>
      <c r="I457" s="27"/>
      <c r="J457" s="27"/>
      <c r="K457" s="27"/>
      <c r="L457" s="36">
        <v>660.4</v>
      </c>
      <c r="M457" s="27"/>
      <c r="N457" s="27">
        <v>1160</v>
      </c>
      <c r="P457" s="27"/>
      <c r="Q457" s="27"/>
      <c r="R457" s="27"/>
      <c r="S457" s="27"/>
      <c r="T457" s="37"/>
      <c r="U457" s="135"/>
      <c r="V457" s="31">
        <v>39854.540277777778</v>
      </c>
      <c r="W457" s="31">
        <v>39855.551388888889</v>
      </c>
      <c r="X457" s="32">
        <v>9.6411999999999995</v>
      </c>
      <c r="Y457" s="32">
        <v>33.286299999999997</v>
      </c>
      <c r="Z457" s="81">
        <f t="shared" si="74"/>
        <v>832.9996799999999</v>
      </c>
      <c r="AA457" s="27"/>
      <c r="AB457" s="82">
        <f t="shared" si="75"/>
        <v>172.59967999999992</v>
      </c>
      <c r="AC457" s="27"/>
      <c r="AD457" s="27"/>
      <c r="AE457" s="27"/>
      <c r="AF457" s="27"/>
      <c r="AG457" s="27"/>
      <c r="AH457" s="27"/>
      <c r="AI457" s="27"/>
      <c r="AJ457" s="27"/>
      <c r="AK457" s="27">
        <v>660.4</v>
      </c>
      <c r="AL457" s="9">
        <f t="shared" si="76"/>
        <v>0</v>
      </c>
      <c r="AM457" s="82">
        <f t="shared" si="78"/>
        <v>832.9996799999999</v>
      </c>
      <c r="AO457" s="82"/>
      <c r="AP457" s="82">
        <f t="shared" si="79"/>
        <v>832.9996799999999</v>
      </c>
      <c r="AQ457" s="117">
        <f t="shared" si="77"/>
        <v>0</v>
      </c>
      <c r="AR457" s="117">
        <f t="shared" si="81"/>
        <v>1.0111111111109494</v>
      </c>
      <c r="AS457" s="117">
        <f t="shared" si="80"/>
        <v>1.0111111111109494</v>
      </c>
    </row>
    <row r="458" spans="1:45" x14ac:dyDescent="0.2">
      <c r="A458" s="27" t="s">
        <v>2075</v>
      </c>
      <c r="B458" s="28">
        <v>39855.573611111111</v>
      </c>
      <c r="C458" s="28">
        <v>39856.213888888888</v>
      </c>
      <c r="D458" s="29" t="s">
        <v>147</v>
      </c>
      <c r="E458" s="30" t="s">
        <v>148</v>
      </c>
      <c r="F458" s="27">
        <v>50</v>
      </c>
      <c r="G458" s="27"/>
      <c r="H458" s="27"/>
      <c r="I458" s="27"/>
      <c r="J458" s="27"/>
      <c r="K458" s="27"/>
      <c r="L458" s="36">
        <v>1052</v>
      </c>
      <c r="M458" s="27"/>
      <c r="N458" s="27">
        <v>491</v>
      </c>
      <c r="P458" s="27"/>
      <c r="Q458" s="27"/>
      <c r="R458" s="27"/>
      <c r="S458" s="27"/>
      <c r="T458" s="37"/>
      <c r="U458" s="135"/>
      <c r="V458" s="31">
        <v>39855.551388888889</v>
      </c>
      <c r="W458" s="31">
        <v>39856.534722222219</v>
      </c>
      <c r="X458" s="32">
        <v>13.986499999999999</v>
      </c>
      <c r="Y458" s="32">
        <v>49.242699999999999</v>
      </c>
      <c r="Z458" s="81">
        <f t="shared" si="74"/>
        <v>1208.4335999999998</v>
      </c>
      <c r="AA458" s="27"/>
      <c r="AB458" s="82">
        <f t="shared" si="75"/>
        <v>156.43359999999984</v>
      </c>
      <c r="AC458" s="27"/>
      <c r="AD458" s="27"/>
      <c r="AE458" s="27"/>
      <c r="AF458" s="27"/>
      <c r="AG458" s="27"/>
      <c r="AH458" s="27"/>
      <c r="AI458" s="27"/>
      <c r="AJ458" s="27"/>
      <c r="AK458" s="27">
        <v>1052</v>
      </c>
      <c r="AL458" s="9">
        <f t="shared" si="76"/>
        <v>0</v>
      </c>
      <c r="AM458" s="82">
        <f t="shared" si="78"/>
        <v>1208.4335999999998</v>
      </c>
      <c r="AO458" s="82"/>
      <c r="AP458" s="82">
        <f t="shared" si="79"/>
        <v>1208.4335999999998</v>
      </c>
      <c r="AQ458" s="117">
        <f t="shared" si="77"/>
        <v>0</v>
      </c>
      <c r="AR458" s="117">
        <f t="shared" si="81"/>
        <v>0.98333333332993789</v>
      </c>
      <c r="AS458" s="117">
        <f t="shared" si="80"/>
        <v>0.98333333332993789</v>
      </c>
    </row>
    <row r="459" spans="1:45" x14ac:dyDescent="0.2">
      <c r="A459" s="27" t="s">
        <v>2075</v>
      </c>
      <c r="B459" s="28">
        <v>39856.855555555558</v>
      </c>
      <c r="C459" s="28">
        <v>39860.204861111109</v>
      </c>
      <c r="D459" s="29" t="s">
        <v>149</v>
      </c>
      <c r="E459" s="30" t="s">
        <v>150</v>
      </c>
      <c r="F459" s="27">
        <v>50</v>
      </c>
      <c r="G459" s="27"/>
      <c r="H459" s="27"/>
      <c r="I459" s="27"/>
      <c r="J459" s="27"/>
      <c r="K459" s="27"/>
      <c r="L459" s="36">
        <v>480.3</v>
      </c>
      <c r="M459" s="27"/>
      <c r="N459" s="27">
        <v>1250</v>
      </c>
      <c r="P459" s="27"/>
      <c r="Q459" s="27"/>
      <c r="R459" s="27"/>
      <c r="S459" s="27"/>
      <c r="T459" s="37"/>
      <c r="U459" s="135"/>
      <c r="V459" s="31">
        <v>39856.534722222219</v>
      </c>
      <c r="W459" s="31">
        <v>39860.414583333331</v>
      </c>
      <c r="X459" s="32">
        <v>6.7382999999999997</v>
      </c>
      <c r="Y459" s="32">
        <v>3.48</v>
      </c>
      <c r="Z459" s="81">
        <f t="shared" si="74"/>
        <v>582.18912</v>
      </c>
      <c r="AA459" s="27"/>
      <c r="AB459" s="82">
        <f t="shared" si="75"/>
        <v>101.88911999999999</v>
      </c>
      <c r="AC459" s="27"/>
      <c r="AD459" s="27"/>
      <c r="AE459" s="27"/>
      <c r="AF459" s="27"/>
      <c r="AG459" s="27"/>
      <c r="AH459" s="27"/>
      <c r="AI459" s="27"/>
      <c r="AJ459" s="27"/>
      <c r="AK459" s="27">
        <v>480.3</v>
      </c>
      <c r="AL459" s="9">
        <f t="shared" si="76"/>
        <v>0</v>
      </c>
      <c r="AM459" s="82">
        <f t="shared" si="78"/>
        <v>582.18912</v>
      </c>
      <c r="AO459" s="82"/>
      <c r="AP459" s="82">
        <f t="shared" si="79"/>
        <v>582.18912</v>
      </c>
      <c r="AQ459" s="117">
        <f t="shared" si="77"/>
        <v>0</v>
      </c>
      <c r="AR459" s="117">
        <f t="shared" si="81"/>
        <v>3.8798611111124046</v>
      </c>
      <c r="AS459" s="117">
        <f t="shared" si="80"/>
        <v>3.8798611111124046</v>
      </c>
    </row>
    <row r="460" spans="1:45" x14ac:dyDescent="0.2">
      <c r="A460" s="27" t="s">
        <v>2075</v>
      </c>
      <c r="B460" s="28">
        <v>39860.625</v>
      </c>
      <c r="C460" s="28">
        <v>39863.570138888892</v>
      </c>
      <c r="D460" s="29" t="s">
        <v>151</v>
      </c>
      <c r="E460" s="30" t="s">
        <v>152</v>
      </c>
      <c r="F460" s="27">
        <v>50</v>
      </c>
      <c r="G460" s="27"/>
      <c r="H460" s="27"/>
      <c r="I460" s="27"/>
      <c r="J460" s="27"/>
      <c r="K460" s="27"/>
      <c r="L460" s="36">
        <v>341.2</v>
      </c>
      <c r="M460" s="27"/>
      <c r="N460" s="27">
        <v>1280</v>
      </c>
      <c r="P460" s="27"/>
      <c r="Q460" s="27"/>
      <c r="R460" s="27"/>
      <c r="S460" s="27"/>
      <c r="T460" s="37"/>
      <c r="U460" s="135"/>
      <c r="V460" s="31">
        <v>39860.414583333331</v>
      </c>
      <c r="W460" s="31">
        <v>39863.697916666664</v>
      </c>
      <c r="X460" s="32">
        <v>4.3135000000000003</v>
      </c>
      <c r="Y460" s="32">
        <v>2.3782000000000001</v>
      </c>
      <c r="Z460" s="81">
        <f t="shared" si="74"/>
        <v>372.68640000000005</v>
      </c>
      <c r="AA460" s="27"/>
      <c r="AB460" s="82">
        <f t="shared" si="75"/>
        <v>31.48640000000006</v>
      </c>
      <c r="AC460" s="27"/>
      <c r="AD460" s="27"/>
      <c r="AE460" s="27"/>
      <c r="AF460" s="27"/>
      <c r="AG460" s="27"/>
      <c r="AH460" s="27"/>
      <c r="AI460" s="27"/>
      <c r="AJ460" s="27"/>
      <c r="AK460" s="27">
        <v>341.2</v>
      </c>
      <c r="AL460" s="9">
        <f t="shared" si="76"/>
        <v>0</v>
      </c>
      <c r="AM460" s="82">
        <f t="shared" si="78"/>
        <v>372.68640000000005</v>
      </c>
      <c r="AO460" s="82"/>
      <c r="AP460" s="82">
        <f t="shared" si="79"/>
        <v>372.68640000000005</v>
      </c>
      <c r="AQ460" s="117">
        <f t="shared" si="77"/>
        <v>0</v>
      </c>
      <c r="AR460" s="117">
        <f t="shared" si="81"/>
        <v>3.2833333333328483</v>
      </c>
      <c r="AS460" s="117">
        <f t="shared" si="80"/>
        <v>3.2833333333328483</v>
      </c>
    </row>
    <row r="461" spans="1:45" x14ac:dyDescent="0.2">
      <c r="A461" s="27" t="s">
        <v>2075</v>
      </c>
      <c r="B461" s="28">
        <v>39863.825694444444</v>
      </c>
      <c r="C461" s="28">
        <v>39869.213888888888</v>
      </c>
      <c r="D461" s="29" t="s">
        <v>153</v>
      </c>
      <c r="E461" s="30" t="s">
        <v>154</v>
      </c>
      <c r="F461" s="27">
        <v>50</v>
      </c>
      <c r="G461" s="27"/>
      <c r="H461" s="27"/>
      <c r="I461" s="27"/>
      <c r="J461" s="27"/>
      <c r="K461" s="27"/>
      <c r="L461" s="36">
        <v>416</v>
      </c>
      <c r="M461" s="27"/>
      <c r="N461" s="27">
        <v>1620</v>
      </c>
      <c r="P461" s="27"/>
      <c r="Q461" s="27"/>
      <c r="R461" s="27"/>
      <c r="S461" s="27"/>
      <c r="T461" s="37"/>
      <c r="U461" s="135"/>
      <c r="V461" s="31">
        <v>39863.697916666664</v>
      </c>
      <c r="W461" s="31">
        <v>39869.295138888891</v>
      </c>
      <c r="X461" s="32">
        <v>5.0113000000000003</v>
      </c>
      <c r="Y461" s="32">
        <v>1.21</v>
      </c>
      <c r="Z461" s="81">
        <f t="shared" si="74"/>
        <v>432.97631999999999</v>
      </c>
      <c r="AA461" s="27"/>
      <c r="AB461" s="82">
        <f t="shared" si="75"/>
        <v>16.976319999999987</v>
      </c>
      <c r="AC461" s="27"/>
      <c r="AD461" s="27"/>
      <c r="AE461" s="27"/>
      <c r="AF461" s="27"/>
      <c r="AG461" s="27"/>
      <c r="AH461" s="27"/>
      <c r="AI461" s="27"/>
      <c r="AJ461" s="27"/>
      <c r="AK461" s="27">
        <v>416</v>
      </c>
      <c r="AL461" s="9">
        <f t="shared" si="76"/>
        <v>0</v>
      </c>
      <c r="AM461" s="82">
        <f t="shared" si="78"/>
        <v>432.97631999999999</v>
      </c>
      <c r="AO461" s="82"/>
      <c r="AP461" s="82">
        <f t="shared" si="79"/>
        <v>432.97631999999999</v>
      </c>
      <c r="AQ461" s="117">
        <f t="shared" si="77"/>
        <v>0</v>
      </c>
      <c r="AR461" s="117">
        <f t="shared" si="81"/>
        <v>5.5972222222262644</v>
      </c>
      <c r="AS461" s="117">
        <f t="shared" si="80"/>
        <v>5.5972222222262644</v>
      </c>
    </row>
    <row r="462" spans="1:45" x14ac:dyDescent="0.2">
      <c r="A462" s="27" t="s">
        <v>2075</v>
      </c>
      <c r="B462" s="28">
        <v>39869.376388888886</v>
      </c>
      <c r="C462" s="28">
        <v>39869.684027777781</v>
      </c>
      <c r="D462" s="29" t="s">
        <v>155</v>
      </c>
      <c r="E462" s="30" t="s">
        <v>156</v>
      </c>
      <c r="F462" s="27">
        <v>50</v>
      </c>
      <c r="G462" s="27"/>
      <c r="H462" s="27"/>
      <c r="I462" s="27"/>
      <c r="J462" s="27"/>
      <c r="K462" s="27"/>
      <c r="L462" s="36">
        <v>54.94</v>
      </c>
      <c r="M462" s="27"/>
      <c r="N462" s="27">
        <v>2440</v>
      </c>
      <c r="P462" s="27"/>
      <c r="Q462" s="27"/>
      <c r="R462" s="27"/>
      <c r="S462" s="27"/>
      <c r="T462" s="37"/>
      <c r="U462" s="135"/>
      <c r="V462" s="31">
        <v>39869.295138888891</v>
      </c>
      <c r="W462" s="31">
        <v>39869.690972222219</v>
      </c>
      <c r="X462" s="32">
        <v>0.7591</v>
      </c>
      <c r="Y462" s="32">
        <v>8.9139999999999997</v>
      </c>
      <c r="Z462" s="81">
        <f t="shared" si="74"/>
        <v>65.586239999999989</v>
      </c>
      <c r="AA462" s="27"/>
      <c r="AB462" s="82">
        <f t="shared" si="75"/>
        <v>10.646239999999992</v>
      </c>
      <c r="AC462" s="27"/>
      <c r="AD462" s="27"/>
      <c r="AE462" s="27"/>
      <c r="AF462" s="27"/>
      <c r="AG462" s="27"/>
      <c r="AH462" s="27"/>
      <c r="AI462" s="27"/>
      <c r="AJ462" s="27"/>
      <c r="AK462" s="27">
        <v>54.94</v>
      </c>
      <c r="AL462" s="9">
        <f t="shared" si="76"/>
        <v>0</v>
      </c>
      <c r="AM462" s="82">
        <f t="shared" si="78"/>
        <v>65.586239999999989</v>
      </c>
      <c r="AO462" s="82"/>
      <c r="AP462" s="82">
        <f t="shared" si="79"/>
        <v>65.586239999999989</v>
      </c>
      <c r="AQ462" s="117">
        <f t="shared" si="77"/>
        <v>0</v>
      </c>
      <c r="AR462" s="117">
        <f t="shared" si="81"/>
        <v>0.39583333332848269</v>
      </c>
      <c r="AS462" s="117">
        <f t="shared" si="80"/>
        <v>0.39583333332848269</v>
      </c>
    </row>
    <row r="463" spans="1:45" x14ac:dyDescent="0.2">
      <c r="A463" s="27" t="s">
        <v>2075</v>
      </c>
      <c r="B463" s="28">
        <v>39869.698611111111</v>
      </c>
      <c r="C463" s="28">
        <v>39870.074305555558</v>
      </c>
      <c r="D463" s="29" t="s">
        <v>157</v>
      </c>
      <c r="E463" s="30" t="s">
        <v>158</v>
      </c>
      <c r="F463" s="27">
        <v>50</v>
      </c>
      <c r="G463" s="27"/>
      <c r="H463" s="27"/>
      <c r="I463" s="27"/>
      <c r="J463" s="27"/>
      <c r="K463" s="27"/>
      <c r="L463" s="36">
        <v>217</v>
      </c>
      <c r="M463" s="27"/>
      <c r="N463" s="27">
        <v>1080</v>
      </c>
      <c r="P463" s="27"/>
      <c r="Q463" s="27"/>
      <c r="R463" s="27"/>
      <c r="S463" s="27"/>
      <c r="T463" s="37"/>
      <c r="U463" s="135"/>
      <c r="V463" s="31">
        <v>39869.690972222219</v>
      </c>
      <c r="W463" s="31">
        <v>39870.125694444447</v>
      </c>
      <c r="X463" s="32">
        <v>2.7511999999999999</v>
      </c>
      <c r="Y463" s="32">
        <v>12.5372</v>
      </c>
      <c r="Z463" s="81">
        <f t="shared" si="74"/>
        <v>237.70367999999999</v>
      </c>
      <c r="AA463" s="27"/>
      <c r="AB463" s="82">
        <f t="shared" si="75"/>
        <v>20.703679999999991</v>
      </c>
      <c r="AC463" s="27"/>
      <c r="AD463" s="27"/>
      <c r="AE463" s="27"/>
      <c r="AF463" s="27"/>
      <c r="AG463" s="27"/>
      <c r="AH463" s="27"/>
      <c r="AI463" s="27"/>
      <c r="AJ463" s="27"/>
      <c r="AK463" s="27">
        <v>217</v>
      </c>
      <c r="AL463" s="9">
        <f t="shared" si="76"/>
        <v>0</v>
      </c>
      <c r="AM463" s="82">
        <f t="shared" si="78"/>
        <v>237.70367999999999</v>
      </c>
      <c r="AO463" s="82"/>
      <c r="AP463" s="82">
        <f t="shared" si="79"/>
        <v>237.70367999999999</v>
      </c>
      <c r="AQ463" s="117">
        <f t="shared" si="77"/>
        <v>0</v>
      </c>
      <c r="AR463" s="117">
        <f t="shared" si="81"/>
        <v>0.43472222222771961</v>
      </c>
      <c r="AS463" s="117">
        <f t="shared" si="80"/>
        <v>0.43472222222771961</v>
      </c>
    </row>
    <row r="464" spans="1:45" x14ac:dyDescent="0.2">
      <c r="A464" s="27" t="s">
        <v>2075</v>
      </c>
      <c r="B464" s="28">
        <v>39870.177083333336</v>
      </c>
      <c r="C464" s="28">
        <v>39870.557638888888</v>
      </c>
      <c r="D464" s="29" t="s">
        <v>159</v>
      </c>
      <c r="E464" s="30" t="s">
        <v>160</v>
      </c>
      <c r="F464" s="27">
        <v>50</v>
      </c>
      <c r="G464" s="27"/>
      <c r="H464" s="27"/>
      <c r="I464" s="27"/>
      <c r="J464" s="27"/>
      <c r="K464" s="27"/>
      <c r="L464" s="36">
        <v>64.400000000000006</v>
      </c>
      <c r="M464" s="27"/>
      <c r="N464" s="27">
        <v>1700</v>
      </c>
      <c r="P464" s="27"/>
      <c r="Q464" s="27"/>
      <c r="R464" s="27"/>
      <c r="S464" s="27"/>
      <c r="T464" s="37"/>
      <c r="U464" s="135"/>
      <c r="V464" s="31">
        <v>39870.125694444447</v>
      </c>
      <c r="W464" s="31">
        <v>39870.582638888889</v>
      </c>
      <c r="X464" s="32">
        <v>1.1380999999999999</v>
      </c>
      <c r="Y464" s="32">
        <v>14.046200000000001</v>
      </c>
      <c r="Z464" s="81">
        <f t="shared" si="74"/>
        <v>98.331839999999971</v>
      </c>
      <c r="AA464" s="27"/>
      <c r="AB464" s="82">
        <f t="shared" si="75"/>
        <v>33.931839999999966</v>
      </c>
      <c r="AC464" s="27"/>
      <c r="AD464" s="27"/>
      <c r="AE464" s="27"/>
      <c r="AF464" s="27"/>
      <c r="AG464" s="27"/>
      <c r="AH464" s="27"/>
      <c r="AI464" s="27"/>
      <c r="AJ464" s="27"/>
      <c r="AK464" s="27">
        <v>64.400000000000006</v>
      </c>
      <c r="AL464" s="9">
        <f t="shared" si="76"/>
        <v>0</v>
      </c>
      <c r="AM464" s="82">
        <f t="shared" si="78"/>
        <v>98.331839999999971</v>
      </c>
      <c r="AO464" s="82"/>
      <c r="AP464" s="82">
        <f t="shared" si="79"/>
        <v>98.331839999999971</v>
      </c>
      <c r="AQ464" s="117">
        <f t="shared" si="77"/>
        <v>0</v>
      </c>
      <c r="AR464" s="117">
        <f t="shared" si="81"/>
        <v>0.4569444444423425</v>
      </c>
      <c r="AS464" s="117">
        <f t="shared" si="80"/>
        <v>0.4569444444423425</v>
      </c>
    </row>
    <row r="465" spans="1:45" x14ac:dyDescent="0.2">
      <c r="A465" s="27" t="s">
        <v>2075</v>
      </c>
      <c r="B465" s="28">
        <v>39870.607638888891</v>
      </c>
      <c r="C465" s="28">
        <v>39870.710416666669</v>
      </c>
      <c r="D465" s="29" t="s">
        <v>161</v>
      </c>
      <c r="E465" s="30" t="s">
        <v>162</v>
      </c>
      <c r="F465" s="27">
        <v>50</v>
      </c>
      <c r="G465" s="27"/>
      <c r="H465" s="27"/>
      <c r="I465" s="27"/>
      <c r="J465" s="27"/>
      <c r="K465" s="27"/>
      <c r="L465" s="36">
        <v>1007</v>
      </c>
      <c r="M465" s="27"/>
      <c r="N465" s="27">
        <v>421</v>
      </c>
      <c r="P465" s="27"/>
      <c r="Q465" s="27"/>
      <c r="R465" s="27"/>
      <c r="S465" s="27"/>
      <c r="T465" s="37"/>
      <c r="U465" s="135"/>
      <c r="V465" s="31">
        <v>39870.582638888889</v>
      </c>
      <c r="W465" s="31">
        <v>39870.724305555559</v>
      </c>
      <c r="X465" s="32">
        <v>13.565799999999999</v>
      </c>
      <c r="Y465" s="32">
        <v>156.4186</v>
      </c>
      <c r="Z465" s="81">
        <f t="shared" si="74"/>
        <v>1172.08512</v>
      </c>
      <c r="AA465" s="27"/>
      <c r="AB465" s="82">
        <f t="shared" si="75"/>
        <v>165.08511999999996</v>
      </c>
      <c r="AC465" s="27"/>
      <c r="AD465" s="27"/>
      <c r="AE465" s="27"/>
      <c r="AF465" s="27"/>
      <c r="AG465" s="27"/>
      <c r="AH465" s="27"/>
      <c r="AI465" s="27"/>
      <c r="AJ465" s="27"/>
      <c r="AK465" s="27">
        <v>1007</v>
      </c>
      <c r="AL465" s="9">
        <f t="shared" si="76"/>
        <v>0</v>
      </c>
      <c r="AM465" s="82">
        <f t="shared" si="78"/>
        <v>1172.08512</v>
      </c>
      <c r="AO465" s="82"/>
      <c r="AP465" s="82">
        <f t="shared" si="79"/>
        <v>1172.08512</v>
      </c>
      <c r="AQ465" s="117">
        <f t="shared" si="77"/>
        <v>0</v>
      </c>
      <c r="AR465" s="117">
        <f t="shared" si="81"/>
        <v>0.14166666667006211</v>
      </c>
      <c r="AS465" s="117">
        <f t="shared" si="80"/>
        <v>0.14166666667006211</v>
      </c>
    </row>
    <row r="466" spans="1:45" x14ac:dyDescent="0.2">
      <c r="A466" s="27" t="s">
        <v>2075</v>
      </c>
      <c r="B466" s="28">
        <v>39870.738194444442</v>
      </c>
      <c r="C466" s="28">
        <v>39870.990277777775</v>
      </c>
      <c r="D466" s="29" t="s">
        <v>163</v>
      </c>
      <c r="E466" s="30" t="s">
        <v>164</v>
      </c>
      <c r="F466" s="27">
        <v>50</v>
      </c>
      <c r="G466" s="27"/>
      <c r="H466" s="27"/>
      <c r="I466" s="27"/>
      <c r="J466" s="27"/>
      <c r="K466" s="27"/>
      <c r="L466" s="36">
        <v>2053.6</v>
      </c>
      <c r="M466" s="27"/>
      <c r="N466" s="27">
        <v>291</v>
      </c>
      <c r="P466" s="27"/>
      <c r="Q466" s="27"/>
      <c r="R466" s="27"/>
      <c r="S466" s="27"/>
      <c r="T466" s="37"/>
      <c r="U466" s="135"/>
      <c r="V466" s="31">
        <v>39870.724305555559</v>
      </c>
      <c r="W466" s="31">
        <v>39871.013888888891</v>
      </c>
      <c r="X466" s="32">
        <v>25.9864</v>
      </c>
      <c r="Y466" s="32">
        <v>137.09630000000001</v>
      </c>
      <c r="Z466" s="81">
        <f t="shared" si="74"/>
        <v>2245.22496</v>
      </c>
      <c r="AA466" s="27"/>
      <c r="AB466" s="82">
        <f t="shared" si="75"/>
        <v>191.6249600000001</v>
      </c>
      <c r="AC466" s="27"/>
      <c r="AD466" s="27"/>
      <c r="AE466" s="27"/>
      <c r="AF466" s="27"/>
      <c r="AG466" s="27"/>
      <c r="AH466" s="27"/>
      <c r="AI466" s="27"/>
      <c r="AJ466" s="27"/>
      <c r="AK466" s="27">
        <v>2053.6</v>
      </c>
      <c r="AL466" s="9">
        <f t="shared" si="76"/>
        <v>0</v>
      </c>
      <c r="AM466" s="82">
        <f t="shared" si="78"/>
        <v>2245.22496</v>
      </c>
      <c r="AO466" s="82"/>
      <c r="AP466" s="82">
        <f t="shared" si="79"/>
        <v>2245.22496</v>
      </c>
      <c r="AQ466" s="117">
        <f t="shared" si="77"/>
        <v>0</v>
      </c>
      <c r="AR466" s="117">
        <f t="shared" si="81"/>
        <v>0.28958333333139308</v>
      </c>
      <c r="AS466" s="117">
        <f t="shared" si="80"/>
        <v>0.28958333333139308</v>
      </c>
    </row>
    <row r="467" spans="1:45" x14ac:dyDescent="0.2">
      <c r="A467" s="27" t="s">
        <v>2075</v>
      </c>
      <c r="B467" s="28">
        <v>39871.038194444445</v>
      </c>
      <c r="C467" s="28">
        <v>39871.231944444444</v>
      </c>
      <c r="D467" s="29" t="s">
        <v>165</v>
      </c>
      <c r="E467" s="30" t="s">
        <v>166</v>
      </c>
      <c r="F467" s="27">
        <v>50</v>
      </c>
      <c r="G467" s="27"/>
      <c r="H467" s="27"/>
      <c r="I467" s="27"/>
      <c r="J467" s="27"/>
      <c r="K467" s="27"/>
      <c r="L467" s="36">
        <v>562.46</v>
      </c>
      <c r="M467" s="27"/>
      <c r="N467" s="27">
        <v>260</v>
      </c>
      <c r="P467" s="27"/>
      <c r="Q467" s="27"/>
      <c r="R467" s="27"/>
      <c r="S467" s="27"/>
      <c r="T467" s="37"/>
      <c r="U467" s="135"/>
      <c r="V467" s="31">
        <v>39871.013888888891</v>
      </c>
      <c r="W467" s="31">
        <v>39871.254861111112</v>
      </c>
      <c r="X467" s="32">
        <v>8.2110000000000003</v>
      </c>
      <c r="Y467" s="32">
        <v>45.556199999999997</v>
      </c>
      <c r="Z467" s="81">
        <f t="shared" si="74"/>
        <v>709.43040000000008</v>
      </c>
      <c r="AA467" s="27"/>
      <c r="AB467" s="82">
        <f t="shared" si="75"/>
        <v>146.97040000000004</v>
      </c>
      <c r="AC467" s="27"/>
      <c r="AD467" s="27"/>
      <c r="AE467" s="27"/>
      <c r="AF467" s="27"/>
      <c r="AG467" s="27"/>
      <c r="AH467" s="27"/>
      <c r="AI467" s="27"/>
      <c r="AJ467" s="27"/>
      <c r="AK467" s="27">
        <v>562.46</v>
      </c>
      <c r="AL467" s="9">
        <f t="shared" si="76"/>
        <v>0</v>
      </c>
      <c r="AM467" s="82">
        <f t="shared" si="78"/>
        <v>709.43040000000008</v>
      </c>
      <c r="AO467" s="82"/>
      <c r="AP467" s="82">
        <f t="shared" si="79"/>
        <v>709.43040000000008</v>
      </c>
      <c r="AQ467" s="117">
        <f t="shared" si="77"/>
        <v>0</v>
      </c>
      <c r="AR467" s="117">
        <f t="shared" si="81"/>
        <v>0.24097222222189885</v>
      </c>
      <c r="AS467" s="117">
        <f t="shared" si="80"/>
        <v>0.24097222222189885</v>
      </c>
    </row>
    <row r="468" spans="1:45" x14ac:dyDescent="0.2">
      <c r="A468" s="27" t="s">
        <v>2075</v>
      </c>
      <c r="B468" s="28">
        <v>39871.27847222222</v>
      </c>
      <c r="C468" s="28">
        <v>39871.493055555555</v>
      </c>
      <c r="D468" s="29" t="s">
        <v>169</v>
      </c>
      <c r="E468" s="30" t="s">
        <v>170</v>
      </c>
      <c r="F468" s="27">
        <v>50</v>
      </c>
      <c r="G468" s="27"/>
      <c r="H468" s="27"/>
      <c r="I468" s="27"/>
      <c r="J468" s="27"/>
      <c r="K468" s="27"/>
      <c r="L468" s="36">
        <v>151.30000000000001</v>
      </c>
      <c r="M468" s="27"/>
      <c r="N468" s="27">
        <v>1030</v>
      </c>
      <c r="P468" s="27"/>
      <c r="Q468" s="27"/>
      <c r="R468" s="27"/>
      <c r="S468" s="27"/>
      <c r="T468" s="37"/>
      <c r="U468" s="135"/>
      <c r="V468" s="31">
        <v>39871.254861111112</v>
      </c>
      <c r="W468" s="31">
        <v>39871.513888888891</v>
      </c>
      <c r="X468" s="32">
        <v>2.3919000000000001</v>
      </c>
      <c r="Y468" s="32">
        <v>23.43</v>
      </c>
      <c r="Z468" s="81">
        <f t="shared" si="74"/>
        <v>206.66015999999999</v>
      </c>
      <c r="AA468" s="27"/>
      <c r="AB468" s="82">
        <f t="shared" si="75"/>
        <v>55.360159999999979</v>
      </c>
      <c r="AC468" s="27"/>
      <c r="AD468" s="27"/>
      <c r="AE468" s="27"/>
      <c r="AF468" s="27"/>
      <c r="AG468" s="27"/>
      <c r="AH468" s="27"/>
      <c r="AI468" s="27"/>
      <c r="AJ468" s="27"/>
      <c r="AK468" s="27">
        <v>151.30000000000001</v>
      </c>
      <c r="AL468" s="9">
        <f t="shared" si="76"/>
        <v>0</v>
      </c>
      <c r="AM468" s="82">
        <f t="shared" si="78"/>
        <v>206.66015999999999</v>
      </c>
      <c r="AO468" s="82"/>
      <c r="AP468" s="82">
        <f t="shared" si="79"/>
        <v>206.66015999999999</v>
      </c>
      <c r="AQ468" s="117">
        <f t="shared" si="77"/>
        <v>0</v>
      </c>
      <c r="AR468" s="117">
        <f t="shared" si="81"/>
        <v>0.25902777777810115</v>
      </c>
      <c r="AS468" s="117">
        <f t="shared" si="80"/>
        <v>0.25902777777810115</v>
      </c>
    </row>
    <row r="469" spans="1:45" x14ac:dyDescent="0.2">
      <c r="A469" s="27" t="s">
        <v>2075</v>
      </c>
      <c r="B469" s="28">
        <v>39871.535416666666</v>
      </c>
      <c r="C469" s="28">
        <v>39872.421527777777</v>
      </c>
      <c r="D469" s="29" t="s">
        <v>171</v>
      </c>
      <c r="E469" s="30" t="s">
        <v>172</v>
      </c>
      <c r="F469" s="27">
        <v>50</v>
      </c>
      <c r="G469" s="27"/>
      <c r="H469" s="27"/>
      <c r="I469" s="27"/>
      <c r="J469" s="27"/>
      <c r="K469" s="27"/>
      <c r="L469" s="36">
        <v>224.3</v>
      </c>
      <c r="M469" s="27"/>
      <c r="N469" s="27">
        <v>1690</v>
      </c>
      <c r="P469" s="27"/>
      <c r="Q469" s="27"/>
      <c r="R469" s="27"/>
      <c r="S469" s="27"/>
      <c r="T469" s="37"/>
      <c r="U469" s="135"/>
      <c r="V469" s="31">
        <v>39871.513888888891</v>
      </c>
      <c r="W469" s="31">
        <v>39872.513194444444</v>
      </c>
      <c r="X469" s="32">
        <v>2.8898000000000001</v>
      </c>
      <c r="Y469" s="32">
        <v>6.6967999999999996</v>
      </c>
      <c r="Z469" s="81">
        <f t="shared" si="74"/>
        <v>249.67872000000003</v>
      </c>
      <c r="AA469" s="27"/>
      <c r="AB469" s="82">
        <f t="shared" si="75"/>
        <v>25.378720000000015</v>
      </c>
      <c r="AC469" s="27"/>
      <c r="AD469" s="27"/>
      <c r="AE469" s="27"/>
      <c r="AF469" s="27"/>
      <c r="AG469" s="27"/>
      <c r="AH469" s="27"/>
      <c r="AI469" s="27"/>
      <c r="AJ469" s="27"/>
      <c r="AK469" s="27">
        <v>224.3</v>
      </c>
      <c r="AL469" s="9">
        <f t="shared" si="76"/>
        <v>0</v>
      </c>
      <c r="AM469" s="82">
        <f t="shared" si="78"/>
        <v>249.67872000000003</v>
      </c>
      <c r="AO469" s="82"/>
      <c r="AP469" s="82">
        <f t="shared" si="79"/>
        <v>249.67872000000003</v>
      </c>
      <c r="AQ469" s="117">
        <f t="shared" si="77"/>
        <v>0</v>
      </c>
      <c r="AR469" s="117">
        <f t="shared" si="81"/>
        <v>0.99930555555329192</v>
      </c>
      <c r="AS469" s="117">
        <f t="shared" si="80"/>
        <v>0.99930555555329192</v>
      </c>
    </row>
    <row r="470" spans="1:45" x14ac:dyDescent="0.2">
      <c r="A470" s="27" t="s">
        <v>2075</v>
      </c>
      <c r="B470" s="28">
        <v>39872.604861111111</v>
      </c>
      <c r="C470" s="28">
        <v>39873.79583333333</v>
      </c>
      <c r="D470" s="29" t="s">
        <v>173</v>
      </c>
      <c r="E470" s="30" t="s">
        <v>174</v>
      </c>
      <c r="F470" s="27">
        <v>50</v>
      </c>
      <c r="G470" s="27"/>
      <c r="H470" s="27"/>
      <c r="I470" s="27"/>
      <c r="J470" s="27"/>
      <c r="K470" s="27"/>
      <c r="L470" s="36">
        <v>131.15</v>
      </c>
      <c r="M470" s="27"/>
      <c r="N470" s="27">
        <v>682</v>
      </c>
      <c r="P470" s="27"/>
      <c r="Q470" s="27"/>
      <c r="R470" s="27"/>
      <c r="S470" s="27"/>
      <c r="T470" s="37"/>
      <c r="U470" s="135"/>
      <c r="V470" s="31">
        <v>39872.513194444444</v>
      </c>
      <c r="W470" s="31">
        <v>39873.923611111109</v>
      </c>
      <c r="X470" s="32">
        <v>1.8035000000000001</v>
      </c>
      <c r="Y470" s="32">
        <v>1.5994999999999999</v>
      </c>
      <c r="Z470" s="81">
        <f t="shared" si="74"/>
        <v>155.82240000000002</v>
      </c>
      <c r="AA470" s="27"/>
      <c r="AB470" s="82">
        <f t="shared" si="75"/>
        <v>24.67240000000001</v>
      </c>
      <c r="AC470" s="27"/>
      <c r="AD470" s="27"/>
      <c r="AE470" s="27"/>
      <c r="AF470" s="27"/>
      <c r="AG470" s="27"/>
      <c r="AH470" s="27"/>
      <c r="AI470" s="27"/>
      <c r="AJ470" s="27"/>
      <c r="AK470" s="27">
        <v>131.15</v>
      </c>
      <c r="AL470" s="9">
        <f t="shared" si="76"/>
        <v>0</v>
      </c>
      <c r="AM470" s="82">
        <f t="shared" si="78"/>
        <v>155.82240000000002</v>
      </c>
      <c r="AO470" s="82"/>
      <c r="AP470" s="82">
        <f t="shared" si="79"/>
        <v>155.82240000000002</v>
      </c>
      <c r="AQ470" s="117">
        <f t="shared" si="77"/>
        <v>0</v>
      </c>
      <c r="AR470" s="117">
        <f t="shared" si="81"/>
        <v>1.4104166666656965</v>
      </c>
      <c r="AS470" s="117">
        <f t="shared" si="80"/>
        <v>1.4104166666656965</v>
      </c>
    </row>
    <row r="471" spans="1:45" x14ac:dyDescent="0.2">
      <c r="A471" s="27" t="s">
        <v>2075</v>
      </c>
      <c r="B471" s="28">
        <v>39874.051388888889</v>
      </c>
      <c r="C471" s="28">
        <v>39875.626388888886</v>
      </c>
      <c r="D471" s="29" t="s">
        <v>175</v>
      </c>
      <c r="E471" s="30" t="s">
        <v>176</v>
      </c>
      <c r="F471" s="27">
        <v>50</v>
      </c>
      <c r="G471" s="27"/>
      <c r="H471" s="27"/>
      <c r="I471" s="27"/>
      <c r="J471" s="27"/>
      <c r="K471" s="27"/>
      <c r="L471" s="36">
        <v>137.80000000000001</v>
      </c>
      <c r="M471" s="27"/>
      <c r="N471" s="27">
        <v>5650</v>
      </c>
      <c r="P471" s="27"/>
      <c r="Q471" s="27"/>
      <c r="R471" s="27"/>
      <c r="S471" s="27"/>
      <c r="T471" s="37"/>
      <c r="U471" s="135"/>
      <c r="V471" s="31">
        <v>39873.923611111109</v>
      </c>
      <c r="W471" s="31">
        <v>39875.686805555553</v>
      </c>
      <c r="X471" s="32">
        <v>1.7783</v>
      </c>
      <c r="Y471" s="32">
        <v>1.3605</v>
      </c>
      <c r="Z471" s="81">
        <f t="shared" si="74"/>
        <v>153.64511999999999</v>
      </c>
      <c r="AA471" s="27"/>
      <c r="AB471" s="82">
        <f t="shared" si="75"/>
        <v>15.84511999999998</v>
      </c>
      <c r="AC471" s="27"/>
      <c r="AD471" s="27"/>
      <c r="AE471" s="27"/>
      <c r="AF471" s="27"/>
      <c r="AG471" s="27"/>
      <c r="AH471" s="27"/>
      <c r="AI471" s="27"/>
      <c r="AJ471" s="27"/>
      <c r="AK471" s="27">
        <v>137.80000000000001</v>
      </c>
      <c r="AL471" s="9">
        <f t="shared" si="76"/>
        <v>0</v>
      </c>
      <c r="AM471" s="82">
        <f t="shared" si="78"/>
        <v>153.64511999999999</v>
      </c>
      <c r="AO471" s="82"/>
      <c r="AP471" s="82">
        <f t="shared" si="79"/>
        <v>153.64511999999999</v>
      </c>
      <c r="AQ471" s="117">
        <f t="shared" si="77"/>
        <v>0</v>
      </c>
      <c r="AR471" s="117">
        <f t="shared" si="81"/>
        <v>1.7631944444437977</v>
      </c>
      <c r="AS471" s="117">
        <f t="shared" si="80"/>
        <v>1.7631944444437977</v>
      </c>
    </row>
    <row r="472" spans="1:45" x14ac:dyDescent="0.2">
      <c r="A472" s="27" t="s">
        <v>2075</v>
      </c>
      <c r="B472" s="28">
        <v>39875.74722222222</v>
      </c>
      <c r="C472" s="28">
        <v>39876.167361111111</v>
      </c>
      <c r="D472" s="29" t="s">
        <v>177</v>
      </c>
      <c r="E472" s="30" t="s">
        <v>178</v>
      </c>
      <c r="F472" s="27">
        <v>50</v>
      </c>
      <c r="G472" s="27"/>
      <c r="H472" s="27"/>
      <c r="I472" s="27"/>
      <c r="J472" s="27"/>
      <c r="K472" s="27"/>
      <c r="L472" s="36">
        <v>35.49</v>
      </c>
      <c r="M472" s="27"/>
      <c r="N472" s="27">
        <v>3950</v>
      </c>
      <c r="P472" s="27"/>
      <c r="Q472" s="27"/>
      <c r="R472" s="27"/>
      <c r="S472" s="27"/>
      <c r="T472" s="37"/>
      <c r="U472" s="135"/>
      <c r="V472" s="31">
        <v>39875.686805555553</v>
      </c>
      <c r="W472" s="31">
        <v>39876.240277777775</v>
      </c>
      <c r="X472" s="32">
        <v>0.51480000000000004</v>
      </c>
      <c r="Y472" s="32">
        <v>1.0707</v>
      </c>
      <c r="Z472" s="81">
        <f t="shared" si="74"/>
        <v>44.478720000000003</v>
      </c>
      <c r="AA472" s="27"/>
      <c r="AB472" s="82">
        <f t="shared" si="75"/>
        <v>8.9887200000000007</v>
      </c>
      <c r="AC472" s="27"/>
      <c r="AD472" s="27"/>
      <c r="AE472" s="27"/>
      <c r="AF472" s="27"/>
      <c r="AG472" s="27"/>
      <c r="AH472" s="27"/>
      <c r="AI472" s="27"/>
      <c r="AJ472" s="27"/>
      <c r="AK472" s="27">
        <v>35.49</v>
      </c>
      <c r="AL472" s="9">
        <f t="shared" si="76"/>
        <v>0</v>
      </c>
      <c r="AM472" s="82">
        <f t="shared" si="78"/>
        <v>44.478720000000003</v>
      </c>
      <c r="AO472" s="82"/>
      <c r="AP472" s="82">
        <f t="shared" si="79"/>
        <v>44.478720000000003</v>
      </c>
      <c r="AQ472" s="117">
        <f t="shared" si="77"/>
        <v>0</v>
      </c>
      <c r="AR472" s="117">
        <f t="shared" si="81"/>
        <v>0.55347222222189885</v>
      </c>
      <c r="AS472" s="117">
        <f t="shared" si="80"/>
        <v>0.55347222222189885</v>
      </c>
    </row>
    <row r="473" spans="1:45" x14ac:dyDescent="0.2">
      <c r="A473" s="27" t="s">
        <v>2075</v>
      </c>
      <c r="B473" s="28">
        <v>39876.313888888886</v>
      </c>
      <c r="C473" s="28">
        <v>39877.550694444442</v>
      </c>
      <c r="D473" s="29" t="s">
        <v>179</v>
      </c>
      <c r="E473" s="30" t="s">
        <v>180</v>
      </c>
      <c r="F473" s="27">
        <v>50</v>
      </c>
      <c r="G473" s="27"/>
      <c r="H473" s="27"/>
      <c r="I473" s="27"/>
      <c r="J473" s="27"/>
      <c r="K473" s="27"/>
      <c r="L473" s="36">
        <v>213.07</v>
      </c>
      <c r="M473" s="27"/>
      <c r="N473" s="27">
        <v>1150</v>
      </c>
      <c r="P473" s="27"/>
      <c r="Q473" s="27"/>
      <c r="R473" s="27"/>
      <c r="S473" s="27"/>
      <c r="T473" s="37"/>
      <c r="U473" s="135"/>
      <c r="V473" s="31">
        <v>39876.240277777775</v>
      </c>
      <c r="W473" s="31">
        <v>39877.556944444441</v>
      </c>
      <c r="X473" s="32">
        <v>2.6688000000000001</v>
      </c>
      <c r="Y473" s="32">
        <v>38.714500000000001</v>
      </c>
      <c r="Z473" s="81">
        <f t="shared" si="74"/>
        <v>230.58432000000002</v>
      </c>
      <c r="AA473" s="27"/>
      <c r="AB473" s="82">
        <f t="shared" si="75"/>
        <v>17.514320000000026</v>
      </c>
      <c r="AC473" s="27"/>
      <c r="AD473" s="27"/>
      <c r="AE473" s="27"/>
      <c r="AF473" s="27"/>
      <c r="AG473" s="27"/>
      <c r="AH473" s="27"/>
      <c r="AI473" s="27"/>
      <c r="AJ473" s="27"/>
      <c r="AK473" s="27">
        <v>213.07</v>
      </c>
      <c r="AL473" s="9">
        <f t="shared" si="76"/>
        <v>0</v>
      </c>
      <c r="AM473" s="82">
        <f t="shared" si="78"/>
        <v>230.58432000000002</v>
      </c>
      <c r="AO473" s="82"/>
      <c r="AP473" s="82">
        <f t="shared" si="79"/>
        <v>230.58432000000002</v>
      </c>
      <c r="AQ473" s="117">
        <f t="shared" si="77"/>
        <v>0</v>
      </c>
      <c r="AR473" s="117">
        <f t="shared" si="81"/>
        <v>1.3166666666656965</v>
      </c>
      <c r="AS473" s="117">
        <f t="shared" si="80"/>
        <v>1.3166666666656965</v>
      </c>
    </row>
    <row r="474" spans="1:45" x14ac:dyDescent="0.2">
      <c r="A474" s="27" t="s">
        <v>2075</v>
      </c>
      <c r="B474" s="28">
        <v>39877.563888888886</v>
      </c>
      <c r="C474" s="28">
        <v>39877.709027777775</v>
      </c>
      <c r="D474" s="29" t="s">
        <v>181</v>
      </c>
      <c r="E474" s="30" t="s">
        <v>182</v>
      </c>
      <c r="F474" s="27">
        <v>50</v>
      </c>
      <c r="G474" s="27"/>
      <c r="H474" s="27"/>
      <c r="I474" s="27"/>
      <c r="J474" s="27"/>
      <c r="K474" s="27"/>
      <c r="L474" s="36">
        <v>518.70000000000005</v>
      </c>
      <c r="M474" s="27"/>
      <c r="N474" s="27">
        <v>475</v>
      </c>
      <c r="P474" s="27"/>
      <c r="Q474" s="27"/>
      <c r="R474" s="27"/>
      <c r="S474" s="27"/>
      <c r="T474" s="37"/>
      <c r="U474" s="135"/>
      <c r="V474" s="31">
        <v>39877.556944444441</v>
      </c>
      <c r="W474" s="31">
        <v>39877.718055555553</v>
      </c>
      <c r="X474" s="32">
        <v>6.4187000000000003</v>
      </c>
      <c r="Y474" s="32">
        <v>48.492199999999997</v>
      </c>
      <c r="Z474" s="81">
        <f t="shared" si="74"/>
        <v>554.57567999999992</v>
      </c>
      <c r="AA474" s="27"/>
      <c r="AB474" s="82">
        <f t="shared" si="75"/>
        <v>35.875679999999875</v>
      </c>
      <c r="AC474" s="27"/>
      <c r="AD474" s="27"/>
      <c r="AE474" s="27"/>
      <c r="AF474" s="27"/>
      <c r="AG474" s="27"/>
      <c r="AH474" s="27"/>
      <c r="AI474" s="27"/>
      <c r="AJ474" s="27"/>
      <c r="AK474" s="27">
        <v>518.70000000000005</v>
      </c>
      <c r="AL474" s="9">
        <f t="shared" si="76"/>
        <v>0</v>
      </c>
      <c r="AM474" s="82">
        <f t="shared" si="78"/>
        <v>554.57567999999992</v>
      </c>
      <c r="AO474" s="82"/>
      <c r="AP474" s="82">
        <f t="shared" si="79"/>
        <v>554.57567999999992</v>
      </c>
      <c r="AQ474" s="117">
        <f t="shared" si="77"/>
        <v>0</v>
      </c>
      <c r="AR474" s="117">
        <f t="shared" si="81"/>
        <v>0.16111111111240461</v>
      </c>
      <c r="AS474" s="117">
        <f t="shared" si="80"/>
        <v>0.16111111111240461</v>
      </c>
    </row>
    <row r="475" spans="1:45" x14ac:dyDescent="0.2">
      <c r="A475" s="27" t="s">
        <v>2075</v>
      </c>
      <c r="B475" s="28">
        <v>39877.727083333331</v>
      </c>
      <c r="C475" s="28">
        <v>39878.536111111112</v>
      </c>
      <c r="D475" s="29" t="s">
        <v>183</v>
      </c>
      <c r="E475" s="30" t="s">
        <v>184</v>
      </c>
      <c r="F475" s="27">
        <v>50</v>
      </c>
      <c r="G475" s="27"/>
      <c r="H475" s="27"/>
      <c r="I475" s="27"/>
      <c r="J475" s="27"/>
      <c r="K475" s="27"/>
      <c r="L475" s="36">
        <v>718.47</v>
      </c>
      <c r="M475" s="27"/>
      <c r="N475" s="27">
        <v>1120</v>
      </c>
      <c r="P475" s="27"/>
      <c r="Q475" s="27"/>
      <c r="R475" s="27"/>
      <c r="S475" s="27"/>
      <c r="T475" s="37"/>
      <c r="U475" s="135"/>
      <c r="V475" s="31">
        <v>39877.718055555553</v>
      </c>
      <c r="W475" s="31">
        <v>39878.555555555555</v>
      </c>
      <c r="X475" s="32">
        <v>8.5115999999999996</v>
      </c>
      <c r="Y475" s="32">
        <v>30.534700000000001</v>
      </c>
      <c r="Z475" s="81">
        <f t="shared" si="74"/>
        <v>735.40224000000001</v>
      </c>
      <c r="AA475" s="27"/>
      <c r="AB475" s="82">
        <f t="shared" si="75"/>
        <v>16.932239999999979</v>
      </c>
      <c r="AC475" s="27"/>
      <c r="AD475" s="27"/>
      <c r="AE475" s="27"/>
      <c r="AF475" s="27"/>
      <c r="AG475" s="27"/>
      <c r="AH475" s="27"/>
      <c r="AI475" s="27"/>
      <c r="AJ475" s="27"/>
      <c r="AK475" s="27">
        <v>718.47</v>
      </c>
      <c r="AL475" s="9">
        <f t="shared" si="76"/>
        <v>0</v>
      </c>
      <c r="AM475" s="82">
        <f t="shared" si="78"/>
        <v>735.40224000000001</v>
      </c>
      <c r="AO475" s="82"/>
      <c r="AP475" s="82">
        <f t="shared" si="79"/>
        <v>735.40224000000001</v>
      </c>
      <c r="AQ475" s="117">
        <f t="shared" si="77"/>
        <v>0</v>
      </c>
      <c r="AR475" s="117">
        <f t="shared" si="81"/>
        <v>0.83750000000145519</v>
      </c>
      <c r="AS475" s="117">
        <f t="shared" si="80"/>
        <v>0.83750000000145519</v>
      </c>
    </row>
    <row r="476" spans="1:45" x14ac:dyDescent="0.2">
      <c r="A476" s="27" t="s">
        <v>2075</v>
      </c>
      <c r="B476" s="28">
        <v>39878.575694444444</v>
      </c>
      <c r="C476" s="28">
        <v>39878.75277777778</v>
      </c>
      <c r="D476" s="29" t="s">
        <v>185</v>
      </c>
      <c r="E476" s="30" t="s">
        <v>186</v>
      </c>
      <c r="F476" s="27">
        <v>50</v>
      </c>
      <c r="G476" s="27"/>
      <c r="H476" s="27"/>
      <c r="I476" s="27"/>
      <c r="J476" s="27"/>
      <c r="K476" s="27"/>
      <c r="L476" s="36">
        <v>100.8</v>
      </c>
      <c r="M476" s="27"/>
      <c r="N476" s="27">
        <v>1130</v>
      </c>
      <c r="P476" s="27"/>
      <c r="Q476" s="27"/>
      <c r="R476" s="27"/>
      <c r="S476" s="27"/>
      <c r="T476" s="37"/>
      <c r="U476" s="135"/>
      <c r="V476" s="31">
        <v>39878.555555555555</v>
      </c>
      <c r="W476" s="31">
        <v>39878.787499999999</v>
      </c>
      <c r="X476" s="32">
        <v>1.4407000000000001</v>
      </c>
      <c r="Y476" s="32">
        <v>7.24</v>
      </c>
      <c r="Z476" s="81">
        <f t="shared" si="74"/>
        <v>124.47648000000001</v>
      </c>
      <c r="AA476" s="27"/>
      <c r="AB476" s="82">
        <f t="shared" si="75"/>
        <v>23.676480000000012</v>
      </c>
      <c r="AC476" s="27"/>
      <c r="AD476" s="27"/>
      <c r="AE476" s="27"/>
      <c r="AF476" s="27"/>
      <c r="AG476" s="27"/>
      <c r="AH476" s="27"/>
      <c r="AI476" s="27"/>
      <c r="AJ476" s="27"/>
      <c r="AK476" s="27">
        <v>100.8</v>
      </c>
      <c r="AL476" s="9">
        <f t="shared" si="76"/>
        <v>0</v>
      </c>
      <c r="AM476" s="82">
        <f t="shared" si="78"/>
        <v>124.47648000000001</v>
      </c>
      <c r="AO476" s="82"/>
      <c r="AP476" s="82">
        <f t="shared" si="79"/>
        <v>124.47648000000001</v>
      </c>
      <c r="AQ476" s="117">
        <f t="shared" si="77"/>
        <v>0</v>
      </c>
      <c r="AR476" s="117">
        <f t="shared" si="81"/>
        <v>0.23194444444379769</v>
      </c>
      <c r="AS476" s="117">
        <f t="shared" si="80"/>
        <v>0.23194444444379769</v>
      </c>
    </row>
    <row r="477" spans="1:45" x14ac:dyDescent="0.2">
      <c r="A477" s="27" t="s">
        <v>2075</v>
      </c>
      <c r="B477" s="28">
        <v>39878.822916666664</v>
      </c>
      <c r="C477" s="28">
        <v>39880.315972222219</v>
      </c>
      <c r="D477" s="29" t="s">
        <v>187</v>
      </c>
      <c r="E477" s="30" t="s">
        <v>188</v>
      </c>
      <c r="F477" s="27">
        <v>50</v>
      </c>
      <c r="G477" s="27"/>
      <c r="H477" s="27"/>
      <c r="I477" s="27"/>
      <c r="J477" s="27"/>
      <c r="K477" s="27"/>
      <c r="L477" s="36">
        <v>2295</v>
      </c>
      <c r="M477" s="27"/>
      <c r="N477" s="27">
        <v>350</v>
      </c>
      <c r="P477" s="27"/>
      <c r="Q477" s="27"/>
      <c r="R477" s="27"/>
      <c r="S477" s="27"/>
      <c r="T477" s="37"/>
      <c r="U477" s="135"/>
      <c r="V477" s="31">
        <v>39878.787499999999</v>
      </c>
      <c r="W477" s="31">
        <v>39880.979166666664</v>
      </c>
      <c r="X477" s="32">
        <v>27.043800000000001</v>
      </c>
      <c r="Y477" s="32">
        <v>70.057900000000004</v>
      </c>
      <c r="Z477" s="81">
        <f t="shared" si="74"/>
        <v>2336.5843200000004</v>
      </c>
      <c r="AA477" s="27"/>
      <c r="AB477" s="82">
        <f t="shared" si="75"/>
        <v>41.584320000000389</v>
      </c>
      <c r="AC477" s="27"/>
      <c r="AD477" s="27"/>
      <c r="AE477" s="27"/>
      <c r="AF477" s="27"/>
      <c r="AG477" s="27"/>
      <c r="AH477" s="27"/>
      <c r="AI477" s="27"/>
      <c r="AJ477" s="27"/>
      <c r="AK477" s="27">
        <v>2295</v>
      </c>
      <c r="AL477" s="9">
        <f t="shared" si="76"/>
        <v>0</v>
      </c>
      <c r="AM477" s="82">
        <f t="shared" si="78"/>
        <v>2336.5843200000004</v>
      </c>
      <c r="AO477" s="82"/>
      <c r="AP477" s="82">
        <f t="shared" si="79"/>
        <v>2336.5843200000004</v>
      </c>
      <c r="AQ477" s="117">
        <f t="shared" si="77"/>
        <v>0</v>
      </c>
      <c r="AR477" s="117">
        <f t="shared" si="81"/>
        <v>2.1916666666656965</v>
      </c>
      <c r="AS477" s="117">
        <f t="shared" si="80"/>
        <v>2.1916666666656965</v>
      </c>
    </row>
    <row r="478" spans="1:45" x14ac:dyDescent="0.2">
      <c r="A478" s="27" t="s">
        <v>2075</v>
      </c>
      <c r="B478" s="28">
        <v>39881.642361111109</v>
      </c>
      <c r="C478" s="28">
        <v>39883.145833333336</v>
      </c>
      <c r="D478" s="29" t="s">
        <v>189</v>
      </c>
      <c r="E478" s="30" t="s">
        <v>190</v>
      </c>
      <c r="F478" s="27">
        <v>50</v>
      </c>
      <c r="G478" s="27"/>
      <c r="H478" s="27"/>
      <c r="I478" s="27"/>
      <c r="J478" s="27"/>
      <c r="K478" s="27"/>
      <c r="L478" s="36">
        <v>2953</v>
      </c>
      <c r="M478" s="27"/>
      <c r="N478" s="27">
        <v>202</v>
      </c>
      <c r="P478" s="27"/>
      <c r="Q478" s="27"/>
      <c r="R478" s="27"/>
      <c r="S478" s="27"/>
      <c r="T478" s="37"/>
      <c r="U478" s="135"/>
      <c r="V478" s="31">
        <v>39880.979166666664</v>
      </c>
      <c r="W478" s="31">
        <v>39883.356944444444</v>
      </c>
      <c r="X478" s="32">
        <v>35.157600000000002</v>
      </c>
      <c r="Y478" s="32">
        <v>87.479399999999998</v>
      </c>
      <c r="Z478" s="81">
        <f t="shared" si="74"/>
        <v>3037.6166400000006</v>
      </c>
      <c r="AA478" s="27"/>
      <c r="AB478" s="82">
        <f t="shared" si="75"/>
        <v>84.616640000000643</v>
      </c>
      <c r="AC478" s="27"/>
      <c r="AD478" s="27"/>
      <c r="AE478" s="27"/>
      <c r="AF478" s="27"/>
      <c r="AG478" s="27"/>
      <c r="AH478" s="27"/>
      <c r="AI478" s="27"/>
      <c r="AJ478" s="27"/>
      <c r="AK478" s="27">
        <v>2953</v>
      </c>
      <c r="AL478" s="9">
        <f t="shared" si="76"/>
        <v>0</v>
      </c>
      <c r="AM478" s="82">
        <f t="shared" si="78"/>
        <v>3037.6166400000006</v>
      </c>
      <c r="AO478" s="82"/>
      <c r="AP478" s="82">
        <f t="shared" si="79"/>
        <v>3037.6166400000006</v>
      </c>
      <c r="AQ478" s="117">
        <f t="shared" si="77"/>
        <v>0</v>
      </c>
      <c r="AR478" s="117">
        <f t="shared" si="81"/>
        <v>2.3777777777795563</v>
      </c>
      <c r="AS478" s="117">
        <f t="shared" si="80"/>
        <v>2.3777777777795563</v>
      </c>
    </row>
    <row r="479" spans="1:45" x14ac:dyDescent="0.2">
      <c r="A479" s="27" t="s">
        <v>2075</v>
      </c>
      <c r="B479" s="28">
        <v>39883.568749999999</v>
      </c>
      <c r="C479" s="28">
        <v>39889.288888888892</v>
      </c>
      <c r="D479" s="29" t="s">
        <v>191</v>
      </c>
      <c r="E479" s="30" t="s">
        <v>192</v>
      </c>
      <c r="F479" s="27">
        <v>50</v>
      </c>
      <c r="G479" s="27"/>
      <c r="H479" s="27"/>
      <c r="I479" s="27"/>
      <c r="J479" s="27"/>
      <c r="K479" s="27"/>
      <c r="L479" s="36">
        <v>1040.7</v>
      </c>
      <c r="M479" s="27"/>
      <c r="N479" s="27">
        <v>329</v>
      </c>
      <c r="P479" s="27"/>
      <c r="Q479" s="27"/>
      <c r="R479" s="27"/>
      <c r="S479" s="27"/>
      <c r="T479" s="37"/>
      <c r="U479" s="135"/>
      <c r="V479" s="31">
        <v>39883.356944444444</v>
      </c>
      <c r="W479" s="31">
        <v>39889.464583333334</v>
      </c>
      <c r="X479" s="32">
        <v>12.866400000000001</v>
      </c>
      <c r="Y479" s="32">
        <v>4.9444999999999997</v>
      </c>
      <c r="Z479" s="81">
        <f t="shared" si="74"/>
        <v>1111.65696</v>
      </c>
      <c r="AA479" s="27"/>
      <c r="AB479" s="82">
        <f t="shared" si="75"/>
        <v>70.956959999999981</v>
      </c>
      <c r="AC479" s="27"/>
      <c r="AD479" s="27"/>
      <c r="AE479" s="27"/>
      <c r="AF479" s="27"/>
      <c r="AG479" s="27"/>
      <c r="AH479" s="27"/>
      <c r="AI479" s="27"/>
      <c r="AJ479" s="27"/>
      <c r="AK479" s="27">
        <v>1040.7</v>
      </c>
      <c r="AL479" s="9">
        <f t="shared" si="76"/>
        <v>0</v>
      </c>
      <c r="AM479" s="82">
        <f t="shared" si="78"/>
        <v>1111.65696</v>
      </c>
      <c r="AO479" s="82"/>
      <c r="AP479" s="82">
        <f t="shared" si="79"/>
        <v>1111.65696</v>
      </c>
      <c r="AQ479" s="117">
        <f t="shared" si="77"/>
        <v>0</v>
      </c>
      <c r="AR479" s="117">
        <f t="shared" si="81"/>
        <v>6.1076388888905058</v>
      </c>
      <c r="AS479" s="117">
        <f t="shared" si="80"/>
        <v>6.1076388888905058</v>
      </c>
    </row>
    <row r="480" spans="1:45" x14ac:dyDescent="0.2">
      <c r="A480" s="27" t="s">
        <v>2075</v>
      </c>
      <c r="B480" s="28">
        <v>39889.640277777777</v>
      </c>
      <c r="C480" s="28">
        <v>39890.659722222219</v>
      </c>
      <c r="D480" s="29" t="s">
        <v>193</v>
      </c>
      <c r="E480" s="30" t="s">
        <v>194</v>
      </c>
      <c r="F480" s="27">
        <v>50</v>
      </c>
      <c r="G480" s="27"/>
      <c r="H480" s="27"/>
      <c r="I480" s="27"/>
      <c r="J480" s="27"/>
      <c r="K480" s="27"/>
      <c r="L480" s="36">
        <v>222.6</v>
      </c>
      <c r="M480" s="27"/>
      <c r="N480" s="27">
        <v>317</v>
      </c>
      <c r="P480" s="27"/>
      <c r="Q480" s="27"/>
      <c r="R480" s="27"/>
      <c r="S480" s="27"/>
      <c r="T480" s="37"/>
      <c r="U480" s="135"/>
      <c r="V480" s="31">
        <v>39889.464583333334</v>
      </c>
      <c r="W480" s="31">
        <v>39890.904166666667</v>
      </c>
      <c r="X480" s="32">
        <v>3.4519000000000002</v>
      </c>
      <c r="Y480" s="32">
        <v>3.48</v>
      </c>
      <c r="Z480" s="81">
        <f t="shared" si="74"/>
        <v>298.24416000000002</v>
      </c>
      <c r="AA480" s="27"/>
      <c r="AB480" s="82">
        <f t="shared" si="75"/>
        <v>75.644160000000028</v>
      </c>
      <c r="AC480" s="27"/>
      <c r="AD480" s="27"/>
      <c r="AE480" s="27"/>
      <c r="AF480" s="27"/>
      <c r="AG480" s="27"/>
      <c r="AH480" s="27"/>
      <c r="AI480" s="27"/>
      <c r="AJ480" s="27"/>
      <c r="AK480" s="27">
        <v>222.6</v>
      </c>
      <c r="AL480" s="9">
        <f t="shared" si="76"/>
        <v>0</v>
      </c>
      <c r="AM480" s="82">
        <f t="shared" si="78"/>
        <v>298.24416000000002</v>
      </c>
      <c r="AO480" s="82"/>
      <c r="AP480" s="82">
        <f t="shared" si="79"/>
        <v>298.24416000000002</v>
      </c>
      <c r="AQ480" s="117">
        <f t="shared" si="77"/>
        <v>0</v>
      </c>
      <c r="AR480" s="117">
        <f t="shared" si="81"/>
        <v>1.4395833333328483</v>
      </c>
      <c r="AS480" s="117">
        <f t="shared" si="80"/>
        <v>1.4395833333328483</v>
      </c>
    </row>
    <row r="481" spans="1:45" x14ac:dyDescent="0.2">
      <c r="A481" s="27" t="s">
        <v>2075</v>
      </c>
      <c r="B481" s="28">
        <v>39891.148611111108</v>
      </c>
      <c r="C481" s="28">
        <v>39895.290277777778</v>
      </c>
      <c r="D481" s="29" t="s">
        <v>195</v>
      </c>
      <c r="E481" s="30" t="s">
        <v>196</v>
      </c>
      <c r="F481" s="27">
        <v>50</v>
      </c>
      <c r="G481" s="27"/>
      <c r="H481" s="27"/>
      <c r="I481" s="27"/>
      <c r="J481" s="27"/>
      <c r="K481" s="27"/>
      <c r="L481" s="36">
        <v>571.1</v>
      </c>
      <c r="M481" s="27"/>
      <c r="N481" s="27">
        <v>220</v>
      </c>
      <c r="P481" s="27"/>
      <c r="Q481" s="27"/>
      <c r="R481" s="27"/>
      <c r="S481" s="27"/>
      <c r="T481" s="37"/>
      <c r="U481" s="135"/>
      <c r="V481" s="31">
        <v>39890.904166666667</v>
      </c>
      <c r="W481" s="31">
        <v>39895.46597222222</v>
      </c>
      <c r="X481" s="32">
        <v>7.3010999999999999</v>
      </c>
      <c r="Y481" s="32">
        <v>1.9438</v>
      </c>
      <c r="Z481" s="81">
        <f t="shared" si="74"/>
        <v>630.81504000000007</v>
      </c>
      <c r="AA481" s="27"/>
      <c r="AB481" s="82">
        <f t="shared" si="75"/>
        <v>59.715040000000045</v>
      </c>
      <c r="AC481" s="27"/>
      <c r="AD481" s="27"/>
      <c r="AE481" s="27"/>
      <c r="AF481" s="27"/>
      <c r="AG481" s="27"/>
      <c r="AH481" s="27"/>
      <c r="AI481" s="27"/>
      <c r="AJ481" s="27"/>
      <c r="AK481" s="27">
        <v>571.1</v>
      </c>
      <c r="AL481" s="9">
        <f t="shared" si="76"/>
        <v>0</v>
      </c>
      <c r="AM481" s="82">
        <f t="shared" si="78"/>
        <v>630.81504000000007</v>
      </c>
      <c r="AO481" s="82"/>
      <c r="AP481" s="82">
        <f t="shared" si="79"/>
        <v>630.81504000000007</v>
      </c>
      <c r="AQ481" s="117">
        <f t="shared" si="77"/>
        <v>0</v>
      </c>
      <c r="AR481" s="117">
        <f t="shared" si="81"/>
        <v>4.5618055555532919</v>
      </c>
      <c r="AS481" s="117">
        <f t="shared" si="80"/>
        <v>4.5618055555532919</v>
      </c>
    </row>
    <row r="482" spans="1:45" x14ac:dyDescent="0.2">
      <c r="A482" s="27" t="s">
        <v>2075</v>
      </c>
      <c r="B482" s="28">
        <v>39895.642361111109</v>
      </c>
      <c r="C482" s="28">
        <v>39896.168749999997</v>
      </c>
      <c r="D482" s="29" t="s">
        <v>197</v>
      </c>
      <c r="E482" s="30" t="s">
        <v>198</v>
      </c>
      <c r="F482" s="27">
        <v>50</v>
      </c>
      <c r="G482" s="27"/>
      <c r="H482" s="27"/>
      <c r="I482" s="27"/>
      <c r="J482" s="27"/>
      <c r="K482" s="27"/>
      <c r="L482" s="36">
        <v>59.88</v>
      </c>
      <c r="M482" s="27"/>
      <c r="N482" s="27">
        <v>219</v>
      </c>
      <c r="P482" s="27"/>
      <c r="Q482" s="27"/>
      <c r="R482" s="27"/>
      <c r="S482" s="27"/>
      <c r="T482" s="37"/>
      <c r="U482" s="135"/>
      <c r="V482" s="31">
        <v>39895.46597222222</v>
      </c>
      <c r="W482" s="31">
        <v>39896.257638888892</v>
      </c>
      <c r="X482" s="32">
        <v>1.0389999999999999</v>
      </c>
      <c r="Y482" s="32">
        <v>1.52</v>
      </c>
      <c r="Z482" s="81">
        <f t="shared" si="74"/>
        <v>89.769599999999997</v>
      </c>
      <c r="AA482" s="27"/>
      <c r="AB482" s="82">
        <f t="shared" si="75"/>
        <v>29.889599999999994</v>
      </c>
      <c r="AC482" s="27"/>
      <c r="AD482" s="27"/>
      <c r="AE482" s="27"/>
      <c r="AF482" s="27"/>
      <c r="AG482" s="27"/>
      <c r="AH482" s="27"/>
      <c r="AI482" s="27"/>
      <c r="AJ482" s="27"/>
      <c r="AK482" s="27">
        <v>59.88</v>
      </c>
      <c r="AL482" s="9">
        <f t="shared" si="76"/>
        <v>0</v>
      </c>
      <c r="AM482" s="82">
        <f t="shared" si="78"/>
        <v>89.769599999999997</v>
      </c>
      <c r="AO482" s="82"/>
      <c r="AP482" s="82">
        <f t="shared" si="79"/>
        <v>89.769599999999997</v>
      </c>
      <c r="AQ482" s="117">
        <f t="shared" si="77"/>
        <v>0</v>
      </c>
      <c r="AR482" s="117">
        <f t="shared" si="81"/>
        <v>0.79166666667151731</v>
      </c>
      <c r="AS482" s="117">
        <f t="shared" si="80"/>
        <v>0.79166666667151731</v>
      </c>
    </row>
    <row r="483" spans="1:45" x14ac:dyDescent="0.2">
      <c r="A483" s="27" t="s">
        <v>2075</v>
      </c>
      <c r="B483" s="28">
        <v>39896.34652777778</v>
      </c>
      <c r="C483" s="28">
        <v>39898.199999999997</v>
      </c>
      <c r="D483" s="29" t="s">
        <v>199</v>
      </c>
      <c r="E483" s="30" t="s">
        <v>200</v>
      </c>
      <c r="F483" s="27">
        <v>50</v>
      </c>
      <c r="G483" s="27"/>
      <c r="H483" s="27"/>
      <c r="I483" s="27"/>
      <c r="J483" s="27"/>
      <c r="K483" s="27"/>
      <c r="L483" s="36">
        <v>606.6</v>
      </c>
      <c r="M483" s="27"/>
      <c r="N483" s="27">
        <v>240</v>
      </c>
      <c r="P483" s="27"/>
      <c r="Q483" s="27"/>
      <c r="R483" s="27"/>
      <c r="S483" s="27"/>
      <c r="T483" s="37"/>
      <c r="U483" s="135"/>
      <c r="V483" s="31">
        <v>39896.257638888892</v>
      </c>
      <c r="W483" s="31">
        <v>39898.379166666666</v>
      </c>
      <c r="X483" s="32">
        <v>7.4455</v>
      </c>
      <c r="Y483" s="32">
        <v>20.470300000000002</v>
      </c>
      <c r="Z483" s="81">
        <f t="shared" si="74"/>
        <v>643.29120000000012</v>
      </c>
      <c r="AA483" s="27"/>
      <c r="AB483" s="82">
        <f t="shared" si="75"/>
        <v>36.691200000000094</v>
      </c>
      <c r="AC483" s="27"/>
      <c r="AD483" s="27"/>
      <c r="AE483" s="27"/>
      <c r="AF483" s="27"/>
      <c r="AG483" s="27"/>
      <c r="AH483" s="27"/>
      <c r="AI483" s="27"/>
      <c r="AJ483" s="27"/>
      <c r="AK483" s="27">
        <v>606.6</v>
      </c>
      <c r="AL483" s="9">
        <f t="shared" si="76"/>
        <v>0</v>
      </c>
      <c r="AM483" s="82">
        <f t="shared" si="78"/>
        <v>643.29120000000012</v>
      </c>
      <c r="AO483" s="82"/>
      <c r="AP483" s="82">
        <f t="shared" si="79"/>
        <v>643.29120000000012</v>
      </c>
      <c r="AQ483" s="117">
        <f t="shared" si="77"/>
        <v>0</v>
      </c>
      <c r="AR483" s="117">
        <f t="shared" si="81"/>
        <v>2.1215277777737356</v>
      </c>
      <c r="AS483" s="117">
        <f t="shared" si="80"/>
        <v>2.1215277777737356</v>
      </c>
    </row>
    <row r="484" spans="1:45" x14ac:dyDescent="0.2">
      <c r="A484" s="27" t="s">
        <v>2075</v>
      </c>
      <c r="B484" s="28">
        <v>39898.559027777781</v>
      </c>
      <c r="C484" s="28">
        <v>39900.527777777781</v>
      </c>
      <c r="D484" s="29" t="s">
        <v>201</v>
      </c>
      <c r="E484" s="30" t="s">
        <v>202</v>
      </c>
      <c r="F484" s="27">
        <v>50</v>
      </c>
      <c r="G484" s="27"/>
      <c r="H484" s="27"/>
      <c r="I484" s="27"/>
      <c r="J484" s="27"/>
      <c r="K484" s="27"/>
      <c r="L484" s="36">
        <v>273.3</v>
      </c>
      <c r="M484" s="27"/>
      <c r="N484" s="27">
        <v>172</v>
      </c>
      <c r="P484" s="27"/>
      <c r="Q484" s="27"/>
      <c r="R484" s="27"/>
      <c r="S484" s="27"/>
      <c r="T484" s="37"/>
      <c r="U484" s="135"/>
      <c r="V484" s="31">
        <v>39898.379166666666</v>
      </c>
      <c r="W484" s="31">
        <v>39900.65902777778</v>
      </c>
      <c r="X484" s="32">
        <v>3.6585999999999999</v>
      </c>
      <c r="Y484" s="32">
        <v>1.681</v>
      </c>
      <c r="Z484" s="81">
        <f t="shared" si="74"/>
        <v>316.10303999999996</v>
      </c>
      <c r="AA484" s="27"/>
      <c r="AB484" s="82">
        <f t="shared" si="75"/>
        <v>42.803039999999953</v>
      </c>
      <c r="AC484" s="27"/>
      <c r="AD484" s="27"/>
      <c r="AE484" s="27"/>
      <c r="AF484" s="27"/>
      <c r="AG484" s="27"/>
      <c r="AH484" s="27"/>
      <c r="AI484" s="27"/>
      <c r="AJ484" s="27"/>
      <c r="AK484" s="27">
        <v>273.3</v>
      </c>
      <c r="AL484" s="9">
        <f t="shared" si="76"/>
        <v>0</v>
      </c>
      <c r="AM484" s="82">
        <f t="shared" si="78"/>
        <v>316.10303999999996</v>
      </c>
      <c r="AO484" s="82"/>
      <c r="AP484" s="82">
        <f t="shared" si="79"/>
        <v>316.10303999999996</v>
      </c>
      <c r="AQ484" s="117">
        <f t="shared" si="77"/>
        <v>0</v>
      </c>
      <c r="AR484" s="117">
        <f t="shared" si="81"/>
        <v>2.2798611111138598</v>
      </c>
      <c r="AS484" s="117">
        <f t="shared" si="80"/>
        <v>2.2798611111138598</v>
      </c>
    </row>
    <row r="485" spans="1:45" x14ac:dyDescent="0.2">
      <c r="A485" s="27" t="s">
        <v>2075</v>
      </c>
      <c r="B485" s="28">
        <v>39900.790277777778</v>
      </c>
      <c r="C485" s="28">
        <v>39901.605555555558</v>
      </c>
      <c r="D485" s="29" t="s">
        <v>203</v>
      </c>
      <c r="E485" s="30" t="s">
        <v>204</v>
      </c>
      <c r="F485" s="27">
        <v>50</v>
      </c>
      <c r="G485" s="27"/>
      <c r="H485" s="27"/>
      <c r="I485" s="27"/>
      <c r="J485" s="27"/>
      <c r="K485" s="27"/>
      <c r="L485" s="36">
        <v>212</v>
      </c>
      <c r="M485" s="27"/>
      <c r="N485" s="27">
        <v>5770</v>
      </c>
      <c r="P485" s="27"/>
      <c r="Q485" s="27"/>
      <c r="R485" s="27"/>
      <c r="S485" s="27"/>
      <c r="T485" s="37"/>
      <c r="U485" s="135"/>
      <c r="V485" s="31">
        <v>39900.65902777778</v>
      </c>
      <c r="W485" s="31">
        <v>39901.619444444441</v>
      </c>
      <c r="X485" s="32">
        <v>2.7671000000000001</v>
      </c>
      <c r="Y485" s="32">
        <v>8.9139999999999997</v>
      </c>
      <c r="Z485" s="81">
        <f t="shared" si="74"/>
        <v>239.07744000000002</v>
      </c>
      <c r="AA485" s="27"/>
      <c r="AB485" s="82">
        <f t="shared" si="75"/>
        <v>27.077440000000024</v>
      </c>
      <c r="AC485" s="27"/>
      <c r="AD485" s="27"/>
      <c r="AE485" s="27"/>
      <c r="AF485" s="27"/>
      <c r="AG485" s="27"/>
      <c r="AH485" s="27"/>
      <c r="AI485" s="27"/>
      <c r="AJ485" s="27"/>
      <c r="AK485" s="27">
        <v>212</v>
      </c>
      <c r="AL485" s="9">
        <f t="shared" si="76"/>
        <v>0</v>
      </c>
      <c r="AM485" s="82">
        <f t="shared" si="78"/>
        <v>239.07744000000002</v>
      </c>
      <c r="AO485" s="82"/>
      <c r="AP485" s="82">
        <f t="shared" si="79"/>
        <v>239.07744000000002</v>
      </c>
      <c r="AQ485" s="117">
        <f t="shared" si="77"/>
        <v>0</v>
      </c>
      <c r="AR485" s="117">
        <f t="shared" si="81"/>
        <v>0.96041666666133096</v>
      </c>
      <c r="AS485" s="117">
        <f t="shared" si="80"/>
        <v>0.96041666666133096</v>
      </c>
    </row>
    <row r="486" spans="1:45" x14ac:dyDescent="0.2">
      <c r="A486" s="27" t="s">
        <v>2075</v>
      </c>
      <c r="B486" s="28">
        <v>39901.634027777778</v>
      </c>
      <c r="C486" s="28">
        <v>39902.451388888891</v>
      </c>
      <c r="D486" s="29" t="s">
        <v>207</v>
      </c>
      <c r="E486" s="30" t="s">
        <v>208</v>
      </c>
      <c r="F486" s="27">
        <v>50</v>
      </c>
      <c r="G486" s="27"/>
      <c r="H486" s="27"/>
      <c r="I486" s="27"/>
      <c r="J486" s="27"/>
      <c r="K486" s="27"/>
      <c r="L486" s="36">
        <v>401.3</v>
      </c>
      <c r="M486" s="27"/>
      <c r="N486" s="27">
        <v>1110</v>
      </c>
      <c r="P486" s="27"/>
      <c r="Q486" s="27"/>
      <c r="R486" s="27"/>
      <c r="S486" s="27"/>
      <c r="T486" s="37"/>
      <c r="U486" s="135"/>
      <c r="V486" s="31">
        <v>39901.619444444441</v>
      </c>
      <c r="W486" s="31">
        <v>39902.484027777777</v>
      </c>
      <c r="X486" s="32">
        <v>4.8735999999999997</v>
      </c>
      <c r="Y486" s="32">
        <v>9.2042000000000002</v>
      </c>
      <c r="Z486" s="81">
        <f t="shared" si="74"/>
        <v>421.07903999999996</v>
      </c>
      <c r="AA486" s="27"/>
      <c r="AB486" s="82">
        <f t="shared" si="75"/>
        <v>19.779039999999952</v>
      </c>
      <c r="AC486" s="27"/>
      <c r="AD486" s="27"/>
      <c r="AE486" s="27"/>
      <c r="AF486" s="27"/>
      <c r="AG486" s="27"/>
      <c r="AH486" s="27"/>
      <c r="AI486" s="27"/>
      <c r="AJ486" s="27"/>
      <c r="AK486" s="27">
        <v>401.3</v>
      </c>
      <c r="AL486" s="9">
        <f t="shared" si="76"/>
        <v>0</v>
      </c>
      <c r="AM486" s="82">
        <f t="shared" si="78"/>
        <v>421.07903999999996</v>
      </c>
      <c r="AO486" s="82"/>
      <c r="AP486" s="82">
        <f t="shared" si="79"/>
        <v>421.07903999999996</v>
      </c>
      <c r="AQ486" s="117">
        <f t="shared" si="77"/>
        <v>0</v>
      </c>
      <c r="AR486" s="117">
        <f t="shared" si="81"/>
        <v>0.86458333333575865</v>
      </c>
      <c r="AS486" s="117">
        <f t="shared" si="80"/>
        <v>0.86458333333575865</v>
      </c>
    </row>
    <row r="487" spans="1:45" x14ac:dyDescent="0.2">
      <c r="A487" s="27" t="s">
        <v>2075</v>
      </c>
      <c r="B487" s="28">
        <v>39902.51666666667</v>
      </c>
      <c r="C487" s="28">
        <v>39903.386111111111</v>
      </c>
      <c r="D487" s="29" t="s">
        <v>209</v>
      </c>
      <c r="E487" s="30" t="s">
        <v>210</v>
      </c>
      <c r="F487" s="27">
        <v>50</v>
      </c>
      <c r="G487" s="27"/>
      <c r="H487" s="27"/>
      <c r="I487" s="27"/>
      <c r="J487" s="27"/>
      <c r="K487" s="27"/>
      <c r="L487" s="36">
        <v>491.2</v>
      </c>
      <c r="M487" s="27"/>
      <c r="N487" s="27">
        <v>474</v>
      </c>
      <c r="P487" s="27"/>
      <c r="Q487" s="27"/>
      <c r="R487" s="27"/>
      <c r="S487" s="27"/>
      <c r="T487" s="37"/>
      <c r="U487" s="135"/>
      <c r="V487" s="31">
        <v>39902.484027777777</v>
      </c>
      <c r="W487" s="31">
        <v>39903.422222222223</v>
      </c>
      <c r="X487" s="32">
        <v>5.9927000000000001</v>
      </c>
      <c r="Y487" s="32">
        <v>10.793699999999999</v>
      </c>
      <c r="Z487" s="81">
        <f t="shared" si="74"/>
        <v>517.76927999999998</v>
      </c>
      <c r="AA487" s="27"/>
      <c r="AB487" s="82">
        <f t="shared" si="75"/>
        <v>26.569279999999992</v>
      </c>
      <c r="AC487" s="27"/>
      <c r="AD487" s="27"/>
      <c r="AE487" s="27"/>
      <c r="AF487" s="27"/>
      <c r="AG487" s="27"/>
      <c r="AH487" s="27"/>
      <c r="AI487" s="27"/>
      <c r="AJ487" s="27"/>
      <c r="AK487" s="27">
        <v>491.2</v>
      </c>
      <c r="AL487" s="9">
        <f t="shared" si="76"/>
        <v>0</v>
      </c>
      <c r="AM487" s="82">
        <f t="shared" si="78"/>
        <v>517.76927999999998</v>
      </c>
      <c r="AO487" s="82"/>
      <c r="AP487" s="82">
        <f t="shared" si="79"/>
        <v>517.76927999999998</v>
      </c>
      <c r="AQ487" s="117">
        <f t="shared" si="77"/>
        <v>0</v>
      </c>
      <c r="AR487" s="117">
        <f t="shared" si="81"/>
        <v>0.93819444444670808</v>
      </c>
      <c r="AS487" s="117">
        <f t="shared" si="80"/>
        <v>0.93819444444670808</v>
      </c>
    </row>
    <row r="488" spans="1:45" x14ac:dyDescent="0.2">
      <c r="A488" s="27" t="s">
        <v>2075</v>
      </c>
      <c r="B488" s="28">
        <v>39903.459027777775</v>
      </c>
      <c r="C488" s="28">
        <v>39905.192361111112</v>
      </c>
      <c r="D488" s="29" t="s">
        <v>211</v>
      </c>
      <c r="E488" s="30" t="s">
        <v>212</v>
      </c>
      <c r="F488" s="27">
        <v>50</v>
      </c>
      <c r="G488" s="27"/>
      <c r="H488" s="27"/>
      <c r="I488" s="27"/>
      <c r="J488" s="27"/>
      <c r="K488" s="27"/>
      <c r="L488" s="36">
        <v>2274.3000000000002</v>
      </c>
      <c r="M488" s="27"/>
      <c r="N488" s="27">
        <v>157</v>
      </c>
      <c r="P488" s="27"/>
      <c r="Q488" s="27"/>
      <c r="R488" s="27"/>
      <c r="S488" s="27"/>
      <c r="T488" s="37"/>
      <c r="U488" s="135"/>
      <c r="V488" s="31">
        <v>39903.422222222223</v>
      </c>
      <c r="W488" s="31">
        <v>39905.315972222219</v>
      </c>
      <c r="X488" s="32">
        <v>27.128900000000002</v>
      </c>
      <c r="Y488" s="32">
        <v>59.213700000000003</v>
      </c>
      <c r="Z488" s="81">
        <f t="shared" si="74"/>
        <v>2343.93696</v>
      </c>
      <c r="AA488" s="27"/>
      <c r="AB488" s="82">
        <f t="shared" si="75"/>
        <v>69.636959999999817</v>
      </c>
      <c r="AC488" s="27"/>
      <c r="AD488" s="27"/>
      <c r="AE488" s="27"/>
      <c r="AF488" s="27"/>
      <c r="AG488" s="27"/>
      <c r="AH488" s="27"/>
      <c r="AI488" s="27"/>
      <c r="AJ488" s="27"/>
      <c r="AK488" s="27">
        <v>2274.3000000000002</v>
      </c>
      <c r="AL488" s="9">
        <f t="shared" si="76"/>
        <v>0</v>
      </c>
      <c r="AM488" s="82">
        <f t="shared" si="78"/>
        <v>2343.93696</v>
      </c>
      <c r="AO488" s="82"/>
      <c r="AP488" s="82">
        <f t="shared" si="79"/>
        <v>2343.93696</v>
      </c>
      <c r="AQ488" s="117">
        <f t="shared" si="77"/>
        <v>0</v>
      </c>
      <c r="AR488" s="117">
        <f t="shared" si="81"/>
        <v>1.8937499999956344</v>
      </c>
      <c r="AS488" s="117">
        <f t="shared" si="80"/>
        <v>1.8937499999956344</v>
      </c>
    </row>
    <row r="489" spans="1:45" x14ac:dyDescent="0.2">
      <c r="A489" s="27" t="s">
        <v>2075</v>
      </c>
      <c r="B489" s="28">
        <v>39905.439583333333</v>
      </c>
      <c r="C489" s="28">
        <v>39906.956944444442</v>
      </c>
      <c r="D489" s="29" t="s">
        <v>213</v>
      </c>
      <c r="E489" s="30" t="s">
        <v>214</v>
      </c>
      <c r="F489" s="27">
        <v>50</v>
      </c>
      <c r="G489" s="27"/>
      <c r="H489" s="27"/>
      <c r="I489" s="27"/>
      <c r="J489" s="27"/>
      <c r="K489" s="27"/>
      <c r="L489" s="36">
        <v>575.9</v>
      </c>
      <c r="M489" s="27"/>
      <c r="N489" s="27">
        <v>161</v>
      </c>
      <c r="P489" s="27"/>
      <c r="Q489" s="27"/>
      <c r="R489" s="27"/>
      <c r="S489" s="27"/>
      <c r="T489" s="37"/>
      <c r="U489" s="135"/>
      <c r="V489" s="31">
        <v>39905.315972222219</v>
      </c>
      <c r="W489" s="31">
        <v>39907.126388888886</v>
      </c>
      <c r="X489" s="32">
        <v>7.6025</v>
      </c>
      <c r="Y489" s="32">
        <v>8.6293000000000006</v>
      </c>
      <c r="Z489" s="81">
        <f t="shared" si="74"/>
        <v>656.85599999999999</v>
      </c>
      <c r="AA489" s="27"/>
      <c r="AB489" s="82">
        <f t="shared" si="75"/>
        <v>80.956000000000017</v>
      </c>
      <c r="AC489" s="27"/>
      <c r="AD489" s="27"/>
      <c r="AE489" s="27"/>
      <c r="AF489" s="27"/>
      <c r="AG489" s="27"/>
      <c r="AH489" s="27"/>
      <c r="AI489" s="27"/>
      <c r="AJ489" s="27"/>
      <c r="AK489" s="27">
        <v>575.9</v>
      </c>
      <c r="AL489" s="9">
        <f t="shared" si="76"/>
        <v>0</v>
      </c>
      <c r="AM489" s="82">
        <f t="shared" si="78"/>
        <v>656.85599999999999</v>
      </c>
      <c r="AO489" s="82"/>
      <c r="AP489" s="82">
        <f t="shared" si="79"/>
        <v>656.85599999999999</v>
      </c>
      <c r="AQ489" s="117">
        <f t="shared" si="77"/>
        <v>0</v>
      </c>
      <c r="AR489" s="117">
        <f t="shared" si="81"/>
        <v>1.8104166666671517</v>
      </c>
      <c r="AS489" s="117">
        <f t="shared" si="80"/>
        <v>1.8104166666671517</v>
      </c>
    </row>
    <row r="490" spans="1:45" x14ac:dyDescent="0.2">
      <c r="A490" s="27" t="s">
        <v>2075</v>
      </c>
      <c r="B490" s="28">
        <v>39907.296527777777</v>
      </c>
      <c r="C490" s="28">
        <v>39908.543055555558</v>
      </c>
      <c r="D490" s="29" t="s">
        <v>215</v>
      </c>
      <c r="E490" s="30" t="s">
        <v>216</v>
      </c>
      <c r="F490" s="27">
        <v>50</v>
      </c>
      <c r="G490" s="27"/>
      <c r="H490" s="27"/>
      <c r="I490" s="27"/>
      <c r="J490" s="27"/>
      <c r="K490" s="27"/>
      <c r="L490" s="36">
        <v>236.9</v>
      </c>
      <c r="M490" s="27"/>
      <c r="N490" s="27">
        <v>158</v>
      </c>
      <c r="P490" s="27"/>
      <c r="Q490" s="27"/>
      <c r="R490" s="27"/>
      <c r="S490" s="27"/>
      <c r="T490" s="37"/>
      <c r="U490" s="135"/>
      <c r="V490" s="31">
        <v>39907.126388888886</v>
      </c>
      <c r="W490" s="31">
        <v>39908.93472222222</v>
      </c>
      <c r="X490" s="32">
        <v>3.9085999999999999</v>
      </c>
      <c r="Y490" s="32">
        <v>2.6473</v>
      </c>
      <c r="Z490" s="81">
        <f t="shared" si="74"/>
        <v>337.70303999999999</v>
      </c>
      <c r="AA490" s="27"/>
      <c r="AB490" s="82">
        <f t="shared" si="75"/>
        <v>100.80303999999998</v>
      </c>
      <c r="AC490" s="27"/>
      <c r="AD490" s="27"/>
      <c r="AE490" s="27"/>
      <c r="AF490" s="27"/>
      <c r="AG490" s="27"/>
      <c r="AH490" s="27"/>
      <c r="AI490" s="27"/>
      <c r="AJ490" s="27"/>
      <c r="AK490" s="27">
        <v>236.9</v>
      </c>
      <c r="AL490" s="9">
        <f t="shared" si="76"/>
        <v>0</v>
      </c>
      <c r="AM490" s="82">
        <f t="shared" si="78"/>
        <v>337.70303999999999</v>
      </c>
      <c r="AO490" s="82"/>
      <c r="AP490" s="82">
        <f t="shared" si="79"/>
        <v>337.70303999999999</v>
      </c>
      <c r="AQ490" s="117">
        <f t="shared" si="77"/>
        <v>0</v>
      </c>
      <c r="AR490" s="117">
        <f t="shared" si="81"/>
        <v>1.8083333333343035</v>
      </c>
      <c r="AS490" s="117">
        <f t="shared" si="80"/>
        <v>1.8083333333343035</v>
      </c>
    </row>
    <row r="491" spans="1:45" x14ac:dyDescent="0.2">
      <c r="A491" s="27" t="s">
        <v>2075</v>
      </c>
      <c r="B491" s="28">
        <v>39909.32708333333</v>
      </c>
      <c r="C491" s="28">
        <v>39911.401388888888</v>
      </c>
      <c r="D491" s="29" t="s">
        <v>217</v>
      </c>
      <c r="E491" s="30" t="s">
        <v>218</v>
      </c>
      <c r="F491" s="27">
        <v>50</v>
      </c>
      <c r="G491" s="27"/>
      <c r="H491" s="27"/>
      <c r="I491" s="27"/>
      <c r="J491" s="27"/>
      <c r="K491" s="27"/>
      <c r="L491" s="36">
        <v>285.10000000000002</v>
      </c>
      <c r="M491" s="27"/>
      <c r="N491" s="27">
        <v>139</v>
      </c>
      <c r="P491" s="27"/>
      <c r="Q491" s="27"/>
      <c r="R491" s="27"/>
      <c r="S491" s="27"/>
      <c r="T491" s="37"/>
      <c r="U491" s="135"/>
      <c r="V491" s="31">
        <v>39908.93472222222</v>
      </c>
      <c r="W491" s="31">
        <v>39911.570138888892</v>
      </c>
      <c r="X491" s="32">
        <v>4.2455999999999996</v>
      </c>
      <c r="Y491" s="32">
        <v>1.85</v>
      </c>
      <c r="Z491" s="81">
        <f t="shared" si="74"/>
        <v>366.81983999999994</v>
      </c>
      <c r="AA491" s="27"/>
      <c r="AB491" s="82">
        <f t="shared" si="75"/>
        <v>81.71983999999992</v>
      </c>
      <c r="AC491" s="27"/>
      <c r="AD491" s="27"/>
      <c r="AE491" s="27"/>
      <c r="AF491" s="27"/>
      <c r="AG491" s="27"/>
      <c r="AH491" s="27"/>
      <c r="AI491" s="27"/>
      <c r="AJ491" s="27"/>
      <c r="AK491" s="27">
        <v>285.10000000000002</v>
      </c>
      <c r="AL491" s="9">
        <f t="shared" si="76"/>
        <v>0</v>
      </c>
      <c r="AM491" s="82">
        <f t="shared" si="78"/>
        <v>366.81983999999994</v>
      </c>
      <c r="AO491" s="82"/>
      <c r="AP491" s="82">
        <f t="shared" si="79"/>
        <v>366.81983999999994</v>
      </c>
      <c r="AQ491" s="117">
        <f t="shared" si="77"/>
        <v>0</v>
      </c>
      <c r="AR491" s="117">
        <f t="shared" si="81"/>
        <v>2.6354166666715173</v>
      </c>
      <c r="AS491" s="117">
        <f t="shared" si="80"/>
        <v>2.6354166666715173</v>
      </c>
    </row>
    <row r="492" spans="1:45" x14ac:dyDescent="0.2">
      <c r="A492" s="27" t="s">
        <v>2075</v>
      </c>
      <c r="B492" s="28">
        <v>39911.739583333336</v>
      </c>
      <c r="C492" s="28">
        <v>39914.874305555553</v>
      </c>
      <c r="D492" s="29" t="s">
        <v>219</v>
      </c>
      <c r="E492" s="30" t="s">
        <v>220</v>
      </c>
      <c r="F492" s="27">
        <v>50</v>
      </c>
      <c r="G492" s="27"/>
      <c r="H492" s="27"/>
      <c r="I492" s="27"/>
      <c r="J492" s="27"/>
      <c r="K492" s="27"/>
      <c r="L492" s="36">
        <v>357.7</v>
      </c>
      <c r="M492" s="27"/>
      <c r="N492" s="27">
        <v>136</v>
      </c>
      <c r="P492" s="27"/>
      <c r="Q492" s="27"/>
      <c r="R492" s="27"/>
      <c r="S492" s="27"/>
      <c r="T492" s="37"/>
      <c r="U492" s="135"/>
      <c r="V492" s="31">
        <v>39911.570138888892</v>
      </c>
      <c r="W492" s="31">
        <v>39915.113888888889</v>
      </c>
      <c r="X492" s="32">
        <v>4.6794000000000002</v>
      </c>
      <c r="Y492" s="32">
        <v>1.681</v>
      </c>
      <c r="Z492" s="81">
        <f t="shared" si="74"/>
        <v>404.30016000000001</v>
      </c>
      <c r="AA492" s="27"/>
      <c r="AB492" s="82">
        <f t="shared" si="75"/>
        <v>46.600160000000017</v>
      </c>
      <c r="AC492" s="27"/>
      <c r="AD492" s="27"/>
      <c r="AE492" s="27"/>
      <c r="AF492" s="27"/>
      <c r="AG492" s="27"/>
      <c r="AH492" s="27"/>
      <c r="AI492" s="27"/>
      <c r="AJ492" s="27"/>
      <c r="AK492" s="27">
        <v>357.7</v>
      </c>
      <c r="AL492" s="9">
        <f t="shared" si="76"/>
        <v>0</v>
      </c>
      <c r="AM492" s="82">
        <f t="shared" si="78"/>
        <v>404.30016000000001</v>
      </c>
      <c r="AO492" s="82"/>
      <c r="AP492" s="82">
        <f t="shared" si="79"/>
        <v>404.30016000000001</v>
      </c>
      <c r="AQ492" s="117">
        <f t="shared" si="77"/>
        <v>0</v>
      </c>
      <c r="AR492" s="117">
        <f t="shared" si="81"/>
        <v>3.5437499999970896</v>
      </c>
      <c r="AS492" s="117">
        <f t="shared" si="80"/>
        <v>3.5437499999970896</v>
      </c>
    </row>
    <row r="493" spans="1:45" x14ac:dyDescent="0.2">
      <c r="A493" s="27" t="s">
        <v>2075</v>
      </c>
      <c r="B493" s="28">
        <v>39915.353472222225</v>
      </c>
      <c r="C493" s="28">
        <v>39918.27847222222</v>
      </c>
      <c r="D493" s="29" t="s">
        <v>221</v>
      </c>
      <c r="E493" s="30" t="s">
        <v>222</v>
      </c>
      <c r="F493" s="27">
        <v>50</v>
      </c>
      <c r="G493" s="27"/>
      <c r="H493" s="27"/>
      <c r="I493" s="27"/>
      <c r="J493" s="27"/>
      <c r="K493" s="27"/>
      <c r="L493" s="36">
        <v>379.14</v>
      </c>
      <c r="M493" s="27"/>
      <c r="N493" s="27">
        <v>378</v>
      </c>
      <c r="P493" s="27"/>
      <c r="Q493" s="27"/>
      <c r="R493" s="27"/>
      <c r="S493" s="27"/>
      <c r="T493" s="37"/>
      <c r="U493" s="135"/>
      <c r="V493" s="31">
        <v>39915.113888888889</v>
      </c>
      <c r="W493" s="31">
        <v>39918.400694444441</v>
      </c>
      <c r="X493" s="32">
        <v>4.7995999999999999</v>
      </c>
      <c r="Y493" s="32">
        <v>5.6657000000000002</v>
      </c>
      <c r="Z493" s="81">
        <f t="shared" si="74"/>
        <v>414.68544000000009</v>
      </c>
      <c r="AA493" s="27"/>
      <c r="AB493" s="82">
        <f t="shared" si="75"/>
        <v>35.545440000000099</v>
      </c>
      <c r="AC493" s="27"/>
      <c r="AD493" s="27"/>
      <c r="AE493" s="27"/>
      <c r="AF493" s="27"/>
      <c r="AG493" s="27"/>
      <c r="AH493" s="27"/>
      <c r="AI493" s="27"/>
      <c r="AJ493" s="27"/>
      <c r="AK493" s="27">
        <v>379.14</v>
      </c>
      <c r="AL493" s="9">
        <f t="shared" si="76"/>
        <v>0</v>
      </c>
      <c r="AM493" s="82">
        <f t="shared" si="78"/>
        <v>414.68544000000009</v>
      </c>
      <c r="AO493" s="82"/>
      <c r="AP493" s="82">
        <f t="shared" si="79"/>
        <v>414.68544000000009</v>
      </c>
      <c r="AQ493" s="117">
        <f t="shared" si="77"/>
        <v>0</v>
      </c>
      <c r="AR493" s="117">
        <f t="shared" si="81"/>
        <v>3.2868055555518367</v>
      </c>
      <c r="AS493" s="117">
        <f t="shared" si="80"/>
        <v>3.2868055555518367</v>
      </c>
    </row>
    <row r="494" spans="1:45" x14ac:dyDescent="0.2">
      <c r="A494" s="27" t="s">
        <v>2075</v>
      </c>
      <c r="B494" s="28">
        <v>39918.522916666669</v>
      </c>
      <c r="C494" s="28">
        <v>39922.400000000001</v>
      </c>
      <c r="D494" s="29" t="s">
        <v>223</v>
      </c>
      <c r="E494" s="30" t="s">
        <v>224</v>
      </c>
      <c r="F494" s="27">
        <v>50</v>
      </c>
      <c r="G494" s="27"/>
      <c r="H494" s="27"/>
      <c r="I494" s="27"/>
      <c r="J494" s="27"/>
      <c r="K494" s="27"/>
      <c r="L494" s="36">
        <v>359.56</v>
      </c>
      <c r="M494" s="27"/>
      <c r="N494" s="27">
        <v>204</v>
      </c>
      <c r="P494" s="27"/>
      <c r="Q494" s="27"/>
      <c r="R494" s="27"/>
      <c r="S494" s="27"/>
      <c r="T494" s="37"/>
      <c r="U494" s="135"/>
      <c r="V494" s="31">
        <v>39918.400694444441</v>
      </c>
      <c r="W494" s="31">
        <v>39922.540972222225</v>
      </c>
      <c r="X494" s="32">
        <v>4.4489999999999998</v>
      </c>
      <c r="Y494" s="32">
        <v>1.4391</v>
      </c>
      <c r="Z494" s="81">
        <f t="shared" si="74"/>
        <v>384.39359999999999</v>
      </c>
      <c r="AA494" s="33"/>
      <c r="AB494" s="82">
        <f t="shared" si="75"/>
        <v>24.83359999999999</v>
      </c>
      <c r="AC494" s="33"/>
      <c r="AD494" s="27"/>
      <c r="AE494" s="27"/>
      <c r="AF494" s="27"/>
      <c r="AG494" s="27"/>
      <c r="AH494" s="27"/>
      <c r="AI494" s="27"/>
      <c r="AJ494" s="27"/>
      <c r="AK494" s="27">
        <v>359.56</v>
      </c>
      <c r="AL494" s="9">
        <f t="shared" si="76"/>
        <v>0</v>
      </c>
      <c r="AM494" s="82">
        <f t="shared" si="78"/>
        <v>384.39359999999999</v>
      </c>
      <c r="AO494" s="82"/>
      <c r="AP494" s="82">
        <f t="shared" si="79"/>
        <v>384.39359999999999</v>
      </c>
      <c r="AQ494" s="117">
        <f t="shared" si="77"/>
        <v>0</v>
      </c>
      <c r="AR494" s="117">
        <f t="shared" si="81"/>
        <v>4.1402777777839219</v>
      </c>
      <c r="AS494" s="117">
        <f t="shared" si="80"/>
        <v>4.1402777777839219</v>
      </c>
    </row>
    <row r="495" spans="1:45" x14ac:dyDescent="0.2">
      <c r="A495" s="27" t="s">
        <v>2075</v>
      </c>
      <c r="B495" s="28">
        <v>39922.682638888888</v>
      </c>
      <c r="C495" s="28">
        <v>39923.068055555559</v>
      </c>
      <c r="D495" s="29" t="s">
        <v>225</v>
      </c>
      <c r="E495" s="30" t="s">
        <v>226</v>
      </c>
      <c r="F495" s="27">
        <v>50</v>
      </c>
      <c r="G495" s="27"/>
      <c r="H495" s="27"/>
      <c r="I495" s="27"/>
      <c r="J495" s="27"/>
      <c r="K495" s="27"/>
      <c r="L495" s="36">
        <v>896.4</v>
      </c>
      <c r="M495" s="27"/>
      <c r="N495" s="27">
        <v>149</v>
      </c>
      <c r="P495" s="27"/>
      <c r="Q495" s="27"/>
      <c r="R495" s="27"/>
      <c r="S495" s="27"/>
      <c r="T495" s="37"/>
      <c r="U495" s="135"/>
      <c r="V495" s="31">
        <v>39922.540972222225</v>
      </c>
      <c r="W495" s="31">
        <v>39923.081944444442</v>
      </c>
      <c r="X495" s="32">
        <v>11.349600000000001</v>
      </c>
      <c r="Y495" s="32">
        <v>46.280200000000001</v>
      </c>
      <c r="Z495" s="81">
        <f t="shared" si="74"/>
        <v>980.60543999999993</v>
      </c>
      <c r="AA495" s="33"/>
      <c r="AB495" s="82">
        <f t="shared" si="75"/>
        <v>84.205439999999953</v>
      </c>
      <c r="AC495" s="33"/>
      <c r="AD495" s="27"/>
      <c r="AE495" s="27"/>
      <c r="AF495" s="27"/>
      <c r="AG495" s="27"/>
      <c r="AH495" s="27"/>
      <c r="AI495" s="27"/>
      <c r="AJ495" s="27"/>
      <c r="AK495" s="27">
        <v>896.4</v>
      </c>
      <c r="AL495" s="9">
        <f t="shared" si="76"/>
        <v>0</v>
      </c>
      <c r="AM495" s="82">
        <f t="shared" si="78"/>
        <v>980.60543999999993</v>
      </c>
      <c r="AO495" s="82"/>
      <c r="AP495" s="82">
        <f t="shared" si="79"/>
        <v>980.60543999999993</v>
      </c>
      <c r="AQ495" s="117">
        <f t="shared" si="77"/>
        <v>0</v>
      </c>
      <c r="AR495" s="117">
        <f t="shared" si="81"/>
        <v>0.54097222221753327</v>
      </c>
      <c r="AS495" s="117">
        <f t="shared" si="80"/>
        <v>0.54097222221753327</v>
      </c>
    </row>
    <row r="496" spans="1:45" x14ac:dyDescent="0.2">
      <c r="A496" s="27" t="s">
        <v>2075</v>
      </c>
      <c r="B496" s="28">
        <v>39923.09652777778</v>
      </c>
      <c r="C496" s="28">
        <v>39924.057638888888</v>
      </c>
      <c r="D496" s="29" t="s">
        <v>227</v>
      </c>
      <c r="E496" s="30" t="s">
        <v>228</v>
      </c>
      <c r="F496" s="27">
        <v>50</v>
      </c>
      <c r="G496" s="27"/>
      <c r="H496" s="27"/>
      <c r="I496" s="27"/>
      <c r="J496" s="27"/>
      <c r="K496" s="27"/>
      <c r="L496" s="36">
        <v>1050.7</v>
      </c>
      <c r="M496" s="27"/>
      <c r="N496" s="27">
        <v>64.8</v>
      </c>
      <c r="P496" s="27"/>
      <c r="Q496" s="27"/>
      <c r="R496" s="27"/>
      <c r="S496" s="27"/>
      <c r="T496" s="37"/>
      <c r="U496" s="135"/>
      <c r="V496" s="31">
        <v>39923.081944444442</v>
      </c>
      <c r="W496" s="31">
        <v>39924.17083333333</v>
      </c>
      <c r="X496" s="32">
        <v>13.1501</v>
      </c>
      <c r="Y496" s="32">
        <v>39.354300000000002</v>
      </c>
      <c r="Z496" s="81">
        <f t="shared" si="74"/>
        <v>1136.1686400000001</v>
      </c>
      <c r="AA496" s="27"/>
      <c r="AB496" s="82">
        <f t="shared" si="75"/>
        <v>85.46864000000005</v>
      </c>
      <c r="AC496" s="27"/>
      <c r="AD496" s="27"/>
      <c r="AE496" s="27"/>
      <c r="AF496" s="27"/>
      <c r="AG496" s="27"/>
      <c r="AH496" s="27"/>
      <c r="AI496" s="27"/>
      <c r="AJ496" s="27"/>
      <c r="AK496" s="27">
        <v>1050.7</v>
      </c>
      <c r="AL496" s="9">
        <f t="shared" si="76"/>
        <v>0</v>
      </c>
      <c r="AM496" s="82">
        <f t="shared" si="78"/>
        <v>1136.1686400000001</v>
      </c>
      <c r="AO496" s="82"/>
      <c r="AP496" s="82">
        <f t="shared" si="79"/>
        <v>1136.1686400000001</v>
      </c>
      <c r="AQ496" s="117">
        <f t="shared" si="77"/>
        <v>0</v>
      </c>
      <c r="AR496" s="117">
        <f t="shared" si="81"/>
        <v>1.0888888888875954</v>
      </c>
      <c r="AS496" s="117">
        <f t="shared" si="80"/>
        <v>1.0888888888875954</v>
      </c>
    </row>
    <row r="497" spans="1:45" x14ac:dyDescent="0.2">
      <c r="A497" s="27" t="s">
        <v>2075</v>
      </c>
      <c r="B497" s="28">
        <v>39924.28402777778</v>
      </c>
      <c r="C497" s="28">
        <v>39925.404861111114</v>
      </c>
      <c r="D497" s="29" t="s">
        <v>229</v>
      </c>
      <c r="E497" s="30" t="s">
        <v>230</v>
      </c>
      <c r="F497" s="27">
        <v>50</v>
      </c>
      <c r="G497" s="27"/>
      <c r="H497" s="27"/>
      <c r="I497" s="27"/>
      <c r="J497" s="27"/>
      <c r="K497" s="27"/>
      <c r="L497" s="36">
        <v>571.4</v>
      </c>
      <c r="M497" s="27"/>
      <c r="N497" s="27">
        <v>159</v>
      </c>
      <c r="P497" s="27"/>
      <c r="Q497" s="27"/>
      <c r="R497" s="27"/>
      <c r="S497" s="27"/>
      <c r="T497" s="37"/>
      <c r="U497" s="135"/>
      <c r="V497" s="31">
        <v>39924.17083333333</v>
      </c>
      <c r="W497" s="31">
        <v>39925.45208333333</v>
      </c>
      <c r="X497" s="32">
        <v>7.3803000000000001</v>
      </c>
      <c r="Y497" s="32">
        <v>10.14</v>
      </c>
      <c r="Z497" s="81">
        <f t="shared" si="74"/>
        <v>637.65791999999988</v>
      </c>
      <c r="AA497" s="27"/>
      <c r="AB497" s="82">
        <f t="shared" si="75"/>
        <v>66.257919999999899</v>
      </c>
      <c r="AC497" s="27"/>
      <c r="AD497" s="27"/>
      <c r="AE497" s="27"/>
      <c r="AF497" s="27"/>
      <c r="AG497" s="27"/>
      <c r="AH497" s="27"/>
      <c r="AI497" s="27"/>
      <c r="AJ497" s="27"/>
      <c r="AK497" s="27">
        <v>571.4</v>
      </c>
      <c r="AL497" s="9">
        <f t="shared" si="76"/>
        <v>0</v>
      </c>
      <c r="AM497" s="82">
        <f t="shared" si="78"/>
        <v>637.65791999999988</v>
      </c>
      <c r="AO497" s="82"/>
      <c r="AP497" s="82">
        <f t="shared" si="79"/>
        <v>637.65791999999988</v>
      </c>
      <c r="AQ497" s="117">
        <f t="shared" si="77"/>
        <v>0</v>
      </c>
      <c r="AR497" s="117">
        <f t="shared" si="81"/>
        <v>1.28125</v>
      </c>
      <c r="AS497" s="117">
        <f t="shared" si="80"/>
        <v>1.28125</v>
      </c>
    </row>
    <row r="498" spans="1:45" x14ac:dyDescent="0.2">
      <c r="A498" s="27" t="s">
        <v>2075</v>
      </c>
      <c r="B498" s="28">
        <v>39925.5</v>
      </c>
      <c r="C498" s="28">
        <v>39927.539583333331</v>
      </c>
      <c r="D498" s="29" t="s">
        <v>235</v>
      </c>
      <c r="E498" s="30" t="s">
        <v>236</v>
      </c>
      <c r="F498" s="27">
        <v>50</v>
      </c>
      <c r="G498" s="27"/>
      <c r="H498" s="27"/>
      <c r="I498" s="27"/>
      <c r="J498" s="27"/>
      <c r="K498" s="27"/>
      <c r="L498" s="36">
        <v>352.5</v>
      </c>
      <c r="M498" s="27"/>
      <c r="N498" s="27">
        <v>124</v>
      </c>
      <c r="P498" s="27"/>
      <c r="Q498" s="27"/>
      <c r="R498" s="27"/>
      <c r="S498" s="27"/>
      <c r="T498" s="37"/>
      <c r="U498" s="135"/>
      <c r="V498" s="31">
        <v>39925.45208333333</v>
      </c>
      <c r="W498" s="31">
        <v>39927.697222222225</v>
      </c>
      <c r="X498" s="32">
        <v>4.4779999999999998</v>
      </c>
      <c r="Y498" s="32">
        <v>2.8</v>
      </c>
      <c r="Z498" s="81">
        <f t="shared" si="74"/>
        <v>386.89920000000001</v>
      </c>
      <c r="AA498" s="27"/>
      <c r="AB498" s="82">
        <f t="shared" si="75"/>
        <v>34.399200000000008</v>
      </c>
      <c r="AC498" s="27"/>
      <c r="AD498" s="27"/>
      <c r="AE498" s="27"/>
      <c r="AF498" s="27"/>
      <c r="AG498" s="27"/>
      <c r="AH498" s="27"/>
      <c r="AI498" s="27"/>
      <c r="AJ498" s="27"/>
      <c r="AK498" s="27">
        <v>352.5</v>
      </c>
      <c r="AL498" s="9">
        <f t="shared" si="76"/>
        <v>0</v>
      </c>
      <c r="AM498" s="82">
        <f t="shared" si="78"/>
        <v>386.89920000000001</v>
      </c>
      <c r="AO498" s="82"/>
      <c r="AP498" s="82">
        <f t="shared" si="79"/>
        <v>386.89920000000001</v>
      </c>
      <c r="AQ498" s="117">
        <f t="shared" si="77"/>
        <v>0</v>
      </c>
      <c r="AR498" s="117">
        <f t="shared" si="81"/>
        <v>2.2451388888948713</v>
      </c>
      <c r="AS498" s="117">
        <f t="shared" si="80"/>
        <v>2.2451388888948713</v>
      </c>
    </row>
    <row r="499" spans="1:45" x14ac:dyDescent="0.2">
      <c r="A499" s="27" t="s">
        <v>2075</v>
      </c>
      <c r="B499" s="28">
        <v>39927.855555555558</v>
      </c>
      <c r="C499" s="28">
        <v>39932.369444444441</v>
      </c>
      <c r="D499" s="29" t="s">
        <v>237</v>
      </c>
      <c r="E499" s="30" t="s">
        <v>238</v>
      </c>
      <c r="F499" s="27">
        <v>50</v>
      </c>
      <c r="G499" s="27"/>
      <c r="H499" s="27"/>
      <c r="I499" s="27"/>
      <c r="J499" s="27"/>
      <c r="K499" s="27"/>
      <c r="L499" s="36">
        <v>8140</v>
      </c>
      <c r="M499" s="27"/>
      <c r="N499" s="27">
        <v>53.3</v>
      </c>
      <c r="P499" s="27"/>
      <c r="Q499" s="27"/>
      <c r="R499" s="27"/>
      <c r="S499" s="27"/>
      <c r="T499" s="37"/>
      <c r="U499" s="135"/>
      <c r="V499" s="31">
        <v>39927.697222222225</v>
      </c>
      <c r="W499" s="31">
        <v>39932.423611111109</v>
      </c>
      <c r="X499" s="32">
        <v>94.670699999999997</v>
      </c>
      <c r="Y499" s="32">
        <v>157.50069999999999</v>
      </c>
      <c r="Z499" s="81">
        <f t="shared" si="74"/>
        <v>8179.5484800000004</v>
      </c>
      <c r="AA499" s="27"/>
      <c r="AB499" s="82">
        <f t="shared" si="75"/>
        <v>39.548480000000382</v>
      </c>
      <c r="AC499" s="27"/>
      <c r="AD499" s="27"/>
      <c r="AE499" s="27"/>
      <c r="AF499" s="27"/>
      <c r="AG499" s="27"/>
      <c r="AH499" s="27"/>
      <c r="AI499" s="27"/>
      <c r="AJ499" s="27"/>
      <c r="AK499" s="27">
        <v>8140</v>
      </c>
      <c r="AL499" s="9">
        <f t="shared" si="76"/>
        <v>0</v>
      </c>
      <c r="AM499" s="82">
        <f t="shared" si="78"/>
        <v>8179.5484800000004</v>
      </c>
      <c r="AO499" s="82"/>
      <c r="AP499" s="82">
        <f t="shared" si="79"/>
        <v>8179.5484800000004</v>
      </c>
      <c r="AQ499" s="117">
        <f t="shared" si="77"/>
        <v>0</v>
      </c>
      <c r="AR499" s="117">
        <f t="shared" si="81"/>
        <v>4.726388888884685</v>
      </c>
      <c r="AS499" s="117">
        <f t="shared" si="80"/>
        <v>4.726388888884685</v>
      </c>
    </row>
    <row r="500" spans="1:45" x14ac:dyDescent="0.2">
      <c r="A500" s="27" t="s">
        <v>2075</v>
      </c>
      <c r="B500" s="28">
        <v>39932.478472222225</v>
      </c>
      <c r="C500" s="28">
        <v>39933.350694444445</v>
      </c>
      <c r="D500" s="29" t="s">
        <v>239</v>
      </c>
      <c r="E500" s="30" t="s">
        <v>240</v>
      </c>
      <c r="F500" s="27">
        <v>50</v>
      </c>
      <c r="G500" s="27"/>
      <c r="H500" s="27"/>
      <c r="I500" s="27"/>
      <c r="J500" s="27"/>
      <c r="K500" s="27"/>
      <c r="L500" s="36">
        <v>202</v>
      </c>
      <c r="M500" s="27"/>
      <c r="N500" s="27">
        <v>66.599999999999994</v>
      </c>
      <c r="P500" s="27"/>
      <c r="Q500" s="27"/>
      <c r="R500" s="27"/>
      <c r="S500" s="27"/>
      <c r="T500" s="37"/>
      <c r="U500" s="135"/>
      <c r="V500" s="31">
        <v>39932.423611111109</v>
      </c>
      <c r="W500" s="31">
        <v>39933.382638888892</v>
      </c>
      <c r="X500" s="32">
        <v>2.5847000000000002</v>
      </c>
      <c r="Y500" s="32">
        <v>3.3010000000000002</v>
      </c>
      <c r="Z500" s="81">
        <f t="shared" si="74"/>
        <v>223.31808000000004</v>
      </c>
      <c r="AA500" s="27"/>
      <c r="AB500" s="82">
        <f t="shared" si="75"/>
        <v>21.318080000000037</v>
      </c>
      <c r="AC500" s="27"/>
      <c r="AD500" s="27"/>
      <c r="AE500" s="27"/>
      <c r="AF500" s="27"/>
      <c r="AG500" s="27"/>
      <c r="AH500" s="27"/>
      <c r="AI500" s="27"/>
      <c r="AJ500" s="27"/>
      <c r="AK500" s="27">
        <v>202</v>
      </c>
      <c r="AL500" s="9">
        <f t="shared" si="76"/>
        <v>0</v>
      </c>
      <c r="AM500" s="82">
        <f t="shared" si="78"/>
        <v>223.31808000000004</v>
      </c>
      <c r="AO500" s="82"/>
      <c r="AP500" s="82">
        <f t="shared" si="79"/>
        <v>223.31808000000004</v>
      </c>
      <c r="AQ500" s="117">
        <f t="shared" si="77"/>
        <v>0</v>
      </c>
      <c r="AR500" s="117">
        <f t="shared" si="81"/>
        <v>0.95902777778246673</v>
      </c>
      <c r="AS500" s="117">
        <f t="shared" si="80"/>
        <v>0.95902777778246673</v>
      </c>
    </row>
    <row r="501" spans="1:45" x14ac:dyDescent="0.2">
      <c r="A501" s="27" t="s">
        <v>2075</v>
      </c>
      <c r="B501" s="28">
        <v>39933.414583333331</v>
      </c>
      <c r="C501" s="28">
        <v>39938.435416666667</v>
      </c>
      <c r="D501" s="29" t="s">
        <v>241</v>
      </c>
      <c r="E501" s="30" t="s">
        <v>242</v>
      </c>
      <c r="F501" s="27">
        <v>50</v>
      </c>
      <c r="G501" s="27"/>
      <c r="H501" s="27"/>
      <c r="I501" s="27"/>
      <c r="J501" s="27"/>
      <c r="K501" s="27"/>
      <c r="L501" s="36">
        <v>1870</v>
      </c>
      <c r="M501" s="27"/>
      <c r="N501" s="27">
        <v>57.8</v>
      </c>
      <c r="P501" s="27"/>
      <c r="Q501" s="27"/>
      <c r="R501" s="27"/>
      <c r="S501" s="27"/>
      <c r="T501" s="37"/>
      <c r="U501" s="135"/>
      <c r="V501" s="31">
        <v>39933.382638888892</v>
      </c>
      <c r="W501" s="31">
        <v>39938.435416666667</v>
      </c>
      <c r="X501" s="32">
        <v>21.9026</v>
      </c>
      <c r="Y501" s="32">
        <v>34.423499999999997</v>
      </c>
      <c r="Z501" s="81">
        <f t="shared" si="74"/>
        <v>1892.3846400000002</v>
      </c>
      <c r="AA501" s="27"/>
      <c r="AB501" s="82">
        <f t="shared" si="75"/>
        <v>22.384640000000218</v>
      </c>
      <c r="AC501" s="27"/>
      <c r="AD501" s="27"/>
      <c r="AE501" s="27"/>
      <c r="AF501" s="27"/>
      <c r="AG501" s="27"/>
      <c r="AH501" s="27"/>
      <c r="AI501" s="27"/>
      <c r="AJ501" s="27"/>
      <c r="AK501" s="27">
        <v>1870</v>
      </c>
      <c r="AL501" s="9">
        <f t="shared" si="76"/>
        <v>0</v>
      </c>
      <c r="AM501" s="82">
        <f t="shared" si="78"/>
        <v>1892.3846400000002</v>
      </c>
      <c r="AO501" s="82"/>
      <c r="AP501" s="82">
        <f t="shared" si="79"/>
        <v>1892.3846400000002</v>
      </c>
      <c r="AQ501" s="117">
        <f t="shared" si="77"/>
        <v>0</v>
      </c>
      <c r="AR501" s="117">
        <f t="shared" si="81"/>
        <v>5.0527777777751908</v>
      </c>
      <c r="AS501" s="117">
        <f t="shared" si="80"/>
        <v>5.0527777777751908</v>
      </c>
    </row>
    <row r="502" spans="1:45" x14ac:dyDescent="0.2">
      <c r="A502" s="9" t="s">
        <v>2075</v>
      </c>
      <c r="B502" s="16">
        <v>40149.885416666664</v>
      </c>
      <c r="C502" s="16">
        <v>40155.173611111109</v>
      </c>
      <c r="D502" s="20" t="s">
        <v>247</v>
      </c>
      <c r="E502" s="18" t="s">
        <v>248</v>
      </c>
      <c r="F502" s="9">
        <v>50</v>
      </c>
      <c r="L502" s="8">
        <v>455</v>
      </c>
      <c r="N502" s="9">
        <v>109</v>
      </c>
      <c r="P502" s="18"/>
      <c r="Q502" s="17"/>
      <c r="R502" s="18"/>
      <c r="T502" s="122">
        <v>460</v>
      </c>
      <c r="U502" s="132"/>
      <c r="V502" s="4">
        <v>40149.885416666664</v>
      </c>
      <c r="W502" s="4">
        <v>40155.333333333336</v>
      </c>
      <c r="X502">
        <v>5.4046000000000003</v>
      </c>
      <c r="Y502">
        <v>1.2841</v>
      </c>
      <c r="Z502" s="81">
        <f t="shared" si="74"/>
        <v>466.95744000000008</v>
      </c>
      <c r="AB502" s="82">
        <f t="shared" si="75"/>
        <v>11.957440000000076</v>
      </c>
      <c r="AC502" s="9">
        <v>109</v>
      </c>
      <c r="AF502" s="47">
        <f t="shared" ref="AF502:AF533" si="82">AC502*Z502*0.0022046*28.31685</f>
        <v>3177.4486493721183</v>
      </c>
      <c r="AH502" s="47">
        <f t="shared" ref="AH502:AH533" si="83">AC502*Z502*28.31685/1000</f>
        <v>1441.2812525501761</v>
      </c>
      <c r="AJ502" s="9">
        <f t="shared" ref="AJ502:AJ507" si="84">Z502*AC502*28.3/1000</f>
        <v>1440.4236151680002</v>
      </c>
      <c r="AK502" s="9">
        <v>455</v>
      </c>
      <c r="AL502" s="9">
        <f t="shared" si="76"/>
        <v>460</v>
      </c>
      <c r="AM502" s="82">
        <f t="shared" si="78"/>
        <v>466.95744000000008</v>
      </c>
      <c r="AO502" s="82">
        <f t="shared" ref="AO502:AO518" si="85">AL502-AK502</f>
        <v>5</v>
      </c>
      <c r="AP502" s="82">
        <f t="shared" si="79"/>
        <v>6.9574400000000765</v>
      </c>
      <c r="AQ502" s="117">
        <f t="shared" si="77"/>
        <v>0</v>
      </c>
      <c r="AR502" s="117">
        <f t="shared" si="81"/>
        <v>5.4479166666715173</v>
      </c>
      <c r="AS502" s="117">
        <f t="shared" si="80"/>
        <v>5.4479166666715173</v>
      </c>
    </row>
    <row r="503" spans="1:45" x14ac:dyDescent="0.2">
      <c r="A503" s="9" t="s">
        <v>2075</v>
      </c>
      <c r="B503" s="16">
        <v>40155.493055555555</v>
      </c>
      <c r="C503" s="16">
        <v>40156.003472222219</v>
      </c>
      <c r="D503" s="20" t="s">
        <v>251</v>
      </c>
      <c r="E503" s="18" t="s">
        <v>252</v>
      </c>
      <c r="F503" s="9">
        <v>50</v>
      </c>
      <c r="L503" s="8">
        <v>71.7</v>
      </c>
      <c r="N503" s="9">
        <v>3670</v>
      </c>
      <c r="P503" s="18"/>
      <c r="Q503" s="17"/>
      <c r="R503" s="18"/>
      <c r="T503" s="122">
        <v>72</v>
      </c>
      <c r="U503" s="132"/>
      <c r="V503" s="4">
        <v>40155.333333333336</v>
      </c>
      <c r="W503" s="4">
        <v>40156.03125</v>
      </c>
      <c r="X503">
        <v>1.1595</v>
      </c>
      <c r="Y503">
        <v>9.5</v>
      </c>
      <c r="Z503" s="81">
        <f t="shared" si="74"/>
        <v>100.18079999999999</v>
      </c>
      <c r="AB503" s="82">
        <f t="shared" si="75"/>
        <v>28.480799999999988</v>
      </c>
      <c r="AC503" s="9">
        <v>3670</v>
      </c>
      <c r="AF503" s="47">
        <f t="shared" si="82"/>
        <v>22952.251975356674</v>
      </c>
      <c r="AH503" s="47">
        <f t="shared" si="83"/>
        <v>10411.073199381599</v>
      </c>
      <c r="AJ503" s="9">
        <f t="shared" si="84"/>
        <v>10404.878068799999</v>
      </c>
      <c r="AK503" s="9">
        <v>71.7</v>
      </c>
      <c r="AL503" s="9">
        <f t="shared" si="76"/>
        <v>72</v>
      </c>
      <c r="AM503" s="82">
        <f t="shared" si="78"/>
        <v>100.18079999999999</v>
      </c>
      <c r="AO503" s="82">
        <f t="shared" si="85"/>
        <v>0.29999999999999716</v>
      </c>
      <c r="AP503" s="82">
        <f t="shared" si="79"/>
        <v>28.180799999999991</v>
      </c>
      <c r="AQ503" s="117">
        <f t="shared" si="77"/>
        <v>0</v>
      </c>
      <c r="AR503" s="117">
        <f t="shared" si="81"/>
        <v>0.69791666666424135</v>
      </c>
      <c r="AS503" s="117">
        <f t="shared" si="80"/>
        <v>0.69791666666424135</v>
      </c>
    </row>
    <row r="504" spans="1:45" x14ac:dyDescent="0.2">
      <c r="A504" s="9" t="s">
        <v>2075</v>
      </c>
      <c r="B504" s="16">
        <v>40156.059027777781</v>
      </c>
      <c r="C504" s="16">
        <v>40156.163194444445</v>
      </c>
      <c r="D504" s="20" t="s">
        <v>253</v>
      </c>
      <c r="E504" s="18" t="s">
        <v>254</v>
      </c>
      <c r="F504" s="9">
        <v>50</v>
      </c>
      <c r="L504" s="8">
        <v>338</v>
      </c>
      <c r="N504" s="9">
        <v>1540</v>
      </c>
      <c r="P504" s="18"/>
      <c r="Q504" s="17"/>
      <c r="R504" s="18"/>
      <c r="T504" s="122">
        <v>340</v>
      </c>
      <c r="U504" s="132"/>
      <c r="V504" s="4">
        <v>40156.03125</v>
      </c>
      <c r="W504" s="4">
        <v>40156.168055555558</v>
      </c>
      <c r="X504">
        <v>4.4993999999999996</v>
      </c>
      <c r="Y504">
        <v>54.151000000000003</v>
      </c>
      <c r="Z504" s="81">
        <f t="shared" si="74"/>
        <v>388.74816000000004</v>
      </c>
      <c r="AB504" s="82">
        <f t="shared" si="75"/>
        <v>50.748160000000041</v>
      </c>
      <c r="AC504" s="9">
        <v>1540</v>
      </c>
      <c r="AF504" s="47">
        <f t="shared" si="82"/>
        <v>37373.50340297402</v>
      </c>
      <c r="AH504" s="47">
        <f t="shared" si="83"/>
        <v>16952.509935123842</v>
      </c>
      <c r="AJ504" s="9">
        <f t="shared" si="84"/>
        <v>16942.422309120004</v>
      </c>
      <c r="AK504" s="9">
        <v>338</v>
      </c>
      <c r="AL504" s="9">
        <f t="shared" si="76"/>
        <v>340</v>
      </c>
      <c r="AM504" s="82">
        <f t="shared" si="78"/>
        <v>388.74816000000004</v>
      </c>
      <c r="AO504" s="82">
        <f t="shared" si="85"/>
        <v>2</v>
      </c>
      <c r="AP504" s="82">
        <f t="shared" si="79"/>
        <v>48.748160000000041</v>
      </c>
      <c r="AQ504" s="117">
        <f t="shared" si="77"/>
        <v>0</v>
      </c>
      <c r="AR504" s="117">
        <f t="shared" si="81"/>
        <v>0.1368055555576575</v>
      </c>
      <c r="AS504" s="117">
        <f t="shared" si="80"/>
        <v>0.1368055555576575</v>
      </c>
    </row>
    <row r="505" spans="1:45" x14ac:dyDescent="0.2">
      <c r="A505" s="9" t="s">
        <v>2075</v>
      </c>
      <c r="B505" s="16">
        <v>40156.173611111109</v>
      </c>
      <c r="C505" s="16">
        <v>40156.427083333336</v>
      </c>
      <c r="D505" s="20" t="s">
        <v>255</v>
      </c>
      <c r="E505" s="18" t="s">
        <v>256</v>
      </c>
      <c r="F505" s="9">
        <v>50</v>
      </c>
      <c r="L505" s="8">
        <v>1087</v>
      </c>
      <c r="N505" s="9">
        <v>440</v>
      </c>
      <c r="P505" s="18"/>
      <c r="Q505" s="17"/>
      <c r="R505" s="18"/>
      <c r="T505" s="122">
        <v>1100</v>
      </c>
      <c r="U505" s="132"/>
      <c r="V505" s="4">
        <v>40156.168055555558</v>
      </c>
      <c r="W505" s="4">
        <v>40156.442361111112</v>
      </c>
      <c r="X505">
        <v>13.3499</v>
      </c>
      <c r="Y505">
        <v>66.075000000000003</v>
      </c>
      <c r="Z505" s="81">
        <f t="shared" si="74"/>
        <v>1153.4313599999998</v>
      </c>
      <c r="AB505" s="82">
        <f t="shared" si="75"/>
        <v>66.431359999999813</v>
      </c>
      <c r="AC505" s="9">
        <v>440</v>
      </c>
      <c r="AF505" s="47">
        <f t="shared" si="82"/>
        <v>31682.480399250871</v>
      </c>
      <c r="AH505" s="47">
        <f t="shared" si="83"/>
        <v>14371.078834823036</v>
      </c>
      <c r="AJ505" s="9">
        <f t="shared" si="84"/>
        <v>14362.527294719997</v>
      </c>
      <c r="AK505" s="9">
        <v>1087</v>
      </c>
      <c r="AL505" s="9">
        <f t="shared" si="76"/>
        <v>1100</v>
      </c>
      <c r="AM505" s="82">
        <f t="shared" si="78"/>
        <v>1153.4313599999998</v>
      </c>
      <c r="AO505" s="82">
        <f t="shared" si="85"/>
        <v>13</v>
      </c>
      <c r="AP505" s="82">
        <f t="shared" si="79"/>
        <v>53.431359999999813</v>
      </c>
      <c r="AQ505" s="117">
        <f t="shared" si="77"/>
        <v>0</v>
      </c>
      <c r="AR505" s="117">
        <f t="shared" si="81"/>
        <v>0.27430555555474712</v>
      </c>
      <c r="AS505" s="117">
        <f t="shared" si="80"/>
        <v>0.27430555555474712</v>
      </c>
    </row>
    <row r="506" spans="1:45" x14ac:dyDescent="0.2">
      <c r="A506" s="9" t="s">
        <v>2075</v>
      </c>
      <c r="B506" s="16">
        <v>40156.458333333336</v>
      </c>
      <c r="C506" s="16">
        <v>40156.805555555555</v>
      </c>
      <c r="D506" s="20" t="s">
        <v>257</v>
      </c>
      <c r="E506" s="18" t="s">
        <v>258</v>
      </c>
      <c r="F506" s="9">
        <v>50</v>
      </c>
      <c r="L506" s="8">
        <v>669</v>
      </c>
      <c r="N506" s="9">
        <v>423</v>
      </c>
      <c r="P506" s="18"/>
      <c r="Q506" s="17"/>
      <c r="R506" s="18"/>
      <c r="T506" s="122">
        <v>670</v>
      </c>
      <c r="U506" s="132"/>
      <c r="V506" s="4">
        <v>40156.442361111112</v>
      </c>
      <c r="W506" s="4">
        <v>40156.862500000003</v>
      </c>
      <c r="X506">
        <v>8.8107000000000006</v>
      </c>
      <c r="Y506">
        <v>33.286000000000001</v>
      </c>
      <c r="Z506" s="81">
        <f t="shared" si="74"/>
        <v>761.24448000000007</v>
      </c>
      <c r="AB506" s="82">
        <f t="shared" si="75"/>
        <v>92.244480000000067</v>
      </c>
      <c r="AC506" s="9">
        <v>423</v>
      </c>
      <c r="AF506" s="47">
        <f t="shared" si="82"/>
        <v>20101.999932023075</v>
      </c>
      <c r="AH506" s="47">
        <f t="shared" si="83"/>
        <v>9118.2073537254255</v>
      </c>
      <c r="AJ506" s="9">
        <f t="shared" si="84"/>
        <v>9112.7815456320004</v>
      </c>
      <c r="AK506" s="9">
        <v>669</v>
      </c>
      <c r="AL506" s="9">
        <f t="shared" si="76"/>
        <v>670</v>
      </c>
      <c r="AM506" s="82">
        <f t="shared" si="78"/>
        <v>761.24448000000007</v>
      </c>
      <c r="AO506" s="82">
        <f t="shared" si="85"/>
        <v>1</v>
      </c>
      <c r="AP506" s="82">
        <f t="shared" si="79"/>
        <v>91.244480000000067</v>
      </c>
      <c r="AQ506" s="117">
        <f t="shared" si="77"/>
        <v>0</v>
      </c>
      <c r="AR506" s="117">
        <f t="shared" si="81"/>
        <v>0.42013888889050577</v>
      </c>
      <c r="AS506" s="117">
        <f t="shared" si="80"/>
        <v>0.42013888889050577</v>
      </c>
    </row>
    <row r="507" spans="1:45" x14ac:dyDescent="0.2">
      <c r="A507" s="9" t="s">
        <v>2075</v>
      </c>
      <c r="B507" s="16">
        <v>40156.920138888891</v>
      </c>
      <c r="C507" s="16">
        <v>40157.361111111109</v>
      </c>
      <c r="D507" s="20" t="s">
        <v>259</v>
      </c>
      <c r="E507" s="18" t="s">
        <v>260</v>
      </c>
      <c r="F507" s="9">
        <v>50</v>
      </c>
      <c r="L507" s="8">
        <v>190</v>
      </c>
      <c r="N507" s="9">
        <v>334</v>
      </c>
      <c r="P507" s="18"/>
      <c r="Q507" s="17"/>
      <c r="R507" s="18"/>
      <c r="T507" s="122">
        <v>190</v>
      </c>
      <c r="U507" s="132"/>
      <c r="V507" s="4">
        <v>40156.862500000003</v>
      </c>
      <c r="W507" s="4">
        <v>40157.448611111111</v>
      </c>
      <c r="X507">
        <v>2.9437000000000002</v>
      </c>
      <c r="Y507">
        <v>9.2042000000000002</v>
      </c>
      <c r="Z507" s="81">
        <f t="shared" si="74"/>
        <v>254.33568000000005</v>
      </c>
      <c r="AB507" s="82">
        <f t="shared" si="75"/>
        <v>64.335680000000053</v>
      </c>
      <c r="AC507" s="9">
        <v>334</v>
      </c>
      <c r="AF507" s="47">
        <f t="shared" si="82"/>
        <v>5303.0839288080797</v>
      </c>
      <c r="AH507" s="47">
        <f t="shared" si="83"/>
        <v>2405.4630902694726</v>
      </c>
      <c r="AJ507" s="9">
        <f t="shared" si="84"/>
        <v>2404.0317144960009</v>
      </c>
      <c r="AK507" s="9">
        <v>190</v>
      </c>
      <c r="AL507" s="9">
        <f t="shared" si="76"/>
        <v>190</v>
      </c>
      <c r="AM507" s="82">
        <f t="shared" si="78"/>
        <v>254.33568000000005</v>
      </c>
      <c r="AO507" s="82">
        <f t="shared" si="85"/>
        <v>0</v>
      </c>
      <c r="AP507" s="82">
        <f t="shared" si="79"/>
        <v>64.335680000000053</v>
      </c>
      <c r="AQ507" s="117">
        <f t="shared" si="77"/>
        <v>0</v>
      </c>
      <c r="AR507" s="117">
        <f t="shared" si="81"/>
        <v>0.58611111110803904</v>
      </c>
      <c r="AS507" s="117">
        <f t="shared" si="80"/>
        <v>0.58611111110803904</v>
      </c>
    </row>
    <row r="508" spans="1:45" x14ac:dyDescent="0.2">
      <c r="A508" s="9" t="s">
        <v>2075</v>
      </c>
      <c r="B508" s="16">
        <v>40157.536111111112</v>
      </c>
      <c r="C508" s="16">
        <v>40159.124305555553</v>
      </c>
      <c r="D508" s="20" t="s">
        <v>263</v>
      </c>
      <c r="E508" s="18" t="s">
        <v>264</v>
      </c>
      <c r="F508" s="9">
        <v>50</v>
      </c>
      <c r="L508" s="8">
        <v>259</v>
      </c>
      <c r="N508" s="9">
        <v>262</v>
      </c>
      <c r="P508" s="18"/>
      <c r="Q508" s="17"/>
      <c r="R508" s="18"/>
      <c r="T508" s="122">
        <v>260</v>
      </c>
      <c r="U508" s="132"/>
      <c r="V508" s="4">
        <v>40157.448611111111</v>
      </c>
      <c r="W508" s="4">
        <v>40159.216666666667</v>
      </c>
      <c r="X508">
        <v>3.3862999999999999</v>
      </c>
      <c r="Y508">
        <v>2.9611000000000001</v>
      </c>
      <c r="Z508" s="81">
        <f t="shared" ref="Z508:Z571" si="86">X508*60*60*24/1000</f>
        <v>292.57632000000001</v>
      </c>
      <c r="AB508" s="82">
        <f t="shared" si="75"/>
        <v>33.57632000000001</v>
      </c>
      <c r="AC508" s="9">
        <v>262</v>
      </c>
      <c r="AF508" s="47">
        <f t="shared" si="82"/>
        <v>4785.3665305813684</v>
      </c>
      <c r="AH508" s="47">
        <f t="shared" si="83"/>
        <v>2170.6280189519039</v>
      </c>
      <c r="AK508" s="9">
        <v>259</v>
      </c>
      <c r="AL508" s="9">
        <f t="shared" si="76"/>
        <v>260</v>
      </c>
      <c r="AM508" s="82">
        <f t="shared" si="78"/>
        <v>292.57632000000001</v>
      </c>
      <c r="AO508" s="82">
        <f t="shared" si="85"/>
        <v>1</v>
      </c>
      <c r="AP508" s="82">
        <f t="shared" si="79"/>
        <v>32.57632000000001</v>
      </c>
      <c r="AQ508" s="117">
        <f t="shared" si="77"/>
        <v>0</v>
      </c>
      <c r="AR508" s="117">
        <f t="shared" si="81"/>
        <v>1.7680555555562023</v>
      </c>
      <c r="AS508" s="117">
        <f t="shared" si="80"/>
        <v>1.7680555555562023</v>
      </c>
    </row>
    <row r="509" spans="1:45" x14ac:dyDescent="0.2">
      <c r="A509" s="9" t="s">
        <v>2075</v>
      </c>
      <c r="B509" s="16">
        <v>40159.309027777781</v>
      </c>
      <c r="C509" s="16">
        <v>40160.620833333334</v>
      </c>
      <c r="D509" s="20" t="s">
        <v>265</v>
      </c>
      <c r="E509" s="18" t="s">
        <v>266</v>
      </c>
      <c r="F509" s="9">
        <v>50</v>
      </c>
      <c r="L509" s="8">
        <v>165</v>
      </c>
      <c r="N509" s="9">
        <v>189</v>
      </c>
      <c r="P509" s="18"/>
      <c r="Q509" s="17"/>
      <c r="R509" s="18"/>
      <c r="T509" s="122">
        <v>160</v>
      </c>
      <c r="U509" s="132"/>
      <c r="V509" s="4">
        <v>40159.216666666667</v>
      </c>
      <c r="W509" s="4">
        <v>40160.709722222222</v>
      </c>
      <c r="X509">
        <v>2.1913</v>
      </c>
      <c r="Y509">
        <v>1.5994999999999999</v>
      </c>
      <c r="Z509" s="81">
        <f t="shared" si="86"/>
        <v>189.32832000000002</v>
      </c>
      <c r="AB509" s="82">
        <f t="shared" si="75"/>
        <v>24.328320000000019</v>
      </c>
      <c r="AC509" s="9">
        <v>189</v>
      </c>
      <c r="AF509" s="47">
        <f t="shared" si="82"/>
        <v>2233.8403364764781</v>
      </c>
      <c r="AH509" s="47">
        <f t="shared" si="83"/>
        <v>1013.2633296182881</v>
      </c>
      <c r="AK509" s="9">
        <v>165</v>
      </c>
      <c r="AL509" s="9">
        <f t="shared" si="76"/>
        <v>160</v>
      </c>
      <c r="AM509" s="82">
        <f t="shared" si="78"/>
        <v>189.32832000000002</v>
      </c>
      <c r="AO509" s="82">
        <f t="shared" si="85"/>
        <v>-5</v>
      </c>
      <c r="AP509" s="82">
        <f t="shared" si="79"/>
        <v>29.328320000000019</v>
      </c>
      <c r="AQ509" s="117">
        <f t="shared" si="77"/>
        <v>0</v>
      </c>
      <c r="AR509" s="117">
        <f t="shared" si="81"/>
        <v>1.4930555555547471</v>
      </c>
      <c r="AS509" s="117">
        <f t="shared" si="80"/>
        <v>1.4930555555547471</v>
      </c>
    </row>
    <row r="510" spans="1:45" x14ac:dyDescent="0.2">
      <c r="A510" s="9" t="s">
        <v>2075</v>
      </c>
      <c r="B510" s="16">
        <v>40160.798611111109</v>
      </c>
      <c r="C510" s="16">
        <v>40161.464583333334</v>
      </c>
      <c r="D510" s="20" t="s">
        <v>267</v>
      </c>
      <c r="E510" s="18" t="s">
        <v>268</v>
      </c>
      <c r="F510" s="9">
        <v>50</v>
      </c>
      <c r="L510" s="8">
        <v>94</v>
      </c>
      <c r="N510" s="9">
        <v>253</v>
      </c>
      <c r="P510" s="18"/>
      <c r="Q510" s="17"/>
      <c r="R510" s="18"/>
      <c r="T510" s="122">
        <v>94</v>
      </c>
      <c r="U510" s="132"/>
      <c r="V510" s="4">
        <v>40160.709722222222</v>
      </c>
      <c r="W510" s="4">
        <v>40161.550000000003</v>
      </c>
      <c r="X510">
        <v>1.4635</v>
      </c>
      <c r="Y510">
        <v>2.9611000000000001</v>
      </c>
      <c r="Z510" s="81">
        <f t="shared" si="86"/>
        <v>126.44640000000001</v>
      </c>
      <c r="AB510" s="82">
        <f t="shared" si="75"/>
        <v>32.446400000000011</v>
      </c>
      <c r="AC510" s="9">
        <v>253</v>
      </c>
      <c r="AF510" s="47">
        <f t="shared" si="82"/>
        <v>1997.1088387908976</v>
      </c>
      <c r="AH510" s="47">
        <f t="shared" si="83"/>
        <v>905.88262668552011</v>
      </c>
      <c r="AK510" s="9">
        <v>94</v>
      </c>
      <c r="AL510" s="9">
        <f t="shared" si="76"/>
        <v>94</v>
      </c>
      <c r="AM510" s="82">
        <f t="shared" si="78"/>
        <v>126.44640000000001</v>
      </c>
      <c r="AO510" s="82">
        <f t="shared" si="85"/>
        <v>0</v>
      </c>
      <c r="AP510" s="82">
        <f t="shared" si="79"/>
        <v>32.446400000000011</v>
      </c>
      <c r="AQ510" s="117">
        <f t="shared" si="77"/>
        <v>0</v>
      </c>
      <c r="AR510" s="117">
        <f t="shared" si="81"/>
        <v>0.84027777778101154</v>
      </c>
      <c r="AS510" s="117">
        <f t="shared" si="80"/>
        <v>0.84027777778101154</v>
      </c>
    </row>
    <row r="511" spans="1:45" x14ac:dyDescent="0.2">
      <c r="A511" s="9" t="s">
        <v>2075</v>
      </c>
      <c r="B511" s="16">
        <v>40161.636111111111</v>
      </c>
      <c r="C511" s="16">
        <v>40163.302777777775</v>
      </c>
      <c r="D511" s="20" t="s">
        <v>269</v>
      </c>
      <c r="E511" s="18" t="s">
        <v>270</v>
      </c>
      <c r="F511" s="9">
        <v>50</v>
      </c>
      <c r="L511" s="8">
        <v>236</v>
      </c>
      <c r="N511" s="9">
        <v>453</v>
      </c>
      <c r="P511" s="18"/>
      <c r="Q511" s="17"/>
      <c r="R511" s="18"/>
      <c r="T511" s="122">
        <v>240</v>
      </c>
      <c r="U511" s="132"/>
      <c r="V511" s="4">
        <v>40161.550000000003</v>
      </c>
      <c r="W511" s="4">
        <v>40163.427777777775</v>
      </c>
      <c r="X511">
        <v>3.1753999999999998</v>
      </c>
      <c r="Y511">
        <v>4.0697999999999999</v>
      </c>
      <c r="Z511" s="81">
        <f t="shared" si="86"/>
        <v>274.35455999999999</v>
      </c>
      <c r="AB511" s="82">
        <f t="shared" si="75"/>
        <v>38.354559999999992</v>
      </c>
      <c r="AC511" s="9">
        <v>453</v>
      </c>
      <c r="AF511" s="47">
        <f t="shared" si="82"/>
        <v>7758.6315528548221</v>
      </c>
      <c r="AH511" s="47">
        <f t="shared" si="83"/>
        <v>3519.2921858182081</v>
      </c>
      <c r="AK511" s="9">
        <v>236</v>
      </c>
      <c r="AL511" s="9">
        <f t="shared" si="76"/>
        <v>240</v>
      </c>
      <c r="AM511" s="82">
        <f t="shared" si="78"/>
        <v>274.35455999999999</v>
      </c>
      <c r="AO511" s="82">
        <f t="shared" si="85"/>
        <v>4</v>
      </c>
      <c r="AP511" s="82">
        <f t="shared" si="79"/>
        <v>34.354559999999992</v>
      </c>
      <c r="AQ511" s="117">
        <f t="shared" si="77"/>
        <v>0</v>
      </c>
      <c r="AR511" s="117">
        <f t="shared" si="81"/>
        <v>1.8777777777722804</v>
      </c>
      <c r="AS511" s="117">
        <f t="shared" si="80"/>
        <v>1.8777777777722804</v>
      </c>
    </row>
    <row r="512" spans="1:45" x14ac:dyDescent="0.2">
      <c r="A512" s="9" t="s">
        <v>2075</v>
      </c>
      <c r="B512" s="16">
        <v>40163.552777777775</v>
      </c>
      <c r="C512" s="16">
        <v>40168.36041666667</v>
      </c>
      <c r="D512" s="20" t="s">
        <v>271</v>
      </c>
      <c r="E512" s="18" t="s">
        <v>272</v>
      </c>
      <c r="F512" s="9">
        <v>50</v>
      </c>
      <c r="L512" s="8">
        <v>406</v>
      </c>
      <c r="N512" s="9">
        <v>220</v>
      </c>
      <c r="P512" s="18"/>
      <c r="Q512" s="17"/>
      <c r="R512" s="18"/>
      <c r="T512" s="122">
        <v>410</v>
      </c>
      <c r="U512" s="132"/>
      <c r="V512" s="4">
        <v>40163.427777777775</v>
      </c>
      <c r="W512" s="4">
        <v>40168.523611111108</v>
      </c>
      <c r="X512">
        <v>4.9770000000000003</v>
      </c>
      <c r="Y512">
        <v>1.1393</v>
      </c>
      <c r="Z512" s="81">
        <f t="shared" si="86"/>
        <v>430.01280000000003</v>
      </c>
      <c r="AB512" s="82">
        <f t="shared" si="75"/>
        <v>24.012800000000027</v>
      </c>
      <c r="AC512" s="9">
        <v>220</v>
      </c>
      <c r="AF512" s="47">
        <f t="shared" si="82"/>
        <v>5905.8009778002688</v>
      </c>
      <c r="AH512" s="47">
        <f t="shared" si="83"/>
        <v>2678.8537502496001</v>
      </c>
      <c r="AK512" s="9">
        <v>406</v>
      </c>
      <c r="AL512" s="9">
        <f t="shared" si="76"/>
        <v>410</v>
      </c>
      <c r="AM512" s="82">
        <f t="shared" si="78"/>
        <v>430.01280000000003</v>
      </c>
      <c r="AO512" s="82">
        <f t="shared" si="85"/>
        <v>4</v>
      </c>
      <c r="AP512" s="82">
        <f t="shared" si="79"/>
        <v>20.012800000000027</v>
      </c>
      <c r="AQ512" s="117">
        <f t="shared" si="77"/>
        <v>0</v>
      </c>
      <c r="AR512" s="117">
        <f t="shared" si="81"/>
        <v>5.0958333333328483</v>
      </c>
      <c r="AS512" s="117">
        <f t="shared" si="80"/>
        <v>5.0958333333328483</v>
      </c>
    </row>
    <row r="513" spans="1:45" x14ac:dyDescent="0.2">
      <c r="A513" s="9" t="s">
        <v>2075</v>
      </c>
      <c r="B513" s="16">
        <v>40168.6875</v>
      </c>
      <c r="C513" s="16">
        <v>40170.84375</v>
      </c>
      <c r="D513" s="20" t="s">
        <v>273</v>
      </c>
      <c r="E513" s="18" t="s">
        <v>274</v>
      </c>
      <c r="F513" s="9">
        <v>50</v>
      </c>
      <c r="L513" s="8">
        <v>169</v>
      </c>
      <c r="N513" s="9">
        <v>1440</v>
      </c>
      <c r="P513" s="18"/>
      <c r="Q513" s="17"/>
      <c r="R513" s="18"/>
      <c r="T513" s="122">
        <v>170</v>
      </c>
      <c r="U513" s="132"/>
      <c r="V513" s="4">
        <v>40168.523611111108</v>
      </c>
      <c r="W513" s="4">
        <v>40170.994444444441</v>
      </c>
      <c r="X513">
        <v>2.2250000000000001</v>
      </c>
      <c r="Y513">
        <v>1.2841</v>
      </c>
      <c r="Z513" s="81">
        <f t="shared" si="86"/>
        <v>192.24</v>
      </c>
      <c r="AB513" s="82">
        <f t="shared" si="75"/>
        <v>23.240000000000009</v>
      </c>
      <c r="AC513" s="9">
        <v>1440</v>
      </c>
      <c r="AF513" s="47">
        <f t="shared" si="82"/>
        <v>17281.482394352261</v>
      </c>
      <c r="AH513" s="47">
        <f t="shared" si="83"/>
        <v>7838.8289913600001</v>
      </c>
      <c r="AK513" s="9">
        <v>169</v>
      </c>
      <c r="AL513" s="9">
        <f t="shared" si="76"/>
        <v>170</v>
      </c>
      <c r="AM513" s="82">
        <f t="shared" si="78"/>
        <v>192.24</v>
      </c>
      <c r="AO513" s="82">
        <f t="shared" si="85"/>
        <v>1</v>
      </c>
      <c r="AP513" s="82">
        <f t="shared" si="79"/>
        <v>22.240000000000009</v>
      </c>
      <c r="AQ513" s="117">
        <f t="shared" si="77"/>
        <v>0</v>
      </c>
      <c r="AR513" s="117">
        <f t="shared" si="81"/>
        <v>2.4708333333328483</v>
      </c>
      <c r="AS513" s="117">
        <f t="shared" si="80"/>
        <v>2.4708333333328483</v>
      </c>
    </row>
    <row r="514" spans="1:45" x14ac:dyDescent="0.2">
      <c r="A514" s="9" t="s">
        <v>2075</v>
      </c>
      <c r="B514" s="16">
        <v>40171.145138888889</v>
      </c>
      <c r="C514" s="16">
        <v>40171.882638888892</v>
      </c>
      <c r="D514" s="20" t="s">
        <v>276</v>
      </c>
      <c r="E514" s="18" t="s">
        <v>277</v>
      </c>
      <c r="F514" s="9">
        <v>50</v>
      </c>
      <c r="L514" s="8">
        <v>361</v>
      </c>
      <c r="N514" s="9">
        <v>4010</v>
      </c>
      <c r="P514" s="18"/>
      <c r="Q514" s="17"/>
      <c r="R514" s="18"/>
      <c r="T514" s="122">
        <v>360</v>
      </c>
      <c r="U514" s="132"/>
      <c r="V514" s="4">
        <v>40170.994444444441</v>
      </c>
      <c r="W514" s="4">
        <v>40171.912499999999</v>
      </c>
      <c r="X514">
        <v>4.7145999999999999</v>
      </c>
      <c r="Y514">
        <v>18.893999999999998</v>
      </c>
      <c r="Z514" s="81">
        <f t="shared" si="86"/>
        <v>407.34143999999992</v>
      </c>
      <c r="AB514" s="82">
        <f t="shared" si="75"/>
        <v>46.34143999999992</v>
      </c>
      <c r="AC514" s="9">
        <v>4010</v>
      </c>
      <c r="AF514" s="47">
        <f t="shared" si="82"/>
        <v>101971.24230793279</v>
      </c>
      <c r="AH514" s="47">
        <f t="shared" si="83"/>
        <v>46253.852085608632</v>
      </c>
      <c r="AK514" s="9">
        <v>361</v>
      </c>
      <c r="AL514" s="9">
        <f t="shared" si="76"/>
        <v>360</v>
      </c>
      <c r="AM514" s="82">
        <f t="shared" si="78"/>
        <v>407.34143999999992</v>
      </c>
      <c r="AO514" s="82">
        <f t="shared" si="85"/>
        <v>-1</v>
      </c>
      <c r="AP514" s="82">
        <f t="shared" si="79"/>
        <v>47.34143999999992</v>
      </c>
      <c r="AQ514" s="117">
        <f t="shared" si="77"/>
        <v>0</v>
      </c>
      <c r="AR514" s="117">
        <f t="shared" si="81"/>
        <v>0.9180555555576575</v>
      </c>
      <c r="AS514" s="117">
        <f t="shared" si="80"/>
        <v>0.9180555555576575</v>
      </c>
    </row>
    <row r="515" spans="1:45" x14ac:dyDescent="0.2">
      <c r="A515" s="9" t="s">
        <v>2075</v>
      </c>
      <c r="B515" s="16">
        <v>40171.942361111112</v>
      </c>
      <c r="C515" s="16">
        <v>40172.220138888886</v>
      </c>
      <c r="D515" s="20" t="s">
        <v>278</v>
      </c>
      <c r="E515" s="18" t="s">
        <v>279</v>
      </c>
      <c r="F515" s="9">
        <v>50</v>
      </c>
      <c r="L515" s="8">
        <v>1617</v>
      </c>
      <c r="N515" s="9">
        <v>646</v>
      </c>
      <c r="P515" s="18"/>
      <c r="Q515" s="17"/>
      <c r="R515" s="18"/>
      <c r="T515" s="122">
        <v>1600</v>
      </c>
      <c r="U515" s="132"/>
      <c r="V515" s="4">
        <v>40171.912499999999</v>
      </c>
      <c r="W515" s="4">
        <v>40172.225694444445</v>
      </c>
      <c r="X515">
        <v>20.209900000000001</v>
      </c>
      <c r="Y515">
        <v>155.34</v>
      </c>
      <c r="Z515" s="81">
        <f t="shared" si="86"/>
        <v>1746.1353599999998</v>
      </c>
      <c r="AB515" s="82">
        <f t="shared" si="75"/>
        <v>129.13535999999976</v>
      </c>
      <c r="AC515" s="9">
        <v>646</v>
      </c>
      <c r="AF515" s="47">
        <f t="shared" si="82"/>
        <v>70418.240341100594</v>
      </c>
      <c r="AH515" s="47">
        <f t="shared" si="83"/>
        <v>31941.504282455131</v>
      </c>
      <c r="AK515" s="9">
        <v>1617</v>
      </c>
      <c r="AL515" s="9">
        <f t="shared" si="76"/>
        <v>1600</v>
      </c>
      <c r="AM515" s="82">
        <f t="shared" si="78"/>
        <v>1746.1353599999998</v>
      </c>
      <c r="AO515" s="82">
        <f t="shared" si="85"/>
        <v>-17</v>
      </c>
      <c r="AP515" s="82">
        <f t="shared" si="79"/>
        <v>146.13535999999976</v>
      </c>
      <c r="AQ515" s="117">
        <f t="shared" si="77"/>
        <v>0</v>
      </c>
      <c r="AR515" s="117">
        <f t="shared" si="81"/>
        <v>0.31319444444670808</v>
      </c>
      <c r="AS515" s="117">
        <f t="shared" si="80"/>
        <v>0.31319444444670808</v>
      </c>
    </row>
    <row r="516" spans="1:45" x14ac:dyDescent="0.2">
      <c r="A516" s="9" t="s">
        <v>2075</v>
      </c>
      <c r="B516" s="16">
        <v>40172.231249999997</v>
      </c>
      <c r="C516" s="16">
        <v>40172.527777777781</v>
      </c>
      <c r="D516" s="20" t="s">
        <v>280</v>
      </c>
      <c r="E516" s="18" t="s">
        <v>281</v>
      </c>
      <c r="F516" s="9">
        <v>50</v>
      </c>
      <c r="L516" s="8">
        <v>2681</v>
      </c>
      <c r="N516" s="9">
        <v>238</v>
      </c>
      <c r="P516" s="18"/>
      <c r="Q516" s="17"/>
      <c r="R516" s="18"/>
      <c r="T516" s="122">
        <v>2700</v>
      </c>
      <c r="U516" s="132"/>
      <c r="V516" s="4">
        <v>40172.225694444445</v>
      </c>
      <c r="W516" s="4">
        <v>40172.554166666669</v>
      </c>
      <c r="X516">
        <v>33.083599999999997</v>
      </c>
      <c r="Y516">
        <v>154.26</v>
      </c>
      <c r="Z516" s="81">
        <f t="shared" si="86"/>
        <v>2858.4230400000001</v>
      </c>
      <c r="AB516" s="82">
        <f t="shared" si="75"/>
        <v>177.42304000000013</v>
      </c>
      <c r="AC516" s="9">
        <v>238</v>
      </c>
      <c r="AF516" s="47">
        <f t="shared" si="82"/>
        <v>42469.60328468994</v>
      </c>
      <c r="AH516" s="47">
        <f t="shared" si="83"/>
        <v>19264.085677533312</v>
      </c>
      <c r="AK516" s="9">
        <v>2681</v>
      </c>
      <c r="AL516" s="9">
        <f t="shared" si="76"/>
        <v>2700</v>
      </c>
      <c r="AM516" s="82">
        <f t="shared" si="78"/>
        <v>2858.4230400000001</v>
      </c>
      <c r="AO516" s="82">
        <f t="shared" si="85"/>
        <v>19</v>
      </c>
      <c r="AP516" s="82">
        <f t="shared" si="79"/>
        <v>158.42304000000013</v>
      </c>
      <c r="AQ516" s="117">
        <f t="shared" si="77"/>
        <v>0</v>
      </c>
      <c r="AR516" s="117">
        <f t="shared" si="81"/>
        <v>0.32847222222335404</v>
      </c>
      <c r="AS516" s="117">
        <f t="shared" si="80"/>
        <v>0.32847222222335404</v>
      </c>
    </row>
    <row r="517" spans="1:45" x14ac:dyDescent="0.2">
      <c r="A517" s="9" t="s">
        <v>2075</v>
      </c>
      <c r="B517" s="16">
        <v>40172.581250000003</v>
      </c>
      <c r="C517" s="16">
        <v>40173.911805555559</v>
      </c>
      <c r="D517" s="20" t="s">
        <v>282</v>
      </c>
      <c r="E517" s="18" t="s">
        <v>283</v>
      </c>
      <c r="F517" s="9">
        <v>50</v>
      </c>
      <c r="L517" s="8">
        <v>1825</v>
      </c>
      <c r="N517" s="9">
        <v>368</v>
      </c>
      <c r="P517" s="18"/>
      <c r="Q517" s="17"/>
      <c r="R517" s="18"/>
      <c r="T517" s="122">
        <v>1800</v>
      </c>
      <c r="U517" s="132"/>
      <c r="V517" s="4">
        <v>40172.554166666669</v>
      </c>
      <c r="W517" s="4">
        <v>40173.995138888888</v>
      </c>
      <c r="X517">
        <v>23.056100000000001</v>
      </c>
      <c r="Y517">
        <v>61.457000000000001</v>
      </c>
      <c r="Z517" s="81">
        <f t="shared" si="86"/>
        <v>1992.0470399999997</v>
      </c>
      <c r="AB517" s="82">
        <f t="shared" si="75"/>
        <v>167.0470399999997</v>
      </c>
      <c r="AC517" s="9">
        <v>368</v>
      </c>
      <c r="AF517" s="47">
        <f t="shared" si="82"/>
        <v>45763.80765715742</v>
      </c>
      <c r="AH517" s="47">
        <f t="shared" si="83"/>
        <v>20758.326978661626</v>
      </c>
      <c r="AK517" s="9">
        <v>1825</v>
      </c>
      <c r="AL517" s="9">
        <f t="shared" si="76"/>
        <v>1800</v>
      </c>
      <c r="AM517" s="82">
        <f t="shared" si="78"/>
        <v>1992.0470399999997</v>
      </c>
      <c r="AO517" s="82">
        <f t="shared" si="85"/>
        <v>-25</v>
      </c>
      <c r="AP517" s="82">
        <f t="shared" si="79"/>
        <v>192.0470399999997</v>
      </c>
      <c r="AQ517" s="117">
        <f t="shared" si="77"/>
        <v>0</v>
      </c>
      <c r="AR517" s="117">
        <f t="shared" si="81"/>
        <v>1.4409722222189885</v>
      </c>
      <c r="AS517" s="117">
        <f t="shared" si="80"/>
        <v>1.4409722222189885</v>
      </c>
    </row>
    <row r="518" spans="1:45" x14ac:dyDescent="0.2">
      <c r="A518" s="9" t="s">
        <v>2075</v>
      </c>
      <c r="B518" s="16">
        <v>40174.07916666667</v>
      </c>
      <c r="C518" s="16">
        <v>40175.431250000001</v>
      </c>
      <c r="D518" s="20" t="s">
        <v>284</v>
      </c>
      <c r="E518" s="18" t="s">
        <v>285</v>
      </c>
      <c r="F518" s="9">
        <v>50</v>
      </c>
      <c r="L518" s="8">
        <v>247</v>
      </c>
      <c r="N518" s="9">
        <v>772</v>
      </c>
      <c r="P518" s="18"/>
      <c r="Q518" s="17"/>
      <c r="R518" s="18"/>
      <c r="T518" s="122">
        <v>250</v>
      </c>
      <c r="U518" s="132"/>
      <c r="V518" s="4">
        <v>40173.995138888888</v>
      </c>
      <c r="W518" s="4">
        <v>40175.513888888891</v>
      </c>
      <c r="X518">
        <v>3.2284000000000002</v>
      </c>
      <c r="Y518">
        <v>2.8</v>
      </c>
      <c r="Z518" s="81">
        <f t="shared" si="86"/>
        <v>278.93376000000001</v>
      </c>
      <c r="AB518" s="82">
        <f t="shared" ref="AB518:AB581" si="87">Z518-L518</f>
        <v>31.933760000000007</v>
      </c>
      <c r="AC518" s="9">
        <v>772</v>
      </c>
      <c r="AF518" s="47">
        <f t="shared" si="82"/>
        <v>13442.90485399735</v>
      </c>
      <c r="AH518" s="47">
        <f t="shared" si="83"/>
        <v>6097.6616411128316</v>
      </c>
      <c r="AK518" s="9">
        <v>247</v>
      </c>
      <c r="AL518" s="9">
        <f t="shared" ref="AL518:AL581" si="88">T518</f>
        <v>250</v>
      </c>
      <c r="AM518" s="82">
        <f t="shared" si="78"/>
        <v>278.93376000000001</v>
      </c>
      <c r="AO518" s="82">
        <f t="shared" si="85"/>
        <v>3</v>
      </c>
      <c r="AP518" s="82">
        <f t="shared" si="79"/>
        <v>28.933760000000007</v>
      </c>
      <c r="AQ518" s="117">
        <f t="shared" ref="AQ518:AQ581" si="89">Q518-P518</f>
        <v>0</v>
      </c>
      <c r="AR518" s="117">
        <f t="shared" si="81"/>
        <v>1.5187500000029104</v>
      </c>
      <c r="AS518" s="117">
        <f t="shared" si="80"/>
        <v>1.5187500000029104</v>
      </c>
    </row>
    <row r="519" spans="1:45" x14ac:dyDescent="0.2">
      <c r="A519" s="9" t="s">
        <v>2075</v>
      </c>
      <c r="B519" s="16">
        <v>40175.597222222219</v>
      </c>
      <c r="C519" s="16">
        <v>40183.556944444441</v>
      </c>
      <c r="D519" s="20" t="s">
        <v>286</v>
      </c>
      <c r="E519" s="18" t="s">
        <v>287</v>
      </c>
      <c r="F519" s="9">
        <v>50</v>
      </c>
      <c r="L519" s="8">
        <v>766</v>
      </c>
      <c r="N519" s="9">
        <v>471</v>
      </c>
      <c r="P519" s="18"/>
      <c r="Q519" s="17"/>
      <c r="R519" s="18"/>
      <c r="T519" s="122">
        <v>770</v>
      </c>
      <c r="U519" s="132"/>
      <c r="V519" s="4">
        <v>40175.513888888891</v>
      </c>
      <c r="W519" s="4">
        <v>40184.074999999997</v>
      </c>
      <c r="X519">
        <v>9.4343000000000004</v>
      </c>
      <c r="Y519">
        <v>1.85</v>
      </c>
      <c r="Z519" s="81">
        <f t="shared" si="86"/>
        <v>815.12351999999987</v>
      </c>
      <c r="AB519" s="82">
        <f t="shared" si="87"/>
        <v>49.123519999999871</v>
      </c>
      <c r="AC519" s="9">
        <v>471</v>
      </c>
      <c r="AF519" s="47">
        <f t="shared" si="82"/>
        <v>23967.297966691836</v>
      </c>
      <c r="AH519" s="47">
        <f t="shared" si="83"/>
        <v>10871.495040683949</v>
      </c>
      <c r="AK519" s="9">
        <v>766</v>
      </c>
      <c r="AL519" s="9">
        <f t="shared" si="88"/>
        <v>770</v>
      </c>
      <c r="AM519" s="82">
        <f t="shared" ref="AM519:AM582" si="90">Z519</f>
        <v>815.12351999999987</v>
      </c>
      <c r="AO519" s="82">
        <f t="shared" ref="AO519:AO582" si="91">AL519-AK519</f>
        <v>4</v>
      </c>
      <c r="AP519" s="82">
        <f t="shared" ref="AP519:AP582" si="92">AM519-AL519</f>
        <v>45.123519999999871</v>
      </c>
      <c r="AQ519" s="117">
        <f t="shared" si="89"/>
        <v>0</v>
      </c>
      <c r="AR519" s="117">
        <f t="shared" si="81"/>
        <v>8.5611111111065838</v>
      </c>
      <c r="AS519" s="117">
        <f t="shared" ref="AS519:AS582" si="93">AR519-AQ519</f>
        <v>8.5611111111065838</v>
      </c>
    </row>
    <row r="520" spans="1:45" x14ac:dyDescent="0.2">
      <c r="A520" s="9" t="s">
        <v>2075</v>
      </c>
      <c r="B520" s="16">
        <v>40184.59375</v>
      </c>
      <c r="C520" s="16">
        <v>40191.484722222223</v>
      </c>
      <c r="D520" s="20" t="s">
        <v>288</v>
      </c>
      <c r="E520" s="18" t="s">
        <v>289</v>
      </c>
      <c r="F520" s="9">
        <v>50</v>
      </c>
      <c r="L520" s="8">
        <v>459</v>
      </c>
      <c r="N520" s="9">
        <v>693</v>
      </c>
      <c r="P520" s="18"/>
      <c r="Q520" s="17"/>
      <c r="R520" s="18"/>
      <c r="T520" s="122">
        <v>460</v>
      </c>
      <c r="U520" s="132"/>
      <c r="V520" s="4">
        <v>40184.074999999997</v>
      </c>
      <c r="W520" s="4">
        <v>40191.62777777778</v>
      </c>
      <c r="X520">
        <v>5.8273000000000001</v>
      </c>
      <c r="Y520">
        <v>0.87660000000000005</v>
      </c>
      <c r="Z520" s="81">
        <f t="shared" si="86"/>
        <v>503.47872000000007</v>
      </c>
      <c r="AB520" s="82">
        <f t="shared" si="87"/>
        <v>44.478720000000067</v>
      </c>
      <c r="AC520" s="9">
        <v>693</v>
      </c>
      <c r="AF520" s="47">
        <f t="shared" si="82"/>
        <v>21781.565846794627</v>
      </c>
      <c r="AH520" s="47">
        <f t="shared" si="83"/>
        <v>9880.0534549553759</v>
      </c>
      <c r="AK520" s="9">
        <v>459</v>
      </c>
      <c r="AL520" s="9">
        <f t="shared" si="88"/>
        <v>460</v>
      </c>
      <c r="AM520" s="82">
        <f t="shared" si="90"/>
        <v>503.47872000000007</v>
      </c>
      <c r="AO520" s="82">
        <f t="shared" si="91"/>
        <v>1</v>
      </c>
      <c r="AP520" s="82">
        <f t="shared" si="92"/>
        <v>43.478720000000067</v>
      </c>
      <c r="AQ520" s="117">
        <f t="shared" si="89"/>
        <v>0</v>
      </c>
      <c r="AR520" s="117">
        <f t="shared" ref="AR520:AR583" si="94">W520-V520</f>
        <v>7.5527777777824667</v>
      </c>
      <c r="AS520" s="117">
        <f t="shared" si="93"/>
        <v>7.5527777777824667</v>
      </c>
    </row>
    <row r="521" spans="1:45" x14ac:dyDescent="0.2">
      <c r="A521" s="9" t="s">
        <v>2075</v>
      </c>
      <c r="B521" s="16">
        <v>40191.770833333336</v>
      </c>
      <c r="C521" s="16">
        <v>40198.374305555553</v>
      </c>
      <c r="D521" s="20" t="s">
        <v>290</v>
      </c>
      <c r="E521" s="18" t="s">
        <v>291</v>
      </c>
      <c r="F521" s="9">
        <v>50</v>
      </c>
      <c r="L521" s="8">
        <v>451</v>
      </c>
      <c r="N521" s="9">
        <v>852</v>
      </c>
      <c r="P521" s="18"/>
      <c r="Q521" s="17"/>
      <c r="R521" s="18"/>
      <c r="T521" s="122">
        <v>450</v>
      </c>
      <c r="U521" s="132"/>
      <c r="V521" s="4">
        <v>40191.62777777778</v>
      </c>
      <c r="W521" s="4">
        <v>40198.520138888889</v>
      </c>
      <c r="X521">
        <v>5.4295</v>
      </c>
      <c r="Y521">
        <v>1.1393</v>
      </c>
      <c r="Z521" s="81">
        <f t="shared" si="86"/>
        <v>469.10879999999992</v>
      </c>
      <c r="AB521" s="82">
        <f t="shared" si="87"/>
        <v>18.108799999999917</v>
      </c>
      <c r="AC521" s="9">
        <v>852</v>
      </c>
      <c r="AF521" s="47">
        <f t="shared" si="82"/>
        <v>24950.99780850047</v>
      </c>
      <c r="AH521" s="47">
        <f t="shared" si="83"/>
        <v>11317.698361834558</v>
      </c>
      <c r="AK521" s="9">
        <v>451</v>
      </c>
      <c r="AL521" s="9">
        <f t="shared" si="88"/>
        <v>450</v>
      </c>
      <c r="AM521" s="82">
        <f t="shared" si="90"/>
        <v>469.10879999999992</v>
      </c>
      <c r="AO521" s="82">
        <f t="shared" si="91"/>
        <v>-1</v>
      </c>
      <c r="AP521" s="82">
        <f t="shared" si="92"/>
        <v>19.108799999999917</v>
      </c>
      <c r="AQ521" s="117">
        <f t="shared" si="89"/>
        <v>0</v>
      </c>
      <c r="AR521" s="117">
        <f t="shared" si="94"/>
        <v>6.8923611111094942</v>
      </c>
      <c r="AS521" s="117">
        <f t="shared" si="93"/>
        <v>6.8923611111094942</v>
      </c>
    </row>
    <row r="522" spans="1:45" x14ac:dyDescent="0.2">
      <c r="A522" s="9" t="s">
        <v>2075</v>
      </c>
      <c r="B522" s="16">
        <v>40198.665972222225</v>
      </c>
      <c r="C522" s="16">
        <v>40200.184027777781</v>
      </c>
      <c r="D522" s="20" t="s">
        <v>292</v>
      </c>
      <c r="E522" s="18" t="s">
        <v>293</v>
      </c>
      <c r="F522" s="9">
        <v>50</v>
      </c>
      <c r="L522" s="8">
        <v>92</v>
      </c>
      <c r="N522" s="9">
        <v>621</v>
      </c>
      <c r="P522" s="18"/>
      <c r="Q522" s="17"/>
      <c r="R522" s="18"/>
      <c r="T522" s="122">
        <v>92</v>
      </c>
      <c r="U522" s="132"/>
      <c r="V522" s="4">
        <v>40198.520138888889</v>
      </c>
      <c r="W522" s="4">
        <v>40200.375694444447</v>
      </c>
      <c r="X522">
        <v>1.2977000000000001</v>
      </c>
      <c r="Y522">
        <v>0.7</v>
      </c>
      <c r="Z522" s="81">
        <f t="shared" si="86"/>
        <v>112.12128</v>
      </c>
      <c r="AB522" s="82">
        <f t="shared" si="87"/>
        <v>20.121279999999999</v>
      </c>
      <c r="AC522" s="9">
        <v>621</v>
      </c>
      <c r="AF522" s="47">
        <f t="shared" si="82"/>
        <v>4346.6471896556568</v>
      </c>
      <c r="AH522" s="47">
        <f t="shared" si="83"/>
        <v>1971.6262313597281</v>
      </c>
      <c r="AK522" s="9">
        <v>92</v>
      </c>
      <c r="AL522" s="9">
        <f t="shared" si="88"/>
        <v>92</v>
      </c>
      <c r="AM522" s="82">
        <f t="shared" si="90"/>
        <v>112.12128</v>
      </c>
      <c r="AO522" s="82">
        <f t="shared" si="91"/>
        <v>0</v>
      </c>
      <c r="AP522" s="82">
        <f t="shared" si="92"/>
        <v>20.121279999999999</v>
      </c>
      <c r="AQ522" s="117">
        <f t="shared" si="89"/>
        <v>0</v>
      </c>
      <c r="AR522" s="117">
        <f t="shared" si="94"/>
        <v>1.8555555555576575</v>
      </c>
      <c r="AS522" s="117">
        <f t="shared" si="93"/>
        <v>1.8555555555576575</v>
      </c>
    </row>
    <row r="523" spans="1:45" x14ac:dyDescent="0.2">
      <c r="A523" s="9" t="s">
        <v>2075</v>
      </c>
      <c r="B523" s="16">
        <v>40200.567361111112</v>
      </c>
      <c r="C523" s="16">
        <v>40201.754861111112</v>
      </c>
      <c r="D523" s="20" t="s">
        <v>294</v>
      </c>
      <c r="E523" s="18" t="s">
        <v>295</v>
      </c>
      <c r="F523" s="9">
        <v>50</v>
      </c>
      <c r="L523" s="8">
        <v>125</v>
      </c>
      <c r="N523" s="9">
        <v>758</v>
      </c>
      <c r="P523" s="18"/>
      <c r="Q523" s="17"/>
      <c r="R523" s="18"/>
      <c r="T523" s="122">
        <v>120</v>
      </c>
      <c r="U523" s="132"/>
      <c r="V523" s="4">
        <v>40200.375694444447</v>
      </c>
      <c r="W523" s="4">
        <v>40201.767361111109</v>
      </c>
      <c r="X523">
        <v>1.6964999999999999</v>
      </c>
      <c r="Y523">
        <v>8.6293000000000006</v>
      </c>
      <c r="Z523" s="81">
        <f t="shared" si="86"/>
        <v>146.57759999999999</v>
      </c>
      <c r="AB523" s="82">
        <f t="shared" si="87"/>
        <v>21.57759999999999</v>
      </c>
      <c r="AC523" s="9">
        <v>758</v>
      </c>
      <c r="AF523" s="47">
        <f t="shared" si="82"/>
        <v>6936.0394633489695</v>
      </c>
      <c r="AH523" s="47">
        <f t="shared" si="83"/>
        <v>3146.1668617204796</v>
      </c>
      <c r="AK523" s="9">
        <v>125</v>
      </c>
      <c r="AL523" s="9">
        <f t="shared" si="88"/>
        <v>120</v>
      </c>
      <c r="AM523" s="82">
        <f t="shared" si="90"/>
        <v>146.57759999999999</v>
      </c>
      <c r="AO523" s="82">
        <f t="shared" si="91"/>
        <v>-5</v>
      </c>
      <c r="AP523" s="82">
        <f t="shared" si="92"/>
        <v>26.57759999999999</v>
      </c>
      <c r="AQ523" s="117">
        <f t="shared" si="89"/>
        <v>0</v>
      </c>
      <c r="AR523" s="117">
        <f t="shared" si="94"/>
        <v>1.3916666666627862</v>
      </c>
      <c r="AS523" s="117">
        <f t="shared" si="93"/>
        <v>1.3916666666627862</v>
      </c>
    </row>
    <row r="524" spans="1:45" x14ac:dyDescent="0.2">
      <c r="A524" s="9" t="s">
        <v>2075</v>
      </c>
      <c r="B524" s="16">
        <v>40201.779861111114</v>
      </c>
      <c r="C524" s="16">
        <v>40201.904166666667</v>
      </c>
      <c r="D524" s="20" t="s">
        <v>298</v>
      </c>
      <c r="E524" s="18" t="s">
        <v>299</v>
      </c>
      <c r="F524" s="9">
        <v>50</v>
      </c>
      <c r="L524" s="8">
        <v>123</v>
      </c>
      <c r="N524" s="9">
        <v>935</v>
      </c>
      <c r="P524" s="18"/>
      <c r="Q524" s="17"/>
      <c r="R524" s="18"/>
      <c r="T524" s="122">
        <v>120</v>
      </c>
      <c r="U524" s="132"/>
      <c r="V524" s="4">
        <v>40201.767361111109</v>
      </c>
      <c r="W524" s="4">
        <v>40201.933333333334</v>
      </c>
      <c r="X524">
        <v>1.9412</v>
      </c>
      <c r="Y524">
        <v>14.439</v>
      </c>
      <c r="Z524" s="81">
        <f t="shared" si="86"/>
        <v>167.71968000000001</v>
      </c>
      <c r="AB524" s="82">
        <f t="shared" si="87"/>
        <v>44.719680000000011</v>
      </c>
      <c r="AC524" s="9">
        <v>935</v>
      </c>
      <c r="AF524" s="47">
        <f t="shared" si="82"/>
        <v>9789.7224526722912</v>
      </c>
      <c r="AH524" s="47">
        <f t="shared" si="83"/>
        <v>4440.5889742684803</v>
      </c>
      <c r="AK524" s="9">
        <v>123</v>
      </c>
      <c r="AL524" s="9">
        <f t="shared" si="88"/>
        <v>120</v>
      </c>
      <c r="AM524" s="82">
        <f t="shared" si="90"/>
        <v>167.71968000000001</v>
      </c>
      <c r="AO524" s="82">
        <f t="shared" si="91"/>
        <v>-3</v>
      </c>
      <c r="AP524" s="82">
        <f t="shared" si="92"/>
        <v>47.719680000000011</v>
      </c>
      <c r="AQ524" s="117">
        <f t="shared" si="89"/>
        <v>0</v>
      </c>
      <c r="AR524" s="117">
        <f t="shared" si="94"/>
        <v>0.16597222222480923</v>
      </c>
      <c r="AS524" s="117">
        <f t="shared" si="93"/>
        <v>0.16597222222480923</v>
      </c>
    </row>
    <row r="525" spans="1:45" x14ac:dyDescent="0.2">
      <c r="A525" s="9" t="s">
        <v>2075</v>
      </c>
      <c r="B525" s="16">
        <v>40201.962500000001</v>
      </c>
      <c r="C525" s="16">
        <v>40202.259027777778</v>
      </c>
      <c r="D525" s="20" t="s">
        <v>300</v>
      </c>
      <c r="E525" s="18" t="s">
        <v>301</v>
      </c>
      <c r="F525" s="9">
        <v>50</v>
      </c>
      <c r="L525" s="8">
        <v>495</v>
      </c>
      <c r="N525" s="9">
        <v>558</v>
      </c>
      <c r="P525" s="18"/>
      <c r="Q525" s="17"/>
      <c r="R525" s="18"/>
      <c r="T525" s="122">
        <v>500</v>
      </c>
      <c r="U525" s="132"/>
      <c r="V525" s="4">
        <v>40201.933333333334</v>
      </c>
      <c r="W525" s="4">
        <v>40202.272222222222</v>
      </c>
      <c r="X525">
        <v>6.6186999999999996</v>
      </c>
      <c r="Y525">
        <v>34.423999999999999</v>
      </c>
      <c r="Z525" s="81">
        <f t="shared" si="86"/>
        <v>571.85567999999989</v>
      </c>
      <c r="AB525" s="82">
        <f t="shared" si="87"/>
        <v>76.855679999999893</v>
      </c>
      <c r="AC525" s="9">
        <v>558</v>
      </c>
      <c r="AF525" s="47">
        <f t="shared" si="82"/>
        <v>19920.277377688075</v>
      </c>
      <c r="AH525" s="47">
        <f t="shared" si="83"/>
        <v>9035.7785438120627</v>
      </c>
      <c r="AK525" s="9">
        <v>495</v>
      </c>
      <c r="AL525" s="9">
        <f t="shared" si="88"/>
        <v>500</v>
      </c>
      <c r="AM525" s="82">
        <f t="shared" si="90"/>
        <v>571.85567999999989</v>
      </c>
      <c r="AO525" s="82">
        <f t="shared" si="91"/>
        <v>5</v>
      </c>
      <c r="AP525" s="82">
        <f t="shared" si="92"/>
        <v>71.855679999999893</v>
      </c>
      <c r="AQ525" s="117">
        <f t="shared" si="89"/>
        <v>0</v>
      </c>
      <c r="AR525" s="117">
        <f t="shared" si="94"/>
        <v>0.33888888888759539</v>
      </c>
      <c r="AS525" s="117">
        <f t="shared" si="93"/>
        <v>0.33888888888759539</v>
      </c>
    </row>
    <row r="526" spans="1:45" x14ac:dyDescent="0.2">
      <c r="A526" s="9" t="s">
        <v>2075</v>
      </c>
      <c r="B526" s="16">
        <v>40202.286111111112</v>
      </c>
      <c r="C526" s="16">
        <v>40202.527083333334</v>
      </c>
      <c r="D526" s="20" t="s">
        <v>302</v>
      </c>
      <c r="E526" s="18" t="s">
        <v>303</v>
      </c>
      <c r="F526" s="9">
        <v>50</v>
      </c>
      <c r="L526" s="8">
        <v>777</v>
      </c>
      <c r="N526" s="9">
        <v>321</v>
      </c>
      <c r="P526" s="18"/>
      <c r="Q526" s="17"/>
      <c r="R526" s="18"/>
      <c r="T526" s="122">
        <v>780</v>
      </c>
      <c r="U526" s="132"/>
      <c r="V526" s="4">
        <v>40202.272222222222</v>
      </c>
      <c r="W526" s="4">
        <v>40202.543749999997</v>
      </c>
      <c r="X526">
        <v>9.907</v>
      </c>
      <c r="Y526">
        <v>44.838999999999999</v>
      </c>
      <c r="Z526" s="81">
        <f t="shared" si="86"/>
        <v>855.96479999999997</v>
      </c>
      <c r="AB526" s="82">
        <f t="shared" si="87"/>
        <v>78.964799999999968</v>
      </c>
      <c r="AC526" s="9">
        <v>321</v>
      </c>
      <c r="AF526" s="47">
        <f t="shared" si="82"/>
        <v>17152.825965028758</v>
      </c>
      <c r="AH526" s="47">
        <f t="shared" si="83"/>
        <v>7780.4708178484798</v>
      </c>
      <c r="AK526" s="9">
        <v>777</v>
      </c>
      <c r="AL526" s="9">
        <f t="shared" si="88"/>
        <v>780</v>
      </c>
      <c r="AM526" s="82">
        <f t="shared" si="90"/>
        <v>855.96479999999997</v>
      </c>
      <c r="AO526" s="82">
        <f t="shared" si="91"/>
        <v>3</v>
      </c>
      <c r="AP526" s="82">
        <f t="shared" si="92"/>
        <v>75.964799999999968</v>
      </c>
      <c r="AQ526" s="117">
        <f t="shared" si="89"/>
        <v>0</v>
      </c>
      <c r="AR526" s="117">
        <f t="shared" si="94"/>
        <v>0.27152777777519077</v>
      </c>
      <c r="AS526" s="117">
        <f t="shared" si="93"/>
        <v>0.27152777777519077</v>
      </c>
    </row>
    <row r="527" spans="1:45" x14ac:dyDescent="0.2">
      <c r="A527" s="9" t="s">
        <v>2075</v>
      </c>
      <c r="B527" s="16">
        <v>40202.560416666667</v>
      </c>
      <c r="C527" s="16">
        <v>40203.3125</v>
      </c>
      <c r="D527" s="20" t="s">
        <v>304</v>
      </c>
      <c r="E527" s="18" t="s">
        <v>305</v>
      </c>
      <c r="F527" s="9">
        <v>50</v>
      </c>
      <c r="L527" s="8">
        <v>496</v>
      </c>
      <c r="N527" s="9">
        <v>581</v>
      </c>
      <c r="P527" s="18"/>
      <c r="Q527" s="17"/>
      <c r="R527" s="18"/>
      <c r="T527" s="122">
        <v>500</v>
      </c>
      <c r="U527" s="132"/>
      <c r="V527" s="4">
        <v>40202.543749999997</v>
      </c>
      <c r="W527" s="4">
        <v>40203.397916666669</v>
      </c>
      <c r="X527">
        <v>6.3627000000000002</v>
      </c>
      <c r="Y527">
        <v>25</v>
      </c>
      <c r="Z527" s="81">
        <f t="shared" si="86"/>
        <v>549.73728000000006</v>
      </c>
      <c r="AB527" s="82">
        <f t="shared" si="87"/>
        <v>53.737280000000055</v>
      </c>
      <c r="AC527" s="9">
        <v>581</v>
      </c>
      <c r="AF527" s="47">
        <f t="shared" si="82"/>
        <v>19939.123578572635</v>
      </c>
      <c r="AH527" s="47">
        <f t="shared" si="83"/>
        <v>9044.3271244546086</v>
      </c>
      <c r="AK527" s="9">
        <v>496</v>
      </c>
      <c r="AL527" s="9">
        <f t="shared" si="88"/>
        <v>500</v>
      </c>
      <c r="AM527" s="82">
        <f t="shared" si="90"/>
        <v>549.73728000000006</v>
      </c>
      <c r="AO527" s="82">
        <f t="shared" si="91"/>
        <v>4</v>
      </c>
      <c r="AP527" s="82">
        <f t="shared" si="92"/>
        <v>49.737280000000055</v>
      </c>
      <c r="AQ527" s="117">
        <f t="shared" si="89"/>
        <v>0</v>
      </c>
      <c r="AR527" s="117">
        <f t="shared" si="94"/>
        <v>0.85416666667151731</v>
      </c>
      <c r="AS527" s="117">
        <f t="shared" si="93"/>
        <v>0.85416666667151731</v>
      </c>
    </row>
    <row r="528" spans="1:45" x14ac:dyDescent="0.2">
      <c r="A528" s="9" t="s">
        <v>2075</v>
      </c>
      <c r="B528" s="16">
        <v>40203.48333333333</v>
      </c>
      <c r="C528" s="16">
        <v>40206.259027777778</v>
      </c>
      <c r="D528" s="20" t="s">
        <v>308</v>
      </c>
      <c r="E528" s="18" t="s">
        <v>309</v>
      </c>
      <c r="F528" s="9">
        <v>50</v>
      </c>
      <c r="L528" s="8">
        <v>327</v>
      </c>
      <c r="N528" s="9">
        <v>951</v>
      </c>
      <c r="P528" s="18"/>
      <c r="Q528" s="17"/>
      <c r="R528" s="18"/>
      <c r="T528" s="122">
        <v>330</v>
      </c>
      <c r="U528" s="132"/>
      <c r="V528" s="4">
        <v>40203.397916666669</v>
      </c>
      <c r="W528" s="4">
        <v>40206.453472222223</v>
      </c>
      <c r="X528">
        <v>4.1623999999999999</v>
      </c>
      <c r="Y528">
        <v>2.3782000000000001</v>
      </c>
      <c r="Z528" s="81">
        <f t="shared" si="86"/>
        <v>359.63135999999997</v>
      </c>
      <c r="AB528" s="82">
        <f t="shared" si="87"/>
        <v>32.631359999999972</v>
      </c>
      <c r="AC528" s="9">
        <v>951</v>
      </c>
      <c r="AF528" s="47">
        <f t="shared" si="82"/>
        <v>21350.734283600963</v>
      </c>
      <c r="AH528" s="47">
        <f t="shared" si="83"/>
        <v>9684.6295398716138</v>
      </c>
      <c r="AK528" s="9">
        <v>327</v>
      </c>
      <c r="AL528" s="9">
        <f t="shared" si="88"/>
        <v>330</v>
      </c>
      <c r="AM528" s="82">
        <f t="shared" si="90"/>
        <v>359.63135999999997</v>
      </c>
      <c r="AO528" s="82">
        <f t="shared" si="91"/>
        <v>3</v>
      </c>
      <c r="AP528" s="82">
        <f t="shared" si="92"/>
        <v>29.631359999999972</v>
      </c>
      <c r="AQ528" s="117">
        <f t="shared" si="89"/>
        <v>0</v>
      </c>
      <c r="AR528" s="117">
        <f t="shared" si="94"/>
        <v>3.0555555555547471</v>
      </c>
      <c r="AS528" s="117">
        <f t="shared" si="93"/>
        <v>3.0555555555547471</v>
      </c>
    </row>
    <row r="529" spans="1:45" x14ac:dyDescent="0.2">
      <c r="A529" s="9" t="s">
        <v>2075</v>
      </c>
      <c r="B529" s="16">
        <v>40206.647916666669</v>
      </c>
      <c r="C529" s="16">
        <v>40209.707638888889</v>
      </c>
      <c r="D529" s="20" t="s">
        <v>311</v>
      </c>
      <c r="E529" s="18" t="s">
        <v>312</v>
      </c>
      <c r="F529" s="9">
        <v>50</v>
      </c>
      <c r="L529" s="8">
        <v>212</v>
      </c>
      <c r="N529" s="9">
        <v>366</v>
      </c>
      <c r="P529" s="18"/>
      <c r="Q529" s="17"/>
      <c r="R529" s="18"/>
      <c r="T529" s="122">
        <v>210</v>
      </c>
      <c r="U529" s="132"/>
      <c r="V529" s="4">
        <v>40206.453472222223</v>
      </c>
      <c r="W529" s="4">
        <v>40209.938194444447</v>
      </c>
      <c r="X529">
        <v>2.8062</v>
      </c>
      <c r="Y529">
        <v>0.94</v>
      </c>
      <c r="Z529" s="81">
        <f t="shared" si="86"/>
        <v>242.45568000000006</v>
      </c>
      <c r="AB529" s="82">
        <f t="shared" si="87"/>
        <v>30.455680000000058</v>
      </c>
      <c r="AC529" s="9">
        <v>366</v>
      </c>
      <c r="AF529" s="47">
        <f t="shared" si="82"/>
        <v>5539.724811979233</v>
      </c>
      <c r="AH529" s="47">
        <f t="shared" si="83"/>
        <v>2512.8026907281287</v>
      </c>
      <c r="AK529" s="9">
        <v>212</v>
      </c>
      <c r="AL529" s="9">
        <f t="shared" si="88"/>
        <v>210</v>
      </c>
      <c r="AM529" s="82">
        <f t="shared" si="90"/>
        <v>242.45568000000006</v>
      </c>
      <c r="AO529" s="82">
        <f t="shared" si="91"/>
        <v>-2</v>
      </c>
      <c r="AP529" s="82">
        <f t="shared" si="92"/>
        <v>32.455680000000058</v>
      </c>
      <c r="AQ529" s="117">
        <f t="shared" si="89"/>
        <v>0</v>
      </c>
      <c r="AR529" s="117">
        <f t="shared" si="94"/>
        <v>3.484722222223354</v>
      </c>
      <c r="AS529" s="117">
        <f t="shared" si="93"/>
        <v>3.484722222223354</v>
      </c>
    </row>
    <row r="530" spans="1:45" x14ac:dyDescent="0.2">
      <c r="A530" s="9" t="s">
        <v>2075</v>
      </c>
      <c r="B530" s="16">
        <v>40210.169444444444</v>
      </c>
      <c r="C530" s="16">
        <v>40212.152777777781</v>
      </c>
      <c r="D530" s="20" t="s">
        <v>313</v>
      </c>
      <c r="E530" s="18" t="s">
        <v>314</v>
      </c>
      <c r="F530" s="9">
        <v>50</v>
      </c>
      <c r="L530" s="8">
        <v>152</v>
      </c>
      <c r="N530" s="9">
        <v>2256</v>
      </c>
      <c r="P530" s="18"/>
      <c r="Q530" s="17"/>
      <c r="R530" s="18"/>
      <c r="T530" s="122">
        <v>150</v>
      </c>
      <c r="U530" s="132"/>
      <c r="V530" s="4">
        <v>40209.938194444447</v>
      </c>
      <c r="W530" s="4">
        <v>40212.359722222223</v>
      </c>
      <c r="X530">
        <v>2.0941000000000001</v>
      </c>
      <c r="Y530">
        <v>1.52</v>
      </c>
      <c r="Z530" s="81">
        <f t="shared" si="86"/>
        <v>180.93024</v>
      </c>
      <c r="AB530" s="82">
        <f t="shared" si="87"/>
        <v>28.930239999999998</v>
      </c>
      <c r="AC530" s="9">
        <v>2256</v>
      </c>
      <c r="AF530" s="47">
        <f t="shared" si="82"/>
        <v>25481.500483215186</v>
      </c>
      <c r="AH530" s="47">
        <f t="shared" si="83"/>
        <v>11558.332796523264</v>
      </c>
      <c r="AK530" s="9">
        <v>152</v>
      </c>
      <c r="AL530" s="9">
        <f t="shared" si="88"/>
        <v>150</v>
      </c>
      <c r="AM530" s="82">
        <f t="shared" si="90"/>
        <v>180.93024</v>
      </c>
      <c r="AO530" s="82">
        <f t="shared" si="91"/>
        <v>-2</v>
      </c>
      <c r="AP530" s="82">
        <f t="shared" si="92"/>
        <v>30.930239999999998</v>
      </c>
      <c r="AQ530" s="117">
        <f t="shared" si="89"/>
        <v>0</v>
      </c>
      <c r="AR530" s="117">
        <f t="shared" si="94"/>
        <v>2.421527777776646</v>
      </c>
      <c r="AS530" s="117">
        <f t="shared" si="93"/>
        <v>2.421527777776646</v>
      </c>
    </row>
    <row r="531" spans="1:45" x14ac:dyDescent="0.2">
      <c r="A531" s="9" t="s">
        <v>2075</v>
      </c>
      <c r="B531" s="16">
        <v>40212.567361111112</v>
      </c>
      <c r="C531" s="16">
        <v>40215.828472222223</v>
      </c>
      <c r="D531" s="20" t="s">
        <v>315</v>
      </c>
      <c r="E531" s="18" t="s">
        <v>316</v>
      </c>
      <c r="F531" s="9">
        <v>50</v>
      </c>
      <c r="L531" s="8">
        <v>211</v>
      </c>
      <c r="N531" s="9">
        <v>1690</v>
      </c>
      <c r="P531" s="18"/>
      <c r="Q531" s="17"/>
      <c r="R531" s="18"/>
      <c r="T531" s="122">
        <v>210</v>
      </c>
      <c r="U531" s="132"/>
      <c r="V531" s="4">
        <v>40212.359722222223</v>
      </c>
      <c r="W531" s="4">
        <v>40216.090277777781</v>
      </c>
      <c r="X531">
        <v>2.7776999999999998</v>
      </c>
      <c r="Y531">
        <v>1.0043</v>
      </c>
      <c r="Z531" s="81">
        <f t="shared" si="86"/>
        <v>239.99327999999997</v>
      </c>
      <c r="AB531" s="82">
        <f t="shared" si="87"/>
        <v>28.99327999999997</v>
      </c>
      <c r="AC531" s="9">
        <v>1690</v>
      </c>
      <c r="AF531" s="47">
        <f t="shared" si="82"/>
        <v>25319.815063382932</v>
      </c>
      <c r="AH531" s="47">
        <f t="shared" si="83"/>
        <v>11484.992771197916</v>
      </c>
      <c r="AK531" s="9">
        <v>211</v>
      </c>
      <c r="AL531" s="9">
        <f t="shared" si="88"/>
        <v>210</v>
      </c>
      <c r="AM531" s="82">
        <f t="shared" si="90"/>
        <v>239.99327999999997</v>
      </c>
      <c r="AO531" s="82">
        <f t="shared" si="91"/>
        <v>-1</v>
      </c>
      <c r="AP531" s="82">
        <f t="shared" si="92"/>
        <v>29.99327999999997</v>
      </c>
      <c r="AQ531" s="117">
        <f t="shared" si="89"/>
        <v>0</v>
      </c>
      <c r="AR531" s="117">
        <f t="shared" si="94"/>
        <v>3.7305555555576575</v>
      </c>
      <c r="AS531" s="117">
        <f t="shared" si="93"/>
        <v>3.7305555555576575</v>
      </c>
    </row>
    <row r="532" spans="1:45" x14ac:dyDescent="0.2">
      <c r="A532" s="9" t="s">
        <v>2075</v>
      </c>
      <c r="B532" s="16">
        <v>40216.352777777778</v>
      </c>
      <c r="C532" s="16">
        <v>40217.888194444444</v>
      </c>
      <c r="D532" s="20" t="s">
        <v>317</v>
      </c>
      <c r="E532" s="18" t="s">
        <v>318</v>
      </c>
      <c r="F532" s="9">
        <v>50</v>
      </c>
      <c r="L532" s="8">
        <v>89</v>
      </c>
      <c r="N532" s="9">
        <v>1390</v>
      </c>
      <c r="P532" s="18"/>
      <c r="Q532" s="17"/>
      <c r="R532" s="18"/>
      <c r="T532" s="122">
        <v>89</v>
      </c>
      <c r="U532" s="132"/>
      <c r="V532" s="4">
        <v>40216.090277777781</v>
      </c>
      <c r="W532" s="4">
        <v>40218.017361111109</v>
      </c>
      <c r="X532">
        <v>1.2961</v>
      </c>
      <c r="Y532">
        <v>0.87660000000000005</v>
      </c>
      <c r="Z532" s="81">
        <f t="shared" si="86"/>
        <v>111.98304</v>
      </c>
      <c r="AB532" s="82">
        <f t="shared" si="87"/>
        <v>22.983040000000003</v>
      </c>
      <c r="AC532" s="9">
        <v>1390</v>
      </c>
      <c r="AF532" s="47">
        <f t="shared" si="82"/>
        <v>9717.2146599671505</v>
      </c>
      <c r="AH532" s="47">
        <f t="shared" si="83"/>
        <v>4407.6996552513601</v>
      </c>
      <c r="AK532" s="9">
        <v>89</v>
      </c>
      <c r="AL532" s="9">
        <f t="shared" si="88"/>
        <v>89</v>
      </c>
      <c r="AM532" s="82">
        <f t="shared" si="90"/>
        <v>111.98304</v>
      </c>
      <c r="AO532" s="82">
        <f t="shared" si="91"/>
        <v>0</v>
      </c>
      <c r="AP532" s="82">
        <f t="shared" si="92"/>
        <v>22.983040000000003</v>
      </c>
      <c r="AQ532" s="117">
        <f t="shared" si="89"/>
        <v>0</v>
      </c>
      <c r="AR532" s="117">
        <f t="shared" si="94"/>
        <v>1.9270833333284827</v>
      </c>
      <c r="AS532" s="117">
        <f t="shared" si="93"/>
        <v>1.9270833333284827</v>
      </c>
    </row>
    <row r="533" spans="1:45" x14ac:dyDescent="0.2">
      <c r="A533" s="9" t="s">
        <v>2075</v>
      </c>
      <c r="B533" s="16">
        <v>40218.146527777775</v>
      </c>
      <c r="C533" s="16">
        <v>40218.788194444445</v>
      </c>
      <c r="D533" s="20" t="s">
        <v>319</v>
      </c>
      <c r="E533" s="18" t="s">
        <v>320</v>
      </c>
      <c r="F533" s="9">
        <v>50</v>
      </c>
      <c r="L533" s="8">
        <v>45</v>
      </c>
      <c r="N533" s="9">
        <v>2030</v>
      </c>
      <c r="P533" s="18"/>
      <c r="Q533" s="17"/>
      <c r="R533" s="18"/>
      <c r="T533" s="122">
        <v>45</v>
      </c>
      <c r="U533" s="132"/>
      <c r="V533" s="4">
        <v>40218.017361111109</v>
      </c>
      <c r="W533" s="4">
        <v>40218.898611111108</v>
      </c>
      <c r="X533">
        <v>0.69650000000000001</v>
      </c>
      <c r="Y533">
        <v>1.0043</v>
      </c>
      <c r="Z533" s="81">
        <f t="shared" si="86"/>
        <v>60.177600000000005</v>
      </c>
      <c r="AB533" s="82">
        <f t="shared" si="87"/>
        <v>15.177600000000005</v>
      </c>
      <c r="AC533" s="9">
        <v>2030</v>
      </c>
      <c r="AF533" s="47">
        <f t="shared" si="82"/>
        <v>7626.1552902505255</v>
      </c>
      <c r="AH533" s="47">
        <f t="shared" si="83"/>
        <v>3459.2013472968001</v>
      </c>
      <c r="AK533" s="9">
        <v>45</v>
      </c>
      <c r="AL533" s="9">
        <f t="shared" si="88"/>
        <v>45</v>
      </c>
      <c r="AM533" s="82">
        <f t="shared" si="90"/>
        <v>60.177600000000005</v>
      </c>
      <c r="AO533" s="82">
        <f t="shared" si="91"/>
        <v>0</v>
      </c>
      <c r="AP533" s="82">
        <f t="shared" si="92"/>
        <v>15.177600000000005</v>
      </c>
      <c r="AQ533" s="117">
        <f t="shared" si="89"/>
        <v>0</v>
      </c>
      <c r="AR533" s="117">
        <f t="shared" si="94"/>
        <v>0.88124999999854481</v>
      </c>
      <c r="AS533" s="117">
        <f t="shared" si="93"/>
        <v>0.88124999999854481</v>
      </c>
    </row>
    <row r="534" spans="1:45" x14ac:dyDescent="0.2">
      <c r="A534" s="9" t="s">
        <v>2075</v>
      </c>
      <c r="B534" s="16">
        <v>40219.009027777778</v>
      </c>
      <c r="C534" s="16">
        <v>40219.439583333333</v>
      </c>
      <c r="D534" s="20" t="s">
        <v>323</v>
      </c>
      <c r="E534" s="18" t="s">
        <v>324</v>
      </c>
      <c r="F534" s="9">
        <v>50</v>
      </c>
      <c r="L534" s="8">
        <v>30</v>
      </c>
      <c r="N534" s="9">
        <v>2080</v>
      </c>
      <c r="P534" s="18"/>
      <c r="Q534" s="17"/>
      <c r="R534" s="18"/>
      <c r="T534" s="122">
        <v>30</v>
      </c>
      <c r="U534" s="132"/>
      <c r="V534" s="4">
        <v>40218.898611111108</v>
      </c>
      <c r="W534" s="4">
        <v>40219.545138888891</v>
      </c>
      <c r="X534">
        <v>0.52149999999999996</v>
      </c>
      <c r="Y534">
        <v>0.87660000000000005</v>
      </c>
      <c r="Z534" s="81">
        <f t="shared" si="86"/>
        <v>45.057600000000001</v>
      </c>
      <c r="AB534" s="82">
        <f t="shared" si="87"/>
        <v>15.057600000000001</v>
      </c>
      <c r="AC534" s="9">
        <v>2080</v>
      </c>
      <c r="AF534" s="47">
        <f t="shared" ref="AF534:AF565" si="95">AC534*Z534*0.0022046*28.31685</f>
        <v>5850.6771481903188</v>
      </c>
      <c r="AH534" s="47">
        <f t="shared" ref="AH534:AH565" si="96">AC534*Z534*28.31685/1000</f>
        <v>2653.8497451648</v>
      </c>
      <c r="AK534" s="9">
        <v>30</v>
      </c>
      <c r="AL534" s="9">
        <f t="shared" si="88"/>
        <v>30</v>
      </c>
      <c r="AM534" s="82">
        <f t="shared" si="90"/>
        <v>45.057600000000001</v>
      </c>
      <c r="AO534" s="82">
        <f t="shared" si="91"/>
        <v>0</v>
      </c>
      <c r="AP534" s="82">
        <f t="shared" si="92"/>
        <v>15.057600000000001</v>
      </c>
      <c r="AQ534" s="117">
        <f t="shared" si="89"/>
        <v>0</v>
      </c>
      <c r="AR534" s="117">
        <f t="shared" si="94"/>
        <v>0.64652777778246673</v>
      </c>
      <c r="AS534" s="117">
        <f t="shared" si="93"/>
        <v>0.64652777778246673</v>
      </c>
    </row>
    <row r="535" spans="1:45" x14ac:dyDescent="0.2">
      <c r="A535" s="9" t="s">
        <v>2075</v>
      </c>
      <c r="B535" s="16">
        <v>40219.650694444441</v>
      </c>
      <c r="C535" s="16">
        <v>40221.313194444447</v>
      </c>
      <c r="D535" s="20" t="s">
        <v>325</v>
      </c>
      <c r="E535" s="18" t="s">
        <v>326</v>
      </c>
      <c r="F535" s="9">
        <v>50</v>
      </c>
      <c r="L535" s="8">
        <v>106</v>
      </c>
      <c r="N535" s="9">
        <v>1740</v>
      </c>
      <c r="P535" s="18"/>
      <c r="Q535" s="17"/>
      <c r="R535" s="18"/>
      <c r="T535" s="122">
        <v>110</v>
      </c>
      <c r="U535" s="132"/>
      <c r="V535" s="4">
        <v>40219.545138888891</v>
      </c>
      <c r="W535" s="4">
        <v>40221.445833333331</v>
      </c>
      <c r="X535">
        <v>1.3947000000000001</v>
      </c>
      <c r="Y535">
        <v>0.94</v>
      </c>
      <c r="Z535" s="81">
        <f t="shared" si="86"/>
        <v>120.50208000000001</v>
      </c>
      <c r="AB535" s="82">
        <f t="shared" si="87"/>
        <v>14.502080000000007</v>
      </c>
      <c r="AC535" s="9">
        <v>1740</v>
      </c>
      <c r="AF535" s="47">
        <f t="shared" si="95"/>
        <v>13089.363696005426</v>
      </c>
      <c r="AH535" s="47">
        <f t="shared" si="96"/>
        <v>5937.2964238435197</v>
      </c>
      <c r="AK535" s="9">
        <v>106</v>
      </c>
      <c r="AL535" s="9">
        <f t="shared" si="88"/>
        <v>110</v>
      </c>
      <c r="AM535" s="82">
        <f t="shared" si="90"/>
        <v>120.50208000000001</v>
      </c>
      <c r="AO535" s="82">
        <f t="shared" si="91"/>
        <v>4</v>
      </c>
      <c r="AP535" s="82">
        <f t="shared" si="92"/>
        <v>10.502080000000007</v>
      </c>
      <c r="AQ535" s="117">
        <f t="shared" si="89"/>
        <v>0</v>
      </c>
      <c r="AR535" s="117">
        <f t="shared" si="94"/>
        <v>1.9006944444408873</v>
      </c>
      <c r="AS535" s="117">
        <f t="shared" si="93"/>
        <v>1.9006944444408873</v>
      </c>
    </row>
    <row r="536" spans="1:45" x14ac:dyDescent="0.2">
      <c r="A536" s="9" t="s">
        <v>2075</v>
      </c>
      <c r="B536" s="16">
        <v>40221.57916666667</v>
      </c>
      <c r="C536" s="16">
        <v>40226.431944444441</v>
      </c>
      <c r="D536" s="20" t="s">
        <v>327</v>
      </c>
      <c r="E536" s="18" t="s">
        <v>328</v>
      </c>
      <c r="F536" s="9">
        <v>50</v>
      </c>
      <c r="L536" s="8">
        <v>287</v>
      </c>
      <c r="N536" s="9">
        <v>1990</v>
      </c>
      <c r="P536" s="18"/>
      <c r="Q536" s="17"/>
      <c r="R536" s="18"/>
      <c r="T536" s="122">
        <v>290</v>
      </c>
      <c r="U536" s="132"/>
      <c r="V536" s="4">
        <v>40221.445833333331</v>
      </c>
      <c r="W536" s="4">
        <v>40226.680555555555</v>
      </c>
      <c r="X536">
        <v>3.5733000000000001</v>
      </c>
      <c r="Y536">
        <v>0.87660000000000005</v>
      </c>
      <c r="Z536" s="81">
        <f t="shared" si="86"/>
        <v>308.73311999999999</v>
      </c>
      <c r="AB536" s="82">
        <f t="shared" si="87"/>
        <v>21.733119999999985</v>
      </c>
      <c r="AC536" s="9">
        <v>1990</v>
      </c>
      <c r="AF536" s="47">
        <f t="shared" si="95"/>
        <v>38354.033354894018</v>
      </c>
      <c r="AH536" s="47">
        <f t="shared" si="96"/>
        <v>17397.275403653279</v>
      </c>
      <c r="AK536" s="9">
        <v>287</v>
      </c>
      <c r="AL536" s="9">
        <f t="shared" si="88"/>
        <v>290</v>
      </c>
      <c r="AM536" s="82">
        <f t="shared" si="90"/>
        <v>308.73311999999999</v>
      </c>
      <c r="AO536" s="82">
        <f t="shared" si="91"/>
        <v>3</v>
      </c>
      <c r="AP536" s="82">
        <f t="shared" si="92"/>
        <v>18.733119999999985</v>
      </c>
      <c r="AQ536" s="117">
        <f t="shared" si="89"/>
        <v>0</v>
      </c>
      <c r="AR536" s="117">
        <f t="shared" si="94"/>
        <v>5.234722222223354</v>
      </c>
      <c r="AS536" s="117">
        <f t="shared" si="93"/>
        <v>5.234722222223354</v>
      </c>
    </row>
    <row r="537" spans="1:45" x14ac:dyDescent="0.2">
      <c r="A537" s="9" t="s">
        <v>2075</v>
      </c>
      <c r="B537" s="16">
        <v>40226.929861111108</v>
      </c>
      <c r="C537" s="16">
        <v>40227.447916666664</v>
      </c>
      <c r="D537" s="20" t="s">
        <v>329</v>
      </c>
      <c r="E537" s="18" t="s">
        <v>330</v>
      </c>
      <c r="F537" s="9">
        <v>50</v>
      </c>
      <c r="L537" s="8">
        <v>30</v>
      </c>
      <c r="N537" s="9">
        <v>1670</v>
      </c>
      <c r="P537" s="18"/>
      <c r="Q537" s="17"/>
      <c r="R537" s="18"/>
      <c r="T537" s="122">
        <v>30</v>
      </c>
      <c r="U537" s="132"/>
      <c r="V537" s="4">
        <v>40226.680555555555</v>
      </c>
      <c r="W537" s="4">
        <v>40227.633333333331</v>
      </c>
      <c r="X537">
        <v>0.67200000000000004</v>
      </c>
      <c r="Y537">
        <v>1.0043</v>
      </c>
      <c r="Z537" s="81">
        <f t="shared" si="86"/>
        <v>58.060799999999993</v>
      </c>
      <c r="AB537" s="82">
        <f t="shared" si="87"/>
        <v>28.060799999999993</v>
      </c>
      <c r="AC537" s="9">
        <v>1670</v>
      </c>
      <c r="AF537" s="47">
        <f t="shared" si="95"/>
        <v>6053.0495637446547</v>
      </c>
      <c r="AH537" s="47">
        <f t="shared" si="96"/>
        <v>2745.6452706815994</v>
      </c>
      <c r="AK537" s="9">
        <v>30</v>
      </c>
      <c r="AL537" s="9">
        <f t="shared" si="88"/>
        <v>30</v>
      </c>
      <c r="AM537" s="82">
        <f t="shared" si="90"/>
        <v>58.060799999999993</v>
      </c>
      <c r="AO537" s="82">
        <f t="shared" si="91"/>
        <v>0</v>
      </c>
      <c r="AP537" s="82">
        <f t="shared" si="92"/>
        <v>28.060799999999993</v>
      </c>
      <c r="AQ537" s="117">
        <f t="shared" si="89"/>
        <v>0</v>
      </c>
      <c r="AR537" s="117">
        <f t="shared" si="94"/>
        <v>0.95277777777664596</v>
      </c>
      <c r="AS537" s="117">
        <f t="shared" si="93"/>
        <v>0.95277777777664596</v>
      </c>
    </row>
    <row r="538" spans="1:45" x14ac:dyDescent="0.2">
      <c r="A538" s="9" t="s">
        <v>2075</v>
      </c>
      <c r="B538" s="16">
        <v>40227.819444444445</v>
      </c>
      <c r="C538" s="16">
        <v>40230.018750000003</v>
      </c>
      <c r="D538" s="20" t="s">
        <v>331</v>
      </c>
      <c r="E538" s="18" t="s">
        <v>332</v>
      </c>
      <c r="F538" s="9">
        <v>50</v>
      </c>
      <c r="L538" s="8">
        <v>165</v>
      </c>
      <c r="N538" s="9">
        <v>1860</v>
      </c>
      <c r="P538" s="18"/>
      <c r="Q538" s="17"/>
      <c r="R538" s="18"/>
      <c r="T538" s="122">
        <v>160</v>
      </c>
      <c r="U538" s="132"/>
      <c r="V538" s="4">
        <v>40227.633333333331</v>
      </c>
      <c r="W538" s="4">
        <v>40230.130555555559</v>
      </c>
      <c r="X538">
        <v>2.2044000000000001</v>
      </c>
      <c r="Y538">
        <v>1.21</v>
      </c>
      <c r="Z538" s="81">
        <f t="shared" si="86"/>
        <v>190.46016</v>
      </c>
      <c r="AB538" s="82">
        <f t="shared" si="87"/>
        <v>25.460160000000002</v>
      </c>
      <c r="AC538" s="9">
        <v>1860</v>
      </c>
      <c r="AF538" s="47">
        <f t="shared" si="95"/>
        <v>22115.248941824226</v>
      </c>
      <c r="AH538" s="47">
        <f t="shared" si="96"/>
        <v>10031.41111395456</v>
      </c>
      <c r="AK538" s="9">
        <v>165</v>
      </c>
      <c r="AL538" s="9">
        <f t="shared" si="88"/>
        <v>160</v>
      </c>
      <c r="AM538" s="82">
        <f t="shared" si="90"/>
        <v>190.46016</v>
      </c>
      <c r="AO538" s="82">
        <f t="shared" si="91"/>
        <v>-5</v>
      </c>
      <c r="AP538" s="82">
        <f t="shared" si="92"/>
        <v>30.460160000000002</v>
      </c>
      <c r="AQ538" s="117">
        <f t="shared" si="89"/>
        <v>0</v>
      </c>
      <c r="AR538" s="117">
        <f t="shared" si="94"/>
        <v>2.4972222222277196</v>
      </c>
      <c r="AS538" s="117">
        <f t="shared" si="93"/>
        <v>2.4972222222277196</v>
      </c>
    </row>
    <row r="539" spans="1:45" x14ac:dyDescent="0.2">
      <c r="A539" s="9" t="s">
        <v>2075</v>
      </c>
      <c r="B539" s="16">
        <v>40230.243055555555</v>
      </c>
      <c r="C539" s="16">
        <v>40231.832638888889</v>
      </c>
      <c r="D539" s="20" t="s">
        <v>333</v>
      </c>
      <c r="E539" s="18" t="s">
        <v>334</v>
      </c>
      <c r="F539" s="9">
        <v>50</v>
      </c>
      <c r="L539" s="8">
        <v>164</v>
      </c>
      <c r="N539" s="9">
        <v>5790</v>
      </c>
      <c r="P539" s="18"/>
      <c r="Q539" s="17"/>
      <c r="R539" s="18"/>
      <c r="T539" s="122">
        <v>160</v>
      </c>
      <c r="U539" s="132"/>
      <c r="V539" s="4">
        <v>40230.130555555559</v>
      </c>
      <c r="W539" s="4">
        <v>40231.894444444442</v>
      </c>
      <c r="X539">
        <v>2.0714999999999999</v>
      </c>
      <c r="Y539">
        <v>2.5</v>
      </c>
      <c r="Z539" s="81">
        <f t="shared" si="86"/>
        <v>178.97759999999997</v>
      </c>
      <c r="AB539" s="82">
        <f t="shared" si="87"/>
        <v>14.977599999999967</v>
      </c>
      <c r="AC539" s="9">
        <v>5790</v>
      </c>
      <c r="AF539" s="47">
        <f t="shared" si="95"/>
        <v>64692.209929970355</v>
      </c>
      <c r="AH539" s="47">
        <f t="shared" si="96"/>
        <v>29344.193926322394</v>
      </c>
      <c r="AK539" s="9">
        <v>164</v>
      </c>
      <c r="AL539" s="9">
        <f t="shared" si="88"/>
        <v>160</v>
      </c>
      <c r="AM539" s="82">
        <f t="shared" si="90"/>
        <v>178.97759999999997</v>
      </c>
      <c r="AO539" s="82">
        <f t="shared" si="91"/>
        <v>-4</v>
      </c>
      <c r="AP539" s="82">
        <f t="shared" si="92"/>
        <v>18.977599999999967</v>
      </c>
      <c r="AQ539" s="117">
        <f t="shared" si="89"/>
        <v>0</v>
      </c>
      <c r="AR539" s="117">
        <f t="shared" si="94"/>
        <v>1.7638888888832298</v>
      </c>
      <c r="AS539" s="117">
        <f t="shared" si="93"/>
        <v>1.7638888888832298</v>
      </c>
    </row>
    <row r="540" spans="1:45" x14ac:dyDescent="0.2">
      <c r="A540" s="9" t="s">
        <v>2075</v>
      </c>
      <c r="B540" s="16">
        <v>40231.956944444442</v>
      </c>
      <c r="C540" s="16">
        <v>40233.188194444447</v>
      </c>
      <c r="D540" s="20" t="s">
        <v>335</v>
      </c>
      <c r="E540" s="18" t="s">
        <v>336</v>
      </c>
      <c r="F540" s="9">
        <v>50</v>
      </c>
      <c r="L540" s="8">
        <v>119</v>
      </c>
      <c r="N540" s="9">
        <v>3130</v>
      </c>
      <c r="P540" s="18"/>
      <c r="Q540" s="17"/>
      <c r="R540" s="18"/>
      <c r="T540" s="122">
        <v>120</v>
      </c>
      <c r="U540" s="132"/>
      <c r="V540" s="4">
        <v>40231.894444444442</v>
      </c>
      <c r="W540" s="4">
        <v>40233.345833333333</v>
      </c>
      <c r="X540">
        <v>1.6107</v>
      </c>
      <c r="Y540">
        <v>1.3605</v>
      </c>
      <c r="Z540" s="81">
        <f t="shared" si="86"/>
        <v>139.16447999999997</v>
      </c>
      <c r="AB540" s="82">
        <f t="shared" si="87"/>
        <v>20.164479999999969</v>
      </c>
      <c r="AC540" s="9">
        <v>3130</v>
      </c>
      <c r="AF540" s="47">
        <f t="shared" si="95"/>
        <v>27192.396366349978</v>
      </c>
      <c r="AH540" s="47">
        <f t="shared" si="96"/>
        <v>12334.390078177437</v>
      </c>
      <c r="AK540" s="9">
        <v>119</v>
      </c>
      <c r="AL540" s="9">
        <f t="shared" si="88"/>
        <v>120</v>
      </c>
      <c r="AM540" s="82">
        <f t="shared" si="90"/>
        <v>139.16447999999997</v>
      </c>
      <c r="AO540" s="82">
        <f t="shared" si="91"/>
        <v>1</v>
      </c>
      <c r="AP540" s="82">
        <f t="shared" si="92"/>
        <v>19.164479999999969</v>
      </c>
      <c r="AQ540" s="117">
        <f t="shared" si="89"/>
        <v>0</v>
      </c>
      <c r="AR540" s="117">
        <f t="shared" si="94"/>
        <v>1.4513888888905058</v>
      </c>
      <c r="AS540" s="117">
        <f t="shared" si="93"/>
        <v>1.4513888888905058</v>
      </c>
    </row>
    <row r="541" spans="1:45" x14ac:dyDescent="0.2">
      <c r="A541" s="9" t="s">
        <v>2075</v>
      </c>
      <c r="B541" s="16">
        <v>40233.503472222219</v>
      </c>
      <c r="C541" s="16">
        <v>40238.117361111108</v>
      </c>
      <c r="D541" s="20" t="s">
        <v>338</v>
      </c>
      <c r="E541" s="18" t="s">
        <v>339</v>
      </c>
      <c r="F541" s="9">
        <v>50</v>
      </c>
      <c r="L541" s="8">
        <v>337</v>
      </c>
      <c r="N541" s="9">
        <v>1200</v>
      </c>
      <c r="P541" s="18"/>
      <c r="Q541" s="17"/>
      <c r="R541" s="18"/>
      <c r="T541" s="122">
        <v>340</v>
      </c>
      <c r="U541" s="132"/>
      <c r="V541" s="4">
        <v>40233.345833333333</v>
      </c>
      <c r="W541" s="4">
        <v>40238.220138888886</v>
      </c>
      <c r="X541">
        <v>4.1256000000000004</v>
      </c>
      <c r="Y541">
        <v>1.4391</v>
      </c>
      <c r="Z541" s="81">
        <f t="shared" si="86"/>
        <v>356.45184</v>
      </c>
      <c r="AB541" s="82">
        <f t="shared" si="87"/>
        <v>19.451840000000004</v>
      </c>
      <c r="AC541" s="9">
        <v>1200</v>
      </c>
      <c r="AF541" s="47">
        <f t="shared" si="95"/>
        <v>26702.802908666541</v>
      </c>
      <c r="AH541" s="47">
        <f t="shared" si="96"/>
        <v>12112.3119426048</v>
      </c>
      <c r="AK541" s="9">
        <v>337</v>
      </c>
      <c r="AL541" s="9">
        <f t="shared" si="88"/>
        <v>340</v>
      </c>
      <c r="AM541" s="82">
        <f t="shared" si="90"/>
        <v>356.45184</v>
      </c>
      <c r="AO541" s="82">
        <f t="shared" si="91"/>
        <v>3</v>
      </c>
      <c r="AP541" s="82">
        <f t="shared" si="92"/>
        <v>16.451840000000004</v>
      </c>
      <c r="AQ541" s="117">
        <f t="shared" si="89"/>
        <v>0</v>
      </c>
      <c r="AR541" s="117">
        <f t="shared" si="94"/>
        <v>4.8743055555532919</v>
      </c>
      <c r="AS541" s="117">
        <f t="shared" si="93"/>
        <v>4.8743055555532919</v>
      </c>
    </row>
    <row r="542" spans="1:45" x14ac:dyDescent="0.2">
      <c r="A542" s="9" t="s">
        <v>2075</v>
      </c>
      <c r="B542" s="16">
        <v>40238.323611111111</v>
      </c>
      <c r="C542" s="16">
        <v>40240.022916666669</v>
      </c>
      <c r="D542" s="20" t="s">
        <v>340</v>
      </c>
      <c r="E542" s="18" t="s">
        <v>341</v>
      </c>
      <c r="F542" s="9">
        <v>50</v>
      </c>
      <c r="L542" s="8">
        <v>164</v>
      </c>
      <c r="N542" s="9">
        <v>1870</v>
      </c>
      <c r="P542" s="18"/>
      <c r="Q542" s="17"/>
      <c r="R542" s="18"/>
      <c r="T542" s="122">
        <v>160</v>
      </c>
      <c r="U542" s="132"/>
      <c r="V542" s="4">
        <v>40238.220138888886</v>
      </c>
      <c r="W542" s="4">
        <v>40240.219444444447</v>
      </c>
      <c r="X542">
        <v>2.1634000000000002</v>
      </c>
      <c r="Y542">
        <v>1.85</v>
      </c>
      <c r="Z542" s="81">
        <f t="shared" si="86"/>
        <v>186.91776000000002</v>
      </c>
      <c r="AB542" s="82">
        <f t="shared" si="87"/>
        <v>22.917760000000015</v>
      </c>
      <c r="AC542" s="9">
        <v>1870</v>
      </c>
      <c r="AF542" s="47">
        <f t="shared" si="95"/>
        <v>21820.61153318693</v>
      </c>
      <c r="AH542" s="47">
        <f t="shared" si="96"/>
        <v>9897.764462118721</v>
      </c>
      <c r="AK542" s="9">
        <v>164</v>
      </c>
      <c r="AL542" s="9">
        <f t="shared" si="88"/>
        <v>160</v>
      </c>
      <c r="AM542" s="82">
        <f t="shared" si="90"/>
        <v>186.91776000000002</v>
      </c>
      <c r="AO542" s="82">
        <f t="shared" si="91"/>
        <v>-4</v>
      </c>
      <c r="AP542" s="82">
        <f t="shared" si="92"/>
        <v>26.917760000000015</v>
      </c>
      <c r="AQ542" s="117">
        <f t="shared" si="89"/>
        <v>0</v>
      </c>
      <c r="AR542" s="117">
        <f t="shared" si="94"/>
        <v>1.9993055555605679</v>
      </c>
      <c r="AS542" s="117">
        <f t="shared" si="93"/>
        <v>1.9993055555605679</v>
      </c>
    </row>
    <row r="543" spans="1:45" x14ac:dyDescent="0.2">
      <c r="A543" s="9" t="s">
        <v>2075</v>
      </c>
      <c r="B543" s="16">
        <v>40240.415972222225</v>
      </c>
      <c r="C543" s="16">
        <v>40241.568749999999</v>
      </c>
      <c r="D543" s="20" t="s">
        <v>342</v>
      </c>
      <c r="E543" s="18" t="s">
        <v>343</v>
      </c>
      <c r="F543" s="9">
        <v>50</v>
      </c>
      <c r="L543" s="8">
        <v>162</v>
      </c>
      <c r="N543" s="9">
        <v>3280</v>
      </c>
      <c r="P543" s="18"/>
      <c r="Q543" s="17"/>
      <c r="R543" s="18"/>
      <c r="T543" s="122">
        <v>160</v>
      </c>
      <c r="U543" s="132"/>
      <c r="V543" s="4">
        <v>40240.219444444447</v>
      </c>
      <c r="W543" s="4">
        <v>40241.634722222225</v>
      </c>
      <c r="X543">
        <v>2.2841</v>
      </c>
      <c r="Y543">
        <v>6.18</v>
      </c>
      <c r="Z543" s="81">
        <f t="shared" si="86"/>
        <v>197.34623999999999</v>
      </c>
      <c r="AB543" s="82">
        <f t="shared" si="87"/>
        <v>35.346239999999995</v>
      </c>
      <c r="AC543" s="9">
        <v>3280</v>
      </c>
      <c r="AF543" s="47">
        <f t="shared" si="95"/>
        <v>40408.938612098362</v>
      </c>
      <c r="AH543" s="47">
        <f t="shared" si="96"/>
        <v>18329.37431375232</v>
      </c>
      <c r="AK543" s="9">
        <v>162</v>
      </c>
      <c r="AL543" s="9">
        <f t="shared" si="88"/>
        <v>160</v>
      </c>
      <c r="AM543" s="82">
        <f t="shared" si="90"/>
        <v>197.34623999999999</v>
      </c>
      <c r="AO543" s="82">
        <f t="shared" si="91"/>
        <v>-2</v>
      </c>
      <c r="AP543" s="82">
        <f t="shared" si="92"/>
        <v>37.346239999999995</v>
      </c>
      <c r="AQ543" s="117">
        <f t="shared" si="89"/>
        <v>0</v>
      </c>
      <c r="AR543" s="117">
        <f t="shared" si="94"/>
        <v>1.4152777777781012</v>
      </c>
      <c r="AS543" s="117">
        <f t="shared" si="93"/>
        <v>1.4152777777781012</v>
      </c>
    </row>
    <row r="544" spans="1:45" x14ac:dyDescent="0.2">
      <c r="A544" s="9" t="s">
        <v>2075</v>
      </c>
      <c r="B544" s="16">
        <v>40241.701388888891</v>
      </c>
      <c r="C544" s="16">
        <v>40242.667361111111</v>
      </c>
      <c r="D544" s="20" t="s">
        <v>344</v>
      </c>
      <c r="E544" s="18" t="s">
        <v>345</v>
      </c>
      <c r="F544" s="9">
        <v>50</v>
      </c>
      <c r="L544" s="8">
        <v>259</v>
      </c>
      <c r="N544" s="9">
        <v>761</v>
      </c>
      <c r="P544" s="18"/>
      <c r="Q544" s="17"/>
      <c r="R544" s="18"/>
      <c r="T544" s="122">
        <v>260</v>
      </c>
      <c r="U544" s="132"/>
      <c r="V544" s="4">
        <v>40241.634722222225</v>
      </c>
      <c r="W544" s="4">
        <v>40242.680555555555</v>
      </c>
      <c r="X544">
        <v>3.6905000000000001</v>
      </c>
      <c r="Y544">
        <v>10.14</v>
      </c>
      <c r="Z544" s="81">
        <f t="shared" si="86"/>
        <v>318.85919999999999</v>
      </c>
      <c r="AB544" s="82">
        <f t="shared" si="87"/>
        <v>59.859199999999987</v>
      </c>
      <c r="AC544" s="9">
        <v>761</v>
      </c>
      <c r="AF544" s="47">
        <f t="shared" si="95"/>
        <v>15148.106585770185</v>
      </c>
      <c r="AH544" s="47">
        <f t="shared" si="96"/>
        <v>6871.13607265272</v>
      </c>
      <c r="AK544" s="9">
        <v>259</v>
      </c>
      <c r="AL544" s="9">
        <f t="shared" si="88"/>
        <v>260</v>
      </c>
      <c r="AM544" s="82">
        <f t="shared" si="90"/>
        <v>318.85919999999999</v>
      </c>
      <c r="AO544" s="82">
        <f t="shared" si="91"/>
        <v>1</v>
      </c>
      <c r="AP544" s="82">
        <f t="shared" si="92"/>
        <v>58.859199999999987</v>
      </c>
      <c r="AQ544" s="117">
        <f t="shared" si="89"/>
        <v>0</v>
      </c>
      <c r="AR544" s="117">
        <f t="shared" si="94"/>
        <v>1.0458333333299379</v>
      </c>
      <c r="AS544" s="117">
        <f t="shared" si="93"/>
        <v>1.0458333333299379</v>
      </c>
    </row>
    <row r="545" spans="1:45" x14ac:dyDescent="0.2">
      <c r="A545" s="9" t="s">
        <v>2075</v>
      </c>
      <c r="B545" s="16">
        <v>40242.694444444445</v>
      </c>
      <c r="C545" s="16">
        <v>40244.73333333333</v>
      </c>
      <c r="D545" s="20" t="s">
        <v>346</v>
      </c>
      <c r="E545" s="18" t="s">
        <v>347</v>
      </c>
      <c r="F545" s="9">
        <v>50</v>
      </c>
      <c r="L545" s="8">
        <v>643</v>
      </c>
      <c r="N545" s="9">
        <v>525</v>
      </c>
      <c r="P545" s="18"/>
      <c r="Q545" s="17"/>
      <c r="R545" s="18"/>
      <c r="T545" s="122">
        <v>640</v>
      </c>
      <c r="U545" s="132"/>
      <c r="V545" s="4">
        <v>40242.680555555555</v>
      </c>
      <c r="W545" s="4">
        <v>40244.786805555559</v>
      </c>
      <c r="X545">
        <v>7.8807</v>
      </c>
      <c r="Y545">
        <v>11.821</v>
      </c>
      <c r="Z545" s="81">
        <f t="shared" si="86"/>
        <v>680.89247999999998</v>
      </c>
      <c r="AB545" s="82">
        <f t="shared" si="87"/>
        <v>37.892479999999978</v>
      </c>
      <c r="AC545" s="9">
        <v>525</v>
      </c>
      <c r="AF545" s="47">
        <f t="shared" si="95"/>
        <v>22315.806370229464</v>
      </c>
      <c r="AH545" s="47">
        <f t="shared" si="96"/>
        <v>10122.383366701199</v>
      </c>
      <c r="AK545" s="9">
        <v>643</v>
      </c>
      <c r="AL545" s="9">
        <f t="shared" si="88"/>
        <v>640</v>
      </c>
      <c r="AM545" s="82">
        <f t="shared" si="90"/>
        <v>680.89247999999998</v>
      </c>
      <c r="AO545" s="82">
        <f t="shared" si="91"/>
        <v>-3</v>
      </c>
      <c r="AP545" s="82">
        <f t="shared" si="92"/>
        <v>40.892479999999978</v>
      </c>
      <c r="AQ545" s="117">
        <f t="shared" si="89"/>
        <v>0</v>
      </c>
      <c r="AR545" s="117">
        <f t="shared" si="94"/>
        <v>2.1062500000043656</v>
      </c>
      <c r="AS545" s="117">
        <f t="shared" si="93"/>
        <v>2.1062500000043656</v>
      </c>
    </row>
    <row r="546" spans="1:45" x14ac:dyDescent="0.2">
      <c r="A546" s="9" t="s">
        <v>2075</v>
      </c>
      <c r="B546" s="16">
        <v>40244.84097222222</v>
      </c>
      <c r="C546" s="16">
        <v>40246.801388888889</v>
      </c>
      <c r="D546" s="20" t="s">
        <v>348</v>
      </c>
      <c r="E546" s="18" t="s">
        <v>349</v>
      </c>
      <c r="F546" s="9">
        <v>50</v>
      </c>
      <c r="L546" s="8">
        <v>517</v>
      </c>
      <c r="N546" s="9">
        <v>434</v>
      </c>
      <c r="P546" s="18"/>
      <c r="Q546" s="17"/>
      <c r="R546" s="18"/>
      <c r="T546" s="122">
        <v>520</v>
      </c>
      <c r="U546" s="132"/>
      <c r="V546" s="4">
        <v>40244.786805555559</v>
      </c>
      <c r="W546" s="4">
        <v>40246.974305555559</v>
      </c>
      <c r="X546">
        <v>6.7161999999999997</v>
      </c>
      <c r="Y546">
        <v>7.7828999999999997</v>
      </c>
      <c r="Z546" s="81">
        <f t="shared" si="86"/>
        <v>580.27967999999998</v>
      </c>
      <c r="AB546" s="82">
        <f t="shared" si="87"/>
        <v>63.279679999999985</v>
      </c>
      <c r="AC546" s="9">
        <v>434</v>
      </c>
      <c r="AF546" s="47">
        <f t="shared" si="95"/>
        <v>15721.784379748971</v>
      </c>
      <c r="AH546" s="47">
        <f t="shared" si="96"/>
        <v>7131.3546129678716</v>
      </c>
      <c r="AK546" s="9">
        <v>517</v>
      </c>
      <c r="AL546" s="9">
        <f t="shared" si="88"/>
        <v>520</v>
      </c>
      <c r="AM546" s="82">
        <f t="shared" si="90"/>
        <v>580.27967999999998</v>
      </c>
      <c r="AO546" s="82">
        <f t="shared" si="91"/>
        <v>3</v>
      </c>
      <c r="AP546" s="82">
        <f t="shared" si="92"/>
        <v>60.279679999999985</v>
      </c>
      <c r="AQ546" s="117">
        <f t="shared" si="89"/>
        <v>0</v>
      </c>
      <c r="AR546" s="117">
        <f t="shared" si="94"/>
        <v>2.1875</v>
      </c>
      <c r="AS546" s="117">
        <f t="shared" si="93"/>
        <v>2.1875</v>
      </c>
    </row>
    <row r="547" spans="1:45" x14ac:dyDescent="0.2">
      <c r="A547" s="9" t="s">
        <v>2075</v>
      </c>
      <c r="B547" s="16">
        <v>40247.147222222222</v>
      </c>
      <c r="C547" s="16">
        <v>40247.431250000001</v>
      </c>
      <c r="D547" s="20" t="s">
        <v>352</v>
      </c>
      <c r="E547" s="18" t="s">
        <v>353</v>
      </c>
      <c r="F547" s="9">
        <v>50</v>
      </c>
      <c r="L547" s="8">
        <v>283</v>
      </c>
      <c r="N547" s="9">
        <v>902</v>
      </c>
      <c r="P547" s="18"/>
      <c r="Q547" s="17"/>
      <c r="R547" s="18"/>
      <c r="T547" s="122">
        <v>280</v>
      </c>
      <c r="U547" s="132"/>
      <c r="V547" s="4">
        <v>40246.974305555559</v>
      </c>
      <c r="W547" s="4">
        <v>40247.453472222223</v>
      </c>
      <c r="X547">
        <v>4.4450000000000003</v>
      </c>
      <c r="Y547">
        <v>35.603999999999999</v>
      </c>
      <c r="Z547" s="81">
        <f t="shared" si="86"/>
        <v>384.04800000000012</v>
      </c>
      <c r="AB547" s="82">
        <f t="shared" si="87"/>
        <v>101.04800000000012</v>
      </c>
      <c r="AC547" s="9">
        <v>902</v>
      </c>
      <c r="AF547" s="47">
        <f t="shared" si="95"/>
        <v>21625.531428555561</v>
      </c>
      <c r="AH547" s="47">
        <f t="shared" si="96"/>
        <v>9809.276707137602</v>
      </c>
      <c r="AK547" s="9">
        <v>283</v>
      </c>
      <c r="AL547" s="9">
        <f t="shared" si="88"/>
        <v>280</v>
      </c>
      <c r="AM547" s="82">
        <f t="shared" si="90"/>
        <v>384.04800000000012</v>
      </c>
      <c r="AO547" s="82">
        <f t="shared" si="91"/>
        <v>-3</v>
      </c>
      <c r="AP547" s="82">
        <f t="shared" si="92"/>
        <v>104.04800000000012</v>
      </c>
      <c r="AQ547" s="117">
        <f t="shared" si="89"/>
        <v>0</v>
      </c>
      <c r="AR547" s="117">
        <f t="shared" si="94"/>
        <v>0.47916666666424135</v>
      </c>
      <c r="AS547" s="117">
        <f t="shared" si="93"/>
        <v>0.47916666666424135</v>
      </c>
    </row>
    <row r="548" spans="1:45" x14ac:dyDescent="0.2">
      <c r="A548" s="9" t="s">
        <v>2075</v>
      </c>
      <c r="B548" s="16">
        <v>40247.475694444445</v>
      </c>
      <c r="C548" s="16">
        <v>40248.211111111108</v>
      </c>
      <c r="D548" s="20" t="s">
        <v>354</v>
      </c>
      <c r="E548" s="18" t="s">
        <v>355</v>
      </c>
      <c r="F548" s="9">
        <v>50</v>
      </c>
      <c r="L548" s="8">
        <v>479</v>
      </c>
      <c r="N548" s="9">
        <v>442</v>
      </c>
      <c r="P548" s="18"/>
      <c r="Q548" s="17"/>
      <c r="R548" s="18"/>
      <c r="T548" s="122">
        <v>480</v>
      </c>
      <c r="U548" s="132"/>
      <c r="V548" s="4">
        <v>40247.453472222223</v>
      </c>
      <c r="W548" s="4">
        <v>40248.324305555558</v>
      </c>
      <c r="X548">
        <v>6.3521000000000001</v>
      </c>
      <c r="Y548">
        <v>24.47</v>
      </c>
      <c r="Z548" s="81">
        <f t="shared" si="86"/>
        <v>548.82143999999994</v>
      </c>
      <c r="AB548" s="82">
        <f t="shared" si="87"/>
        <v>69.821439999999939</v>
      </c>
      <c r="AC548" s="9">
        <v>442</v>
      </c>
      <c r="AF548" s="47">
        <f t="shared" si="95"/>
        <v>15143.563454490295</v>
      </c>
      <c r="AH548" s="47">
        <f t="shared" si="96"/>
        <v>6869.0753218226864</v>
      </c>
      <c r="AK548" s="9">
        <v>479</v>
      </c>
      <c r="AL548" s="9">
        <f t="shared" si="88"/>
        <v>480</v>
      </c>
      <c r="AM548" s="82">
        <f t="shared" si="90"/>
        <v>548.82143999999994</v>
      </c>
      <c r="AO548" s="82">
        <f t="shared" si="91"/>
        <v>1</v>
      </c>
      <c r="AP548" s="82">
        <f t="shared" si="92"/>
        <v>68.821439999999939</v>
      </c>
      <c r="AQ548" s="117">
        <f t="shared" si="89"/>
        <v>0</v>
      </c>
      <c r="AR548" s="117">
        <f t="shared" si="94"/>
        <v>0.87083333333430346</v>
      </c>
      <c r="AS548" s="117">
        <f t="shared" si="93"/>
        <v>0.87083333333430346</v>
      </c>
    </row>
    <row r="549" spans="1:45" x14ac:dyDescent="0.2">
      <c r="A549" s="9" t="s">
        <v>2075</v>
      </c>
      <c r="B549" s="16">
        <v>40248.4375</v>
      </c>
      <c r="C549" s="16">
        <v>40249.665277777778</v>
      </c>
      <c r="D549" s="20" t="s">
        <v>356</v>
      </c>
      <c r="E549" s="18" t="s">
        <v>357</v>
      </c>
      <c r="F549" s="9">
        <v>50</v>
      </c>
      <c r="L549" s="8">
        <v>654</v>
      </c>
      <c r="N549" s="9">
        <v>462</v>
      </c>
      <c r="P549" s="18"/>
      <c r="Q549" s="17"/>
      <c r="R549" s="18"/>
      <c r="T549" s="122">
        <v>650</v>
      </c>
      <c r="U549" s="132"/>
      <c r="V549" s="4">
        <v>40248.324305555558</v>
      </c>
      <c r="W549" s="4">
        <v>40249.746527777781</v>
      </c>
      <c r="X549">
        <v>8.2521000000000004</v>
      </c>
      <c r="Y549">
        <v>18.175000000000001</v>
      </c>
      <c r="Z549" s="81">
        <f t="shared" si="86"/>
        <v>712.98144000000002</v>
      </c>
      <c r="AB549" s="82">
        <f t="shared" si="87"/>
        <v>58.981440000000021</v>
      </c>
      <c r="AC549" s="9">
        <v>462</v>
      </c>
      <c r="AF549" s="47">
        <f t="shared" si="95"/>
        <v>20563.400948905317</v>
      </c>
      <c r="AH549" s="47">
        <f t="shared" si="96"/>
        <v>9327.4974820399675</v>
      </c>
      <c r="AK549" s="9">
        <v>654</v>
      </c>
      <c r="AL549" s="9">
        <f t="shared" si="88"/>
        <v>650</v>
      </c>
      <c r="AM549" s="82">
        <f t="shared" si="90"/>
        <v>712.98144000000002</v>
      </c>
      <c r="AO549" s="82">
        <f t="shared" si="91"/>
        <v>-4</v>
      </c>
      <c r="AP549" s="82">
        <f t="shared" si="92"/>
        <v>62.981440000000021</v>
      </c>
      <c r="AQ549" s="117">
        <f t="shared" si="89"/>
        <v>0</v>
      </c>
      <c r="AR549" s="117">
        <f t="shared" si="94"/>
        <v>1.422222222223354</v>
      </c>
      <c r="AS549" s="117">
        <f t="shared" si="93"/>
        <v>1.422222222223354</v>
      </c>
    </row>
    <row r="550" spans="1:45" x14ac:dyDescent="0.2">
      <c r="A550" s="9" t="s">
        <v>2075</v>
      </c>
      <c r="B550" s="16">
        <v>40249.82708333333</v>
      </c>
      <c r="C550" s="16">
        <v>40251.949999999997</v>
      </c>
      <c r="D550" s="20" t="s">
        <v>358</v>
      </c>
      <c r="E550" s="18" t="s">
        <v>359</v>
      </c>
      <c r="F550" s="9">
        <v>50</v>
      </c>
      <c r="L550" s="8">
        <v>1141</v>
      </c>
      <c r="N550" s="9">
        <v>426</v>
      </c>
      <c r="P550" s="18"/>
      <c r="Q550" s="17"/>
      <c r="R550" s="18"/>
      <c r="T550" s="122">
        <v>1100</v>
      </c>
      <c r="U550" s="132"/>
      <c r="V550" s="4">
        <v>40249.746527777781</v>
      </c>
      <c r="W550" s="4">
        <v>40252.011111111111</v>
      </c>
      <c r="X550">
        <v>13.723800000000001</v>
      </c>
      <c r="Y550">
        <v>30.535</v>
      </c>
      <c r="Z550" s="81">
        <f t="shared" si="86"/>
        <v>1185.73632</v>
      </c>
      <c r="AB550" s="82">
        <f t="shared" si="87"/>
        <v>44.736319999999978</v>
      </c>
      <c r="AC550" s="9">
        <v>426</v>
      </c>
      <c r="AF550" s="47">
        <f t="shared" si="95"/>
        <v>31533.520924974564</v>
      </c>
      <c r="AH550" s="47">
        <f t="shared" si="96"/>
        <v>14303.511260534591</v>
      </c>
      <c r="AK550" s="9">
        <v>1141</v>
      </c>
      <c r="AL550" s="9">
        <f t="shared" si="88"/>
        <v>1100</v>
      </c>
      <c r="AM550" s="82">
        <f t="shared" si="90"/>
        <v>1185.73632</v>
      </c>
      <c r="AO550" s="82">
        <f t="shared" si="91"/>
        <v>-41</v>
      </c>
      <c r="AP550" s="82">
        <f t="shared" si="92"/>
        <v>85.736319999999978</v>
      </c>
      <c r="AQ550" s="117">
        <f t="shared" si="89"/>
        <v>0</v>
      </c>
      <c r="AR550" s="117">
        <f t="shared" si="94"/>
        <v>2.2645833333299379</v>
      </c>
      <c r="AS550" s="117">
        <f t="shared" si="93"/>
        <v>2.2645833333299379</v>
      </c>
    </row>
    <row r="551" spans="1:45" x14ac:dyDescent="0.2">
      <c r="A551" s="9" t="s">
        <v>2075</v>
      </c>
      <c r="B551" s="16">
        <v>40252.072222222225</v>
      </c>
      <c r="C551" s="16">
        <v>40255.356944444444</v>
      </c>
      <c r="D551" s="20" t="s">
        <v>360</v>
      </c>
      <c r="E551" s="18" t="s">
        <v>361</v>
      </c>
      <c r="F551" s="9">
        <v>50</v>
      </c>
      <c r="L551" s="8">
        <v>558</v>
      </c>
      <c r="N551" s="9">
        <v>402</v>
      </c>
      <c r="P551" s="18"/>
      <c r="Q551" s="17"/>
      <c r="R551" s="18"/>
      <c r="T551" s="122">
        <v>560</v>
      </c>
      <c r="U551" s="132"/>
      <c r="V551" s="4">
        <v>40252.011111111111</v>
      </c>
      <c r="W551" s="4">
        <v>40255.563194444447</v>
      </c>
      <c r="X551">
        <v>6.9576000000000002</v>
      </c>
      <c r="Y551">
        <v>2.8</v>
      </c>
      <c r="Z551" s="81">
        <f t="shared" si="86"/>
        <v>601.13664000000006</v>
      </c>
      <c r="AB551" s="82">
        <f t="shared" si="87"/>
        <v>43.136640000000057</v>
      </c>
      <c r="AC551" s="9">
        <v>402</v>
      </c>
      <c r="AF551" s="47">
        <f t="shared" si="95"/>
        <v>15085.996269223471</v>
      </c>
      <c r="AH551" s="47">
        <f t="shared" si="96"/>
        <v>6842.9630178823672</v>
      </c>
      <c r="AK551" s="9">
        <v>558</v>
      </c>
      <c r="AL551" s="9">
        <f t="shared" si="88"/>
        <v>560</v>
      </c>
      <c r="AM551" s="82">
        <f t="shared" si="90"/>
        <v>601.13664000000006</v>
      </c>
      <c r="AO551" s="82">
        <f t="shared" si="91"/>
        <v>2</v>
      </c>
      <c r="AP551" s="82">
        <f t="shared" si="92"/>
        <v>41.136640000000057</v>
      </c>
      <c r="AQ551" s="117">
        <f t="shared" si="89"/>
        <v>0</v>
      </c>
      <c r="AR551" s="117">
        <f t="shared" si="94"/>
        <v>3.5520833333357587</v>
      </c>
      <c r="AS551" s="117">
        <f t="shared" si="93"/>
        <v>3.5520833333357587</v>
      </c>
    </row>
    <row r="552" spans="1:45" x14ac:dyDescent="0.2">
      <c r="A552" s="9" t="s">
        <v>2075</v>
      </c>
      <c r="B552" s="16">
        <v>40255.769444444442</v>
      </c>
      <c r="C552" s="16">
        <v>40257.013888888891</v>
      </c>
      <c r="D552" s="20" t="s">
        <v>363</v>
      </c>
      <c r="E552" s="18" t="s">
        <v>364</v>
      </c>
      <c r="F552" s="9">
        <v>50</v>
      </c>
      <c r="L552" s="8">
        <v>178</v>
      </c>
      <c r="N552" s="9">
        <v>347</v>
      </c>
      <c r="P552" s="18"/>
      <c r="Q552" s="17"/>
      <c r="R552" s="18"/>
      <c r="T552" s="122">
        <v>180</v>
      </c>
      <c r="U552" s="132"/>
      <c r="V552" s="4">
        <v>40255.563194444447</v>
      </c>
      <c r="W552" s="4">
        <v>40257.131249999999</v>
      </c>
      <c r="X552">
        <v>2.7829000000000002</v>
      </c>
      <c r="Y552">
        <v>3.48</v>
      </c>
      <c r="Z552" s="81">
        <f t="shared" si="86"/>
        <v>240.44255999999999</v>
      </c>
      <c r="AB552" s="82">
        <f t="shared" si="87"/>
        <v>62.442559999999986</v>
      </c>
      <c r="AC552" s="9">
        <v>347</v>
      </c>
      <c r="AF552" s="47">
        <f t="shared" si="95"/>
        <v>5208.5346948406004</v>
      </c>
      <c r="AH552" s="47">
        <f t="shared" si="96"/>
        <v>2362.5758390821916</v>
      </c>
      <c r="AK552" s="9">
        <v>178</v>
      </c>
      <c r="AL552" s="9">
        <f t="shared" si="88"/>
        <v>180</v>
      </c>
      <c r="AM552" s="82">
        <f t="shared" si="90"/>
        <v>240.44255999999999</v>
      </c>
      <c r="AO552" s="82">
        <f t="shared" si="91"/>
        <v>2</v>
      </c>
      <c r="AP552" s="82">
        <f t="shared" si="92"/>
        <v>60.442559999999986</v>
      </c>
      <c r="AQ552" s="117">
        <f t="shared" si="89"/>
        <v>0</v>
      </c>
      <c r="AR552" s="117">
        <f t="shared" si="94"/>
        <v>1.5680555555518367</v>
      </c>
      <c r="AS552" s="117">
        <f t="shared" si="93"/>
        <v>1.5680555555518367</v>
      </c>
    </row>
    <row r="553" spans="1:45" x14ac:dyDescent="0.2">
      <c r="A553" s="9" t="s">
        <v>2075</v>
      </c>
      <c r="B553" s="16">
        <v>40257.249305555553</v>
      </c>
      <c r="C553" s="16">
        <v>40257.832638888889</v>
      </c>
      <c r="D553" s="20" t="s">
        <v>365</v>
      </c>
      <c r="E553" s="18" t="s">
        <v>366</v>
      </c>
      <c r="F553" s="9">
        <v>50</v>
      </c>
      <c r="L553" s="8">
        <v>174</v>
      </c>
      <c r="N553" s="9">
        <v>1840</v>
      </c>
      <c r="P553" s="18"/>
      <c r="Q553" s="17"/>
      <c r="R553" s="18"/>
      <c r="T553" s="122">
        <v>170</v>
      </c>
      <c r="U553" s="132"/>
      <c r="V553" s="4">
        <v>40257.131249999999</v>
      </c>
      <c r="W553" s="4">
        <v>40258.003472222219</v>
      </c>
      <c r="X553">
        <v>2.6728999999999998</v>
      </c>
      <c r="Y553">
        <v>4.4946000000000002</v>
      </c>
      <c r="Z553" s="81">
        <f t="shared" si="86"/>
        <v>230.93856</v>
      </c>
      <c r="AB553" s="82">
        <f t="shared" si="87"/>
        <v>56.938559999999995</v>
      </c>
      <c r="AC553" s="9">
        <v>1840</v>
      </c>
      <c r="AF553" s="47">
        <f t="shared" si="95"/>
        <v>26527.053900446324</v>
      </c>
      <c r="AH553" s="47">
        <f t="shared" si="96"/>
        <v>12032.592715434239</v>
      </c>
      <c r="AK553" s="9">
        <v>174</v>
      </c>
      <c r="AL553" s="9">
        <f t="shared" si="88"/>
        <v>170</v>
      </c>
      <c r="AM553" s="82">
        <f t="shared" si="90"/>
        <v>230.93856</v>
      </c>
      <c r="AO553" s="82">
        <f t="shared" si="91"/>
        <v>-4</v>
      </c>
      <c r="AP553" s="82">
        <f t="shared" si="92"/>
        <v>60.938559999999995</v>
      </c>
      <c r="AQ553" s="117">
        <f t="shared" si="89"/>
        <v>0</v>
      </c>
      <c r="AR553" s="117">
        <f t="shared" si="94"/>
        <v>0.87222222222044365</v>
      </c>
      <c r="AS553" s="117">
        <f t="shared" si="93"/>
        <v>0.87222222222044365</v>
      </c>
    </row>
    <row r="554" spans="1:45" x14ac:dyDescent="0.2">
      <c r="A554" s="9" t="s">
        <v>2075</v>
      </c>
      <c r="B554" s="16">
        <v>40258.175000000003</v>
      </c>
      <c r="C554" s="16">
        <v>40262.416666666664</v>
      </c>
      <c r="D554" s="20" t="s">
        <v>367</v>
      </c>
      <c r="E554" s="18" t="s">
        <v>368</v>
      </c>
      <c r="F554" s="9">
        <v>50</v>
      </c>
      <c r="L554" s="8">
        <v>526</v>
      </c>
      <c r="N554" s="9">
        <v>402</v>
      </c>
      <c r="P554" s="18"/>
      <c r="Q554" s="17"/>
      <c r="R554" s="18"/>
      <c r="T554" s="122">
        <v>530</v>
      </c>
      <c r="U554" s="132"/>
      <c r="V554" s="4">
        <v>40258.003472222219</v>
      </c>
      <c r="W554" s="4">
        <v>40262.559027777781</v>
      </c>
      <c r="X554">
        <v>6.5868000000000002</v>
      </c>
      <c r="Y554">
        <v>1.9438</v>
      </c>
      <c r="Z554" s="81">
        <f t="shared" si="86"/>
        <v>569.09951999999998</v>
      </c>
      <c r="AB554" s="82">
        <f t="shared" si="87"/>
        <v>43.099519999999984</v>
      </c>
      <c r="AC554" s="9">
        <v>402</v>
      </c>
      <c r="AF554" s="47">
        <f t="shared" si="95"/>
        <v>14281.999572571167</v>
      </c>
      <c r="AH554" s="47">
        <f t="shared" si="96"/>
        <v>6478.2725086506234</v>
      </c>
      <c r="AK554" s="9">
        <v>526</v>
      </c>
      <c r="AL554" s="9">
        <f t="shared" si="88"/>
        <v>530</v>
      </c>
      <c r="AM554" s="82">
        <f t="shared" si="90"/>
        <v>569.09951999999998</v>
      </c>
      <c r="AO554" s="82">
        <f t="shared" si="91"/>
        <v>4</v>
      </c>
      <c r="AP554" s="82">
        <f t="shared" si="92"/>
        <v>39.099519999999984</v>
      </c>
      <c r="AQ554" s="117">
        <f t="shared" si="89"/>
        <v>0</v>
      </c>
      <c r="AR554" s="117">
        <f t="shared" si="94"/>
        <v>4.5555555555620231</v>
      </c>
      <c r="AS554" s="117">
        <f t="shared" si="93"/>
        <v>4.5555555555620231</v>
      </c>
    </row>
    <row r="555" spans="1:45" x14ac:dyDescent="0.2">
      <c r="A555" s="9" t="s">
        <v>2075</v>
      </c>
      <c r="B555" s="16">
        <v>40262.701388888891</v>
      </c>
      <c r="C555" s="16">
        <v>40267.313888888886</v>
      </c>
      <c r="D555" s="20" t="s">
        <v>369</v>
      </c>
      <c r="E555" s="18" t="s">
        <v>370</v>
      </c>
      <c r="F555" s="9">
        <v>50</v>
      </c>
      <c r="L555" s="8">
        <v>441</v>
      </c>
      <c r="N555" s="9">
        <v>245</v>
      </c>
      <c r="P555" s="18"/>
      <c r="Q555" s="17"/>
      <c r="R555" s="18"/>
      <c r="T555" s="122">
        <v>440</v>
      </c>
      <c r="U555" s="132"/>
      <c r="V555" s="4">
        <v>40262.559027777781</v>
      </c>
      <c r="W555" s="4">
        <v>40267.476388888892</v>
      </c>
      <c r="X555">
        <v>5.4413</v>
      </c>
      <c r="Y555">
        <v>1.21</v>
      </c>
      <c r="Z555" s="81">
        <f t="shared" si="86"/>
        <v>470.12832000000003</v>
      </c>
      <c r="AB555" s="82">
        <f t="shared" si="87"/>
        <v>29.128320000000031</v>
      </c>
      <c r="AC555" s="9">
        <v>245</v>
      </c>
      <c r="AF555" s="47">
        <f t="shared" si="95"/>
        <v>7190.4693780696916</v>
      </c>
      <c r="AH555" s="47">
        <f t="shared" si="96"/>
        <v>3261.5755139570406</v>
      </c>
      <c r="AK555" s="9">
        <v>441</v>
      </c>
      <c r="AL555" s="9">
        <f t="shared" si="88"/>
        <v>440</v>
      </c>
      <c r="AM555" s="82">
        <f t="shared" si="90"/>
        <v>470.12832000000003</v>
      </c>
      <c r="AO555" s="82">
        <f t="shared" si="91"/>
        <v>-1</v>
      </c>
      <c r="AP555" s="82">
        <f t="shared" si="92"/>
        <v>30.128320000000031</v>
      </c>
      <c r="AQ555" s="117">
        <f t="shared" si="89"/>
        <v>0</v>
      </c>
      <c r="AR555" s="117">
        <f t="shared" si="94"/>
        <v>4.9173611111109494</v>
      </c>
      <c r="AS555" s="117">
        <f t="shared" si="93"/>
        <v>4.9173611111109494</v>
      </c>
    </row>
    <row r="556" spans="1:45" x14ac:dyDescent="0.2">
      <c r="A556" s="9" t="s">
        <v>2075</v>
      </c>
      <c r="B556" s="16">
        <v>40267.63958333333</v>
      </c>
      <c r="C556" s="16">
        <v>40271.486111111109</v>
      </c>
      <c r="D556" s="20" t="s">
        <v>372</v>
      </c>
      <c r="E556" s="18" t="s">
        <v>373</v>
      </c>
      <c r="F556" s="9">
        <v>50</v>
      </c>
      <c r="L556" s="8">
        <v>421</v>
      </c>
      <c r="N556" s="9">
        <v>161</v>
      </c>
      <c r="P556" s="18"/>
      <c r="Q556" s="17"/>
      <c r="R556" s="18"/>
      <c r="T556" s="122">
        <v>420</v>
      </c>
      <c r="U556" s="132"/>
      <c r="V556" s="4">
        <v>40267.476388888892</v>
      </c>
      <c r="W556" s="4">
        <v>40271.506944444445</v>
      </c>
      <c r="X556">
        <v>5.1664000000000003</v>
      </c>
      <c r="Y556">
        <v>8.35</v>
      </c>
      <c r="Z556" s="81">
        <f t="shared" si="86"/>
        <v>446.37696</v>
      </c>
      <c r="AB556" s="82">
        <f t="shared" si="87"/>
        <v>25.376959999999997</v>
      </c>
      <c r="AC556" s="9">
        <v>161</v>
      </c>
      <c r="AF556" s="47">
        <f t="shared" si="95"/>
        <v>4486.4454286489454</v>
      </c>
      <c r="AH556" s="47">
        <f t="shared" si="96"/>
        <v>2035.038296583936</v>
      </c>
      <c r="AK556" s="9">
        <v>421</v>
      </c>
      <c r="AL556" s="9">
        <f t="shared" si="88"/>
        <v>420</v>
      </c>
      <c r="AM556" s="82">
        <f t="shared" si="90"/>
        <v>446.37696</v>
      </c>
      <c r="AO556" s="82">
        <f t="shared" si="91"/>
        <v>-1</v>
      </c>
      <c r="AP556" s="82">
        <f t="shared" si="92"/>
        <v>26.376959999999997</v>
      </c>
      <c r="AQ556" s="117">
        <f t="shared" si="89"/>
        <v>0</v>
      </c>
      <c r="AR556" s="117">
        <f t="shared" si="94"/>
        <v>4.0305555555532919</v>
      </c>
      <c r="AS556" s="117">
        <f t="shared" si="93"/>
        <v>4.0305555555532919</v>
      </c>
    </row>
    <row r="557" spans="1:45" x14ac:dyDescent="0.2">
      <c r="A557" s="9" t="s">
        <v>2075</v>
      </c>
      <c r="B557" s="16">
        <v>40271.52847222222</v>
      </c>
      <c r="C557" s="16">
        <v>40273.75</v>
      </c>
      <c r="D557" s="20" t="s">
        <v>374</v>
      </c>
      <c r="E557" s="18" t="s">
        <v>375</v>
      </c>
      <c r="F557" s="9">
        <v>50</v>
      </c>
      <c r="L557" s="8">
        <v>304</v>
      </c>
      <c r="N557" s="9">
        <v>205</v>
      </c>
      <c r="P557" s="18"/>
      <c r="Q557" s="17"/>
      <c r="R557" s="18"/>
      <c r="T557" s="122">
        <v>300</v>
      </c>
      <c r="U557" s="132"/>
      <c r="V557" s="4">
        <v>40271.506944444445</v>
      </c>
      <c r="W557" s="4">
        <v>40273.834722222222</v>
      </c>
      <c r="X557">
        <v>3.8807999999999998</v>
      </c>
      <c r="Y557">
        <v>10.14</v>
      </c>
      <c r="Z557" s="81">
        <f t="shared" si="86"/>
        <v>335.30111999999997</v>
      </c>
      <c r="AB557" s="82">
        <f t="shared" si="87"/>
        <v>31.301119999999969</v>
      </c>
      <c r="AC557" s="9">
        <v>205</v>
      </c>
      <c r="AF557" s="47">
        <f t="shared" si="95"/>
        <v>4291.0503307055114</v>
      </c>
      <c r="AH557" s="47">
        <f t="shared" si="96"/>
        <v>1946.4076615737597</v>
      </c>
      <c r="AK557" s="9">
        <v>304</v>
      </c>
      <c r="AL557" s="9">
        <f t="shared" si="88"/>
        <v>300</v>
      </c>
      <c r="AM557" s="82">
        <f t="shared" si="90"/>
        <v>335.30111999999997</v>
      </c>
      <c r="AO557" s="82">
        <f t="shared" si="91"/>
        <v>-4</v>
      </c>
      <c r="AP557" s="82">
        <f t="shared" si="92"/>
        <v>35.301119999999969</v>
      </c>
      <c r="AQ557" s="117">
        <f t="shared" si="89"/>
        <v>0</v>
      </c>
      <c r="AR557" s="117">
        <f t="shared" si="94"/>
        <v>2.327777777776646</v>
      </c>
      <c r="AS557" s="117">
        <f t="shared" si="93"/>
        <v>2.327777777776646</v>
      </c>
    </row>
    <row r="558" spans="1:45" x14ac:dyDescent="0.2">
      <c r="A558" s="9" t="s">
        <v>2075</v>
      </c>
      <c r="B558" s="16">
        <v>40273.920138888891</v>
      </c>
      <c r="C558" s="16">
        <v>40274.560416666667</v>
      </c>
      <c r="D558" s="20" t="s">
        <v>376</v>
      </c>
      <c r="E558" s="18" t="s">
        <v>377</v>
      </c>
      <c r="F558" s="9">
        <v>50</v>
      </c>
      <c r="L558" s="8">
        <v>2046</v>
      </c>
      <c r="N558" s="9">
        <v>136</v>
      </c>
      <c r="P558" s="18"/>
      <c r="Q558" s="17"/>
      <c r="R558" s="18"/>
      <c r="T558" s="122">
        <v>2000</v>
      </c>
      <c r="U558" s="132"/>
      <c r="V558" s="4">
        <v>40273.834722222222</v>
      </c>
      <c r="W558" s="4">
        <v>40274.620833333334</v>
      </c>
      <c r="X558">
        <v>25.098099999999999</v>
      </c>
      <c r="Y558">
        <v>152.13</v>
      </c>
      <c r="Z558" s="81">
        <f t="shared" si="86"/>
        <v>2168.4758400000001</v>
      </c>
      <c r="AB558" s="82">
        <f t="shared" si="87"/>
        <v>122.47584000000006</v>
      </c>
      <c r="AC558" s="9">
        <v>136</v>
      </c>
      <c r="AF558" s="47">
        <f t="shared" si="95"/>
        <v>18410.612598723521</v>
      </c>
      <c r="AH558" s="47">
        <f t="shared" si="96"/>
        <v>8350.9990922269444</v>
      </c>
      <c r="AK558" s="9">
        <v>2046</v>
      </c>
      <c r="AL558" s="9">
        <f t="shared" si="88"/>
        <v>2000</v>
      </c>
      <c r="AM558" s="82">
        <f t="shared" si="90"/>
        <v>2168.4758400000001</v>
      </c>
      <c r="AO558" s="82">
        <f t="shared" si="91"/>
        <v>-46</v>
      </c>
      <c r="AP558" s="82">
        <f t="shared" si="92"/>
        <v>168.47584000000006</v>
      </c>
      <c r="AQ558" s="117">
        <f t="shared" si="89"/>
        <v>0</v>
      </c>
      <c r="AR558" s="117">
        <f t="shared" si="94"/>
        <v>0.78611111111240461</v>
      </c>
      <c r="AS558" s="117">
        <f t="shared" si="93"/>
        <v>0.78611111111240461</v>
      </c>
    </row>
    <row r="559" spans="1:45" x14ac:dyDescent="0.2">
      <c r="A559" s="9" t="s">
        <v>2075</v>
      </c>
      <c r="B559" s="16">
        <v>40274.681944444441</v>
      </c>
      <c r="C559" s="16">
        <v>40275.38958333333</v>
      </c>
      <c r="D559" s="20" t="s">
        <v>378</v>
      </c>
      <c r="E559" s="18" t="s">
        <v>379</v>
      </c>
      <c r="F559" s="9">
        <v>50</v>
      </c>
      <c r="L559" s="8">
        <v>327</v>
      </c>
      <c r="N559" s="9">
        <v>148</v>
      </c>
      <c r="P559" s="18"/>
      <c r="Q559" s="17"/>
      <c r="R559" s="18"/>
      <c r="T559" s="122">
        <v>330</v>
      </c>
      <c r="U559" s="132"/>
      <c r="V559" s="4">
        <v>40274.620833333334</v>
      </c>
      <c r="W559" s="4">
        <v>40275.524305555555</v>
      </c>
      <c r="X559">
        <v>5.0303000000000004</v>
      </c>
      <c r="Y559">
        <v>15.657</v>
      </c>
      <c r="Z559" s="81">
        <f t="shared" si="86"/>
        <v>434.61792000000003</v>
      </c>
      <c r="AB559" s="82">
        <f t="shared" si="87"/>
        <v>107.61792000000003</v>
      </c>
      <c r="AC559" s="9">
        <v>148</v>
      </c>
      <c r="AF559" s="47">
        <f t="shared" si="95"/>
        <v>4015.5412145661371</v>
      </c>
      <c r="AH559" s="47">
        <f t="shared" si="96"/>
        <v>1821.437546296896</v>
      </c>
      <c r="AK559" s="9">
        <v>327</v>
      </c>
      <c r="AL559" s="9">
        <f t="shared" si="88"/>
        <v>330</v>
      </c>
      <c r="AM559" s="82">
        <f t="shared" si="90"/>
        <v>434.61792000000003</v>
      </c>
      <c r="AO559" s="82">
        <f t="shared" si="91"/>
        <v>3</v>
      </c>
      <c r="AP559" s="82">
        <f t="shared" si="92"/>
        <v>104.61792000000003</v>
      </c>
      <c r="AQ559" s="117">
        <f t="shared" si="89"/>
        <v>0</v>
      </c>
      <c r="AR559" s="117">
        <f t="shared" si="94"/>
        <v>0.90347222222044365</v>
      </c>
      <c r="AS559" s="117">
        <f t="shared" si="93"/>
        <v>0.90347222222044365</v>
      </c>
    </row>
    <row r="560" spans="1:45" x14ac:dyDescent="0.2">
      <c r="A560" s="9" t="s">
        <v>2075</v>
      </c>
      <c r="B560" s="16">
        <v>40275.65902777778</v>
      </c>
      <c r="C560" s="16">
        <v>40276.568055555559</v>
      </c>
      <c r="D560" s="20" t="s">
        <v>380</v>
      </c>
      <c r="E560" s="18" t="s">
        <v>381</v>
      </c>
      <c r="F560" s="9">
        <v>50</v>
      </c>
      <c r="L560" s="8">
        <v>1094</v>
      </c>
      <c r="N560" s="9">
        <v>123</v>
      </c>
      <c r="P560" s="18"/>
      <c r="Q560" s="17"/>
      <c r="R560" s="18"/>
      <c r="T560" s="122">
        <v>1100</v>
      </c>
      <c r="U560" s="132"/>
      <c r="V560" s="4">
        <v>40275.524305555555</v>
      </c>
      <c r="W560" s="4">
        <v>40276.703472222223</v>
      </c>
      <c r="X560">
        <v>14.180999999999999</v>
      </c>
      <c r="Y560">
        <v>43.423999999999999</v>
      </c>
      <c r="Z560" s="81">
        <f t="shared" si="86"/>
        <v>1225.2384</v>
      </c>
      <c r="AB560" s="82">
        <f t="shared" si="87"/>
        <v>131.23839999999996</v>
      </c>
      <c r="AC560" s="9">
        <v>123</v>
      </c>
      <c r="AF560" s="47">
        <f t="shared" si="95"/>
        <v>9408.0681415792897</v>
      </c>
      <c r="AH560" s="47">
        <f t="shared" si="96"/>
        <v>4267.4717144059196</v>
      </c>
      <c r="AK560" s="9">
        <v>1094</v>
      </c>
      <c r="AL560" s="9">
        <f t="shared" si="88"/>
        <v>1100</v>
      </c>
      <c r="AM560" s="82">
        <f t="shared" si="90"/>
        <v>1225.2384</v>
      </c>
      <c r="AO560" s="82">
        <f t="shared" si="91"/>
        <v>6</v>
      </c>
      <c r="AP560" s="82">
        <f t="shared" si="92"/>
        <v>125.23839999999996</v>
      </c>
      <c r="AQ560" s="117">
        <f t="shared" si="89"/>
        <v>0</v>
      </c>
      <c r="AR560" s="117">
        <f t="shared" si="94"/>
        <v>1.1791666666686069</v>
      </c>
      <c r="AS560" s="117">
        <f t="shared" si="93"/>
        <v>1.1791666666686069</v>
      </c>
    </row>
    <row r="561" spans="1:45" x14ac:dyDescent="0.2">
      <c r="A561" s="9" t="s">
        <v>2075</v>
      </c>
      <c r="B561" s="16">
        <v>40276.839583333334</v>
      </c>
      <c r="C561" s="16">
        <v>40280.929861111108</v>
      </c>
      <c r="D561" s="20" t="s">
        <v>386</v>
      </c>
      <c r="E561" s="18" t="s">
        <v>387</v>
      </c>
      <c r="F561" s="9">
        <v>50</v>
      </c>
      <c r="L561" s="8">
        <v>785</v>
      </c>
      <c r="N561" s="9">
        <v>161</v>
      </c>
      <c r="P561" s="18"/>
      <c r="Q561" s="17"/>
      <c r="R561" s="18"/>
      <c r="T561" s="122">
        <v>780</v>
      </c>
      <c r="U561" s="132"/>
      <c r="V561" s="4">
        <v>40276.703472222223</v>
      </c>
      <c r="W561" s="4">
        <v>40281.31527777778</v>
      </c>
      <c r="X561">
        <v>10.3453</v>
      </c>
      <c r="Y561">
        <v>4.9444999999999997</v>
      </c>
      <c r="Z561" s="81">
        <f t="shared" si="86"/>
        <v>893.83391999999992</v>
      </c>
      <c r="AB561" s="82">
        <f t="shared" si="87"/>
        <v>108.83391999999992</v>
      </c>
      <c r="AC561" s="9">
        <v>161</v>
      </c>
      <c r="AF561" s="47">
        <f t="shared" si="95"/>
        <v>8983.745721005329</v>
      </c>
      <c r="AH561" s="47">
        <f t="shared" si="96"/>
        <v>4075.0003270458715</v>
      </c>
      <c r="AK561" s="9">
        <v>785</v>
      </c>
      <c r="AL561" s="9">
        <f t="shared" si="88"/>
        <v>780</v>
      </c>
      <c r="AM561" s="82">
        <f t="shared" si="90"/>
        <v>893.83391999999992</v>
      </c>
      <c r="AO561" s="82">
        <f t="shared" si="91"/>
        <v>-5</v>
      </c>
      <c r="AP561" s="82">
        <f t="shared" si="92"/>
        <v>113.83391999999992</v>
      </c>
      <c r="AQ561" s="117">
        <f t="shared" si="89"/>
        <v>0</v>
      </c>
      <c r="AR561" s="117">
        <f t="shared" si="94"/>
        <v>4.6118055555562023</v>
      </c>
      <c r="AS561" s="117">
        <f t="shared" si="93"/>
        <v>4.6118055555562023</v>
      </c>
    </row>
    <row r="562" spans="1:45" x14ac:dyDescent="0.2">
      <c r="A562" s="9" t="s">
        <v>2075</v>
      </c>
      <c r="B562" s="16">
        <v>40281.700694444444</v>
      </c>
      <c r="C562" s="16">
        <v>40289.680555555555</v>
      </c>
      <c r="D562" s="20" t="s">
        <v>389</v>
      </c>
      <c r="E562" s="18" t="s">
        <v>390</v>
      </c>
      <c r="F562" s="9">
        <v>50</v>
      </c>
      <c r="L562" s="8">
        <v>948</v>
      </c>
      <c r="N562" s="9">
        <v>101</v>
      </c>
      <c r="P562" s="18"/>
      <c r="Q562" s="17"/>
      <c r="R562" s="18"/>
      <c r="T562" s="122">
        <v>950</v>
      </c>
      <c r="U562" s="132"/>
      <c r="V562" s="4">
        <v>40281.31527777778</v>
      </c>
      <c r="W562" s="4">
        <v>40289.73541666667</v>
      </c>
      <c r="X562">
        <v>11.6553</v>
      </c>
      <c r="Y562">
        <v>1.5994999999999999</v>
      </c>
      <c r="Z562" s="81">
        <f t="shared" si="86"/>
        <v>1007.01792</v>
      </c>
      <c r="AB562" s="82">
        <f t="shared" si="87"/>
        <v>59.017920000000004</v>
      </c>
      <c r="AC562" s="9">
        <v>101</v>
      </c>
      <c r="AF562" s="47">
        <f t="shared" si="95"/>
        <v>6349.4091875281765</v>
      </c>
      <c r="AH562" s="47">
        <f t="shared" si="96"/>
        <v>2880.073114183152</v>
      </c>
      <c r="AK562" s="9">
        <v>948</v>
      </c>
      <c r="AL562" s="9">
        <f t="shared" si="88"/>
        <v>950</v>
      </c>
      <c r="AM562" s="82">
        <f t="shared" si="90"/>
        <v>1007.01792</v>
      </c>
      <c r="AO562" s="82">
        <f t="shared" si="91"/>
        <v>2</v>
      </c>
      <c r="AP562" s="82">
        <f t="shared" si="92"/>
        <v>57.017920000000004</v>
      </c>
      <c r="AQ562" s="117">
        <f t="shared" si="89"/>
        <v>0</v>
      </c>
      <c r="AR562" s="117">
        <f t="shared" si="94"/>
        <v>8.4201388888905058</v>
      </c>
      <c r="AS562" s="117">
        <f t="shared" si="93"/>
        <v>8.4201388888905058</v>
      </c>
    </row>
    <row r="563" spans="1:45" x14ac:dyDescent="0.2">
      <c r="A563" s="9" t="s">
        <v>2075</v>
      </c>
      <c r="B563" s="16">
        <v>40289.790277777778</v>
      </c>
      <c r="C563" s="16">
        <v>40292.203472222223</v>
      </c>
      <c r="D563" s="20" t="s">
        <v>391</v>
      </c>
      <c r="E563" s="18" t="s">
        <v>392</v>
      </c>
      <c r="F563" s="9">
        <v>50</v>
      </c>
      <c r="L563" s="8">
        <v>261</v>
      </c>
      <c r="N563" s="9">
        <v>77.599999999999994</v>
      </c>
      <c r="P563" s="18"/>
      <c r="Q563" s="17"/>
      <c r="R563" s="18"/>
      <c r="T563" s="122">
        <v>260</v>
      </c>
      <c r="U563" s="132"/>
      <c r="V563" s="4">
        <v>40289.73541666667</v>
      </c>
      <c r="W563" s="4">
        <v>40292.290972222225</v>
      </c>
      <c r="X563">
        <v>3.2254</v>
      </c>
      <c r="Y563">
        <v>1.681</v>
      </c>
      <c r="Z563" s="81">
        <f t="shared" si="86"/>
        <v>278.67455999999999</v>
      </c>
      <c r="AB563" s="82">
        <f t="shared" si="87"/>
        <v>17.674559999999985</v>
      </c>
      <c r="AC563" s="9">
        <v>77.599999999999994</v>
      </c>
      <c r="AF563" s="47">
        <f t="shared" si="95"/>
        <v>1350.0000628040311</v>
      </c>
      <c r="AH563" s="47">
        <f t="shared" si="96"/>
        <v>612.35601143247345</v>
      </c>
      <c r="AK563" s="9">
        <v>261</v>
      </c>
      <c r="AL563" s="9">
        <f t="shared" si="88"/>
        <v>260</v>
      </c>
      <c r="AM563" s="82">
        <f t="shared" si="90"/>
        <v>278.67455999999999</v>
      </c>
      <c r="AO563" s="82">
        <f t="shared" si="91"/>
        <v>-1</v>
      </c>
      <c r="AP563" s="82">
        <f t="shared" si="92"/>
        <v>18.674559999999985</v>
      </c>
      <c r="AQ563" s="117">
        <f t="shared" si="89"/>
        <v>0</v>
      </c>
      <c r="AR563" s="117">
        <f t="shared" si="94"/>
        <v>2.5555555555547471</v>
      </c>
      <c r="AS563" s="117">
        <f t="shared" si="93"/>
        <v>2.5555555555547471</v>
      </c>
    </row>
    <row r="564" spans="1:45" x14ac:dyDescent="0.2">
      <c r="A564" s="9" t="s">
        <v>2075</v>
      </c>
      <c r="B564" s="16">
        <v>40292.379166666666</v>
      </c>
      <c r="C564" s="16">
        <v>40294.993750000001</v>
      </c>
      <c r="D564" s="20" t="s">
        <v>393</v>
      </c>
      <c r="E564" s="18" t="s">
        <v>394</v>
      </c>
      <c r="F564" s="9">
        <v>50</v>
      </c>
      <c r="L564" s="8">
        <v>1966</v>
      </c>
      <c r="N564" s="9">
        <v>112</v>
      </c>
      <c r="P564" s="18"/>
      <c r="Q564" s="17"/>
      <c r="R564" s="18"/>
      <c r="T564" s="122">
        <v>2000</v>
      </c>
      <c r="U564" s="132"/>
      <c r="V564" s="4">
        <v>40292.290972222225</v>
      </c>
      <c r="W564" s="4">
        <v>40295.257638888892</v>
      </c>
      <c r="X564">
        <v>23.328099999999999</v>
      </c>
      <c r="Y564">
        <v>118.81</v>
      </c>
      <c r="Z564" s="81">
        <f t="shared" si="86"/>
        <v>2015.54784</v>
      </c>
      <c r="AB564" s="82">
        <f t="shared" si="87"/>
        <v>49.547839999999951</v>
      </c>
      <c r="AC564" s="9">
        <v>112</v>
      </c>
      <c r="AF564" s="47">
        <f t="shared" si="95"/>
        <v>14092.429693412345</v>
      </c>
      <c r="AH564" s="47">
        <f t="shared" si="96"/>
        <v>6392.2841755476484</v>
      </c>
      <c r="AK564" s="9">
        <v>1966</v>
      </c>
      <c r="AL564" s="9">
        <f t="shared" si="88"/>
        <v>2000</v>
      </c>
      <c r="AM564" s="82">
        <f t="shared" si="90"/>
        <v>2015.54784</v>
      </c>
      <c r="AO564" s="82">
        <f t="shared" si="91"/>
        <v>34</v>
      </c>
      <c r="AP564" s="82">
        <f t="shared" si="92"/>
        <v>15.547839999999951</v>
      </c>
      <c r="AQ564" s="117">
        <f t="shared" si="89"/>
        <v>0</v>
      </c>
      <c r="AR564" s="117">
        <f t="shared" si="94"/>
        <v>2.9666666666671517</v>
      </c>
      <c r="AS564" s="117">
        <f t="shared" si="93"/>
        <v>2.9666666666671517</v>
      </c>
    </row>
    <row r="565" spans="1:45" x14ac:dyDescent="0.2">
      <c r="A565" s="9" t="s">
        <v>2075</v>
      </c>
      <c r="B565" s="16">
        <v>40295.522222222222</v>
      </c>
      <c r="C565" s="16">
        <v>40298.743055555555</v>
      </c>
      <c r="D565" s="20" t="s">
        <v>396</v>
      </c>
      <c r="E565" s="18" t="s">
        <v>397</v>
      </c>
      <c r="F565" s="9">
        <v>50</v>
      </c>
      <c r="L565" s="8">
        <v>358</v>
      </c>
      <c r="N565" s="9">
        <v>111</v>
      </c>
      <c r="P565" s="18"/>
      <c r="Q565" s="17"/>
      <c r="R565" s="18"/>
      <c r="T565" s="122">
        <v>360</v>
      </c>
      <c r="U565" s="132"/>
      <c r="V565" s="4">
        <v>40295.257638888892</v>
      </c>
      <c r="W565" s="4">
        <v>40298.814583333333</v>
      </c>
      <c r="X565">
        <v>4.6380999999999997</v>
      </c>
      <c r="Y565">
        <v>1.5994999999999999</v>
      </c>
      <c r="Z565" s="81">
        <f t="shared" si="86"/>
        <v>400.73183999999998</v>
      </c>
      <c r="AB565" s="82">
        <f t="shared" si="87"/>
        <v>42.731839999999977</v>
      </c>
      <c r="AC565" s="9">
        <v>111</v>
      </c>
      <c r="AF565" s="47">
        <f t="shared" si="95"/>
        <v>2776.8445779495059</v>
      </c>
      <c r="AH565" s="47">
        <f t="shared" si="96"/>
        <v>1259.568437788944</v>
      </c>
      <c r="AK565" s="9">
        <v>358</v>
      </c>
      <c r="AL565" s="9">
        <f t="shared" si="88"/>
        <v>360</v>
      </c>
      <c r="AM565" s="82">
        <f t="shared" si="90"/>
        <v>400.73183999999998</v>
      </c>
      <c r="AO565" s="82">
        <f t="shared" si="91"/>
        <v>2</v>
      </c>
      <c r="AP565" s="82">
        <f t="shared" si="92"/>
        <v>40.731839999999977</v>
      </c>
      <c r="AQ565" s="117">
        <f t="shared" si="89"/>
        <v>0</v>
      </c>
      <c r="AR565" s="117">
        <f t="shared" si="94"/>
        <v>3.5569444444408873</v>
      </c>
      <c r="AS565" s="117">
        <f t="shared" si="93"/>
        <v>3.5569444444408873</v>
      </c>
    </row>
    <row r="566" spans="1:45" x14ac:dyDescent="0.2">
      <c r="A566" s="9" t="s">
        <v>2075</v>
      </c>
      <c r="B566" s="16">
        <v>40298.886111111111</v>
      </c>
      <c r="C566" s="16">
        <v>40301.040277777778</v>
      </c>
      <c r="D566" s="20" t="s">
        <v>398</v>
      </c>
      <c r="E566" s="18" t="s">
        <v>399</v>
      </c>
      <c r="F566" s="9">
        <v>50</v>
      </c>
      <c r="L566" s="8">
        <v>402</v>
      </c>
      <c r="N566" s="9">
        <v>157</v>
      </c>
      <c r="P566" s="18"/>
      <c r="Q566" s="17"/>
      <c r="R566" s="18"/>
      <c r="T566" s="122">
        <v>400</v>
      </c>
      <c r="U566" s="132"/>
      <c r="V566" s="4">
        <v>40298.814583333333</v>
      </c>
      <c r="W566" s="4">
        <v>40301.243750000001</v>
      </c>
      <c r="X566">
        <v>5.1219000000000001</v>
      </c>
      <c r="Y566">
        <v>10.14</v>
      </c>
      <c r="Z566" s="81">
        <f t="shared" si="86"/>
        <v>442.53216000000003</v>
      </c>
      <c r="AB566" s="82">
        <f t="shared" si="87"/>
        <v>40.532160000000033</v>
      </c>
      <c r="AC566" s="9">
        <v>157</v>
      </c>
      <c r="AF566" s="47">
        <f t="shared" ref="AF566:AF597" si="97">AC566*Z566*0.0022046*28.31685</f>
        <v>4337.2977135063529</v>
      </c>
      <c r="AH566" s="47">
        <f t="shared" ref="AH566:AH597" si="98">AC566*Z566*28.31685/1000</f>
        <v>1967.3853367986721</v>
      </c>
      <c r="AK566" s="9">
        <v>402</v>
      </c>
      <c r="AL566" s="9">
        <f t="shared" si="88"/>
        <v>400</v>
      </c>
      <c r="AM566" s="82">
        <f t="shared" si="90"/>
        <v>442.53216000000003</v>
      </c>
      <c r="AO566" s="82">
        <f t="shared" si="91"/>
        <v>-2</v>
      </c>
      <c r="AP566" s="82">
        <f t="shared" si="92"/>
        <v>42.532160000000033</v>
      </c>
      <c r="AQ566" s="117">
        <f t="shared" si="89"/>
        <v>0</v>
      </c>
      <c r="AR566" s="117">
        <f t="shared" si="94"/>
        <v>2.4291666666686069</v>
      </c>
      <c r="AS566" s="117">
        <f t="shared" si="93"/>
        <v>2.4291666666686069</v>
      </c>
    </row>
    <row r="567" spans="1:45" x14ac:dyDescent="0.2">
      <c r="A567" s="9" t="s">
        <v>2075</v>
      </c>
      <c r="B567" s="16">
        <v>40301.447222222225</v>
      </c>
      <c r="C567" s="16">
        <v>40304.207638888889</v>
      </c>
      <c r="D567" s="20" t="s">
        <v>400</v>
      </c>
      <c r="E567" s="18" t="s">
        <v>401</v>
      </c>
      <c r="F567" s="9">
        <v>50</v>
      </c>
      <c r="L567" s="8">
        <v>204</v>
      </c>
      <c r="N567" s="9">
        <v>138</v>
      </c>
      <c r="P567" s="18"/>
      <c r="Q567" s="17"/>
      <c r="R567" s="18"/>
      <c r="T567" s="122">
        <v>200</v>
      </c>
      <c r="U567" s="132"/>
      <c r="V567" s="4">
        <v>40301.243750000001</v>
      </c>
      <c r="W567" s="4">
        <v>40304.368750000001</v>
      </c>
      <c r="X567">
        <v>2.9830000000000001</v>
      </c>
      <c r="Y567">
        <v>1.4391</v>
      </c>
      <c r="Z567" s="81">
        <f t="shared" si="86"/>
        <v>257.7312</v>
      </c>
      <c r="AB567" s="82">
        <f t="shared" si="87"/>
        <v>53.731200000000001</v>
      </c>
      <c r="AC567" s="9">
        <v>138</v>
      </c>
      <c r="AF567" s="47">
        <f t="shared" si="97"/>
        <v>2220.3468644084528</v>
      </c>
      <c r="AH567" s="47">
        <f t="shared" si="98"/>
        <v>1007.14273083936</v>
      </c>
      <c r="AK567" s="9">
        <v>204</v>
      </c>
      <c r="AL567" s="9">
        <f t="shared" si="88"/>
        <v>200</v>
      </c>
      <c r="AM567" s="82">
        <f t="shared" si="90"/>
        <v>257.7312</v>
      </c>
      <c r="AO567" s="82">
        <f t="shared" si="91"/>
        <v>-4</v>
      </c>
      <c r="AP567" s="82">
        <f t="shared" si="92"/>
        <v>57.731200000000001</v>
      </c>
      <c r="AQ567" s="117">
        <f t="shared" si="89"/>
        <v>0</v>
      </c>
      <c r="AR567" s="117">
        <f t="shared" si="94"/>
        <v>3.125</v>
      </c>
      <c r="AS567" s="117">
        <f t="shared" si="93"/>
        <v>3.125</v>
      </c>
    </row>
    <row r="568" spans="1:45" x14ac:dyDescent="0.2">
      <c r="A568" s="9" t="s">
        <v>2075</v>
      </c>
      <c r="B568" s="16">
        <v>40304.529861111114</v>
      </c>
      <c r="C568" s="16">
        <v>40306.27847222222</v>
      </c>
      <c r="D568" s="20" t="s">
        <v>402</v>
      </c>
      <c r="E568" s="18" t="s">
        <v>403</v>
      </c>
      <c r="F568" s="9">
        <v>50</v>
      </c>
      <c r="L568" s="8">
        <v>1046</v>
      </c>
      <c r="N568" s="9">
        <v>72.7</v>
      </c>
      <c r="P568" s="18"/>
      <c r="Q568" s="17"/>
      <c r="R568" s="18"/>
      <c r="T568" s="122">
        <v>1000</v>
      </c>
      <c r="U568" s="132"/>
      <c r="V568" s="4">
        <v>40304.368750000001</v>
      </c>
      <c r="W568" s="4">
        <v>40306.4375</v>
      </c>
      <c r="X568">
        <v>12.521000000000001</v>
      </c>
      <c r="Y568">
        <v>50</v>
      </c>
      <c r="Z568" s="81">
        <f t="shared" si="86"/>
        <v>1081.8144</v>
      </c>
      <c r="AB568" s="82">
        <f t="shared" si="87"/>
        <v>35.814399999999978</v>
      </c>
      <c r="AC568" s="9">
        <v>72.7</v>
      </c>
      <c r="AF568" s="47">
        <f t="shared" si="97"/>
        <v>4909.7786407737422</v>
      </c>
      <c r="AH568" s="47">
        <f t="shared" si="98"/>
        <v>2227.0609819349279</v>
      </c>
      <c r="AK568" s="9">
        <v>1046</v>
      </c>
      <c r="AL568" s="9">
        <f t="shared" si="88"/>
        <v>1000</v>
      </c>
      <c r="AM568" s="82">
        <f t="shared" si="90"/>
        <v>1081.8144</v>
      </c>
      <c r="AO568" s="82">
        <f t="shared" si="91"/>
        <v>-46</v>
      </c>
      <c r="AP568" s="82">
        <f t="shared" si="92"/>
        <v>81.814399999999978</v>
      </c>
      <c r="AQ568" s="117">
        <f t="shared" si="89"/>
        <v>0</v>
      </c>
      <c r="AR568" s="117">
        <f t="shared" si="94"/>
        <v>2.0687499999985448</v>
      </c>
      <c r="AS568" s="117">
        <f t="shared" si="93"/>
        <v>2.0687499999985448</v>
      </c>
    </row>
    <row r="569" spans="1:45" x14ac:dyDescent="0.2">
      <c r="A569" s="9" t="s">
        <v>2075</v>
      </c>
      <c r="B569" s="16">
        <v>40306.597222222219</v>
      </c>
      <c r="C569" s="16">
        <v>40307.965277777781</v>
      </c>
      <c r="D569" s="20" t="s">
        <v>404</v>
      </c>
      <c r="E569" s="18" t="s">
        <v>405</v>
      </c>
      <c r="F569" s="9">
        <v>50</v>
      </c>
      <c r="L569" s="8">
        <v>135</v>
      </c>
      <c r="N569" s="9">
        <v>117</v>
      </c>
      <c r="P569" s="18"/>
      <c r="Q569" s="17"/>
      <c r="R569" s="18"/>
      <c r="T569" s="122">
        <v>140</v>
      </c>
      <c r="U569" s="132"/>
      <c r="V569" s="4">
        <v>40306.4375</v>
      </c>
      <c r="W569" s="4">
        <v>40308.240972222222</v>
      </c>
      <c r="X569">
        <v>2.0710000000000002</v>
      </c>
      <c r="Y569">
        <v>1.5994999999999999</v>
      </c>
      <c r="Z569" s="81">
        <f t="shared" si="86"/>
        <v>178.93440000000001</v>
      </c>
      <c r="AB569" s="82">
        <f t="shared" si="87"/>
        <v>43.934400000000011</v>
      </c>
      <c r="AC569" s="9">
        <v>117</v>
      </c>
      <c r="AF569" s="47">
        <f t="shared" si="97"/>
        <v>1306.9363778178254</v>
      </c>
      <c r="AH569" s="47">
        <f t="shared" si="98"/>
        <v>592.82245206288007</v>
      </c>
      <c r="AK569" s="9">
        <v>135</v>
      </c>
      <c r="AL569" s="9">
        <f t="shared" si="88"/>
        <v>140</v>
      </c>
      <c r="AM569" s="82">
        <f t="shared" si="90"/>
        <v>178.93440000000001</v>
      </c>
      <c r="AO569" s="82">
        <f t="shared" si="91"/>
        <v>5</v>
      </c>
      <c r="AP569" s="82">
        <f t="shared" si="92"/>
        <v>38.934400000000011</v>
      </c>
      <c r="AQ569" s="117">
        <f t="shared" si="89"/>
        <v>0</v>
      </c>
      <c r="AR569" s="117">
        <f t="shared" si="94"/>
        <v>1.8034722222218988</v>
      </c>
      <c r="AS569" s="117">
        <f t="shared" si="93"/>
        <v>1.8034722222218988</v>
      </c>
    </row>
    <row r="570" spans="1:45" x14ac:dyDescent="0.2">
      <c r="A570" s="9" t="s">
        <v>2075</v>
      </c>
      <c r="B570" s="16">
        <v>40308.51666666667</v>
      </c>
      <c r="C570" s="16">
        <v>40311.020138888889</v>
      </c>
      <c r="D570" s="20" t="s">
        <v>406</v>
      </c>
      <c r="E570" s="18" t="s">
        <v>407</v>
      </c>
      <c r="F570" s="9">
        <v>50</v>
      </c>
      <c r="L570" s="8">
        <v>1997</v>
      </c>
      <c r="N570" s="9">
        <v>78.3</v>
      </c>
      <c r="P570" s="18"/>
      <c r="Q570" s="17"/>
      <c r="R570" s="18"/>
      <c r="T570" s="122">
        <v>2000</v>
      </c>
      <c r="U570" s="132"/>
      <c r="V570" s="4">
        <v>40308.240972222222</v>
      </c>
      <c r="W570" s="4">
        <v>40311.043055555558</v>
      </c>
      <c r="X570">
        <v>23.585699999999999</v>
      </c>
      <c r="Y570">
        <v>62.213999999999999</v>
      </c>
      <c r="Z570" s="81">
        <f t="shared" si="86"/>
        <v>2037.80448</v>
      </c>
      <c r="AB570" s="82">
        <f t="shared" si="87"/>
        <v>40.804480000000012</v>
      </c>
      <c r="AC570" s="9">
        <v>78.3</v>
      </c>
      <c r="AF570" s="47">
        <f t="shared" si="97"/>
        <v>9960.9100448981008</v>
      </c>
      <c r="AH570" s="47">
        <f t="shared" si="98"/>
        <v>4518.2391567169097</v>
      </c>
      <c r="AK570" s="9">
        <v>1997</v>
      </c>
      <c r="AL570" s="9">
        <f t="shared" si="88"/>
        <v>2000</v>
      </c>
      <c r="AM570" s="82">
        <f t="shared" si="90"/>
        <v>2037.80448</v>
      </c>
      <c r="AO570" s="82">
        <f t="shared" si="91"/>
        <v>3</v>
      </c>
      <c r="AP570" s="82">
        <f t="shared" si="92"/>
        <v>37.804480000000012</v>
      </c>
      <c r="AQ570" s="117">
        <f t="shared" si="89"/>
        <v>0</v>
      </c>
      <c r="AR570" s="117">
        <f t="shared" si="94"/>
        <v>2.8020833333357587</v>
      </c>
      <c r="AS570" s="117">
        <f t="shared" si="93"/>
        <v>2.8020833333357587</v>
      </c>
    </row>
    <row r="571" spans="1:45" x14ac:dyDescent="0.2">
      <c r="A571" s="9" t="s">
        <v>2075</v>
      </c>
      <c r="B571" s="16">
        <v>40311.065972222219</v>
      </c>
      <c r="C571" s="16">
        <v>40312.587500000001</v>
      </c>
      <c r="D571" s="20" t="s">
        <v>408</v>
      </c>
      <c r="E571" s="18" t="s">
        <v>409</v>
      </c>
      <c r="F571" s="9">
        <v>50</v>
      </c>
      <c r="L571" s="8">
        <v>3619</v>
      </c>
      <c r="N571" s="9">
        <v>40.9</v>
      </c>
      <c r="P571" s="18"/>
      <c r="Q571" s="17"/>
      <c r="R571" s="18"/>
      <c r="T571" s="122">
        <v>3600</v>
      </c>
      <c r="U571" s="132"/>
      <c r="V571" s="4">
        <v>40311.043055555558</v>
      </c>
      <c r="W571" s="4">
        <v>40312.671527777777</v>
      </c>
      <c r="X571">
        <v>42.92</v>
      </c>
      <c r="Y571">
        <v>130.86000000000001</v>
      </c>
      <c r="Z571" s="81">
        <f t="shared" si="86"/>
        <v>3708.2880000000009</v>
      </c>
      <c r="AB571" s="82">
        <f t="shared" si="87"/>
        <v>89.28800000000092</v>
      </c>
      <c r="AC571" s="9">
        <v>40.9</v>
      </c>
      <c r="AF571" s="47">
        <f t="shared" si="97"/>
        <v>9468.2890376257801</v>
      </c>
      <c r="AH571" s="47">
        <f t="shared" si="98"/>
        <v>4294.7877336595211</v>
      </c>
      <c r="AK571" s="9">
        <v>3619</v>
      </c>
      <c r="AL571" s="9">
        <f t="shared" si="88"/>
        <v>3600</v>
      </c>
      <c r="AM571" s="82">
        <f t="shared" si="90"/>
        <v>3708.2880000000009</v>
      </c>
      <c r="AO571" s="82">
        <f t="shared" si="91"/>
        <v>-19</v>
      </c>
      <c r="AP571" s="82">
        <f t="shared" si="92"/>
        <v>108.28800000000092</v>
      </c>
      <c r="AQ571" s="117">
        <f t="shared" si="89"/>
        <v>0</v>
      </c>
      <c r="AR571" s="117">
        <f t="shared" si="94"/>
        <v>1.6284722222189885</v>
      </c>
      <c r="AS571" s="117">
        <f t="shared" si="93"/>
        <v>1.6284722222189885</v>
      </c>
    </row>
    <row r="572" spans="1:45" x14ac:dyDescent="0.2">
      <c r="A572" s="9" t="s">
        <v>2075</v>
      </c>
      <c r="B572" s="16">
        <v>40312.756249999999</v>
      </c>
      <c r="C572" s="16">
        <v>40317.678472222222</v>
      </c>
      <c r="D572" s="20" t="s">
        <v>410</v>
      </c>
      <c r="E572" s="18" t="s">
        <v>411</v>
      </c>
      <c r="F572" s="9">
        <v>50</v>
      </c>
      <c r="L572" s="8">
        <v>674</v>
      </c>
      <c r="N572" s="9">
        <v>90.1</v>
      </c>
      <c r="P572" s="18"/>
      <c r="Q572" s="17"/>
      <c r="R572" s="18"/>
      <c r="T572" s="122">
        <v>670</v>
      </c>
      <c r="U572" s="132"/>
      <c r="V572" s="4">
        <v>40312.671527777777</v>
      </c>
      <c r="W572" s="4">
        <v>40317.908333333333</v>
      </c>
      <c r="X572">
        <v>8.3035999999999994</v>
      </c>
      <c r="Y572">
        <v>2.9611000000000001</v>
      </c>
      <c r="Z572" s="81">
        <f t="shared" ref="Z572:Z635" si="99">X572*60*60*24/1000</f>
        <v>717.43103999999994</v>
      </c>
      <c r="AB572" s="82">
        <f t="shared" si="87"/>
        <v>43.431039999999939</v>
      </c>
      <c r="AC572" s="9">
        <v>90.1</v>
      </c>
      <c r="AF572" s="47">
        <f t="shared" si="97"/>
        <v>4035.3359552427837</v>
      </c>
      <c r="AH572" s="47">
        <f t="shared" si="98"/>
        <v>1830.416381766662</v>
      </c>
      <c r="AK572" s="9">
        <v>674</v>
      </c>
      <c r="AL572" s="9">
        <f t="shared" si="88"/>
        <v>670</v>
      </c>
      <c r="AM572" s="82">
        <f t="shared" si="90"/>
        <v>717.43103999999994</v>
      </c>
      <c r="AO572" s="82">
        <f t="shared" si="91"/>
        <v>-4</v>
      </c>
      <c r="AP572" s="82">
        <f t="shared" si="92"/>
        <v>47.431039999999939</v>
      </c>
      <c r="AQ572" s="117">
        <f t="shared" si="89"/>
        <v>0</v>
      </c>
      <c r="AR572" s="117">
        <f t="shared" si="94"/>
        <v>5.2368055555562023</v>
      </c>
      <c r="AS572" s="117">
        <f t="shared" si="93"/>
        <v>5.2368055555562023</v>
      </c>
    </row>
    <row r="573" spans="1:45" x14ac:dyDescent="0.2">
      <c r="A573" s="9" t="s">
        <v>2075</v>
      </c>
      <c r="B573" s="16">
        <v>40318.138888888891</v>
      </c>
      <c r="C573" s="16">
        <v>40320.813888888886</v>
      </c>
      <c r="D573" s="20" t="s">
        <v>412</v>
      </c>
      <c r="E573" s="18" t="s">
        <v>413</v>
      </c>
      <c r="F573" s="9">
        <v>50</v>
      </c>
      <c r="L573" s="8">
        <v>689</v>
      </c>
      <c r="N573" s="9">
        <v>63.6</v>
      </c>
      <c r="P573" s="18"/>
      <c r="Q573" s="17"/>
      <c r="R573" s="18"/>
      <c r="T573" s="122">
        <v>690</v>
      </c>
      <c r="U573" s="132"/>
      <c r="V573" s="4">
        <v>40317.908333333333</v>
      </c>
      <c r="W573" s="4">
        <v>40321.037499999999</v>
      </c>
      <c r="X573">
        <v>8.4911999999999992</v>
      </c>
      <c r="Y573">
        <v>23.946999999999999</v>
      </c>
      <c r="Z573" s="81">
        <f t="shared" si="99"/>
        <v>733.63967999999988</v>
      </c>
      <c r="AB573" s="82">
        <f t="shared" si="87"/>
        <v>44.639679999999885</v>
      </c>
      <c r="AC573" s="9">
        <v>63.6</v>
      </c>
      <c r="AF573" s="47">
        <f t="shared" si="97"/>
        <v>2912.8268671411852</v>
      </c>
      <c r="AH573" s="47">
        <f t="shared" si="98"/>
        <v>1321.2495995378686</v>
      </c>
      <c r="AK573" s="9">
        <v>689</v>
      </c>
      <c r="AL573" s="9">
        <f t="shared" si="88"/>
        <v>690</v>
      </c>
      <c r="AM573" s="82">
        <f t="shared" si="90"/>
        <v>733.63967999999988</v>
      </c>
      <c r="AO573" s="82">
        <f t="shared" si="91"/>
        <v>1</v>
      </c>
      <c r="AP573" s="82">
        <f t="shared" si="92"/>
        <v>43.639679999999885</v>
      </c>
      <c r="AQ573" s="117">
        <f t="shared" si="89"/>
        <v>0</v>
      </c>
      <c r="AR573" s="117">
        <f t="shared" si="94"/>
        <v>3.1291666666656965</v>
      </c>
      <c r="AS573" s="117">
        <f t="shared" si="93"/>
        <v>3.1291666666656965</v>
      </c>
    </row>
    <row r="574" spans="1:45" x14ac:dyDescent="0.2">
      <c r="A574" s="9" t="s">
        <v>2075</v>
      </c>
      <c r="B574" s="16">
        <v>40321.261805555558</v>
      </c>
      <c r="C574" s="16">
        <v>40323.213194444441</v>
      </c>
      <c r="D574" s="20" t="s">
        <v>414</v>
      </c>
      <c r="E574" s="18" t="s">
        <v>415</v>
      </c>
      <c r="F574" s="9">
        <v>50</v>
      </c>
      <c r="L574" s="8">
        <v>179</v>
      </c>
      <c r="N574" s="9">
        <v>87.3</v>
      </c>
      <c r="P574" s="18"/>
      <c r="Q574" s="17"/>
      <c r="R574" s="18"/>
      <c r="T574" s="122">
        <v>180</v>
      </c>
      <c r="U574" s="132"/>
      <c r="V574" s="4">
        <v>40321.037499999999</v>
      </c>
      <c r="W574" s="4">
        <v>40323.361805555556</v>
      </c>
      <c r="X574">
        <v>2.4647000000000001</v>
      </c>
      <c r="Y574">
        <v>1.2841</v>
      </c>
      <c r="Z574" s="81">
        <f t="shared" si="99"/>
        <v>212.95008000000001</v>
      </c>
      <c r="AB574" s="82">
        <f t="shared" si="87"/>
        <v>33.950080000000014</v>
      </c>
      <c r="AC574" s="9">
        <v>87.3</v>
      </c>
      <c r="AF574" s="47">
        <f t="shared" si="97"/>
        <v>1160.5578530235732</v>
      </c>
      <c r="AH574" s="47">
        <f t="shared" si="98"/>
        <v>526.4255887796304</v>
      </c>
      <c r="AK574" s="9">
        <v>179</v>
      </c>
      <c r="AL574" s="9">
        <f t="shared" si="88"/>
        <v>180</v>
      </c>
      <c r="AM574" s="82">
        <f t="shared" si="90"/>
        <v>212.95008000000001</v>
      </c>
      <c r="AO574" s="82">
        <f t="shared" si="91"/>
        <v>1</v>
      </c>
      <c r="AP574" s="82">
        <f t="shared" si="92"/>
        <v>32.950080000000014</v>
      </c>
      <c r="AQ574" s="117">
        <f t="shared" si="89"/>
        <v>0</v>
      </c>
      <c r="AR574" s="117">
        <f t="shared" si="94"/>
        <v>2.3243055555576575</v>
      </c>
      <c r="AS574" s="117">
        <f t="shared" si="93"/>
        <v>2.3243055555576575</v>
      </c>
    </row>
    <row r="575" spans="1:45" x14ac:dyDescent="0.2">
      <c r="A575" s="9" t="s">
        <v>2075</v>
      </c>
      <c r="B575" s="16">
        <v>40323.510416666664</v>
      </c>
      <c r="C575" s="16">
        <v>40330.382638888892</v>
      </c>
      <c r="D575" s="20" t="s">
        <v>555</v>
      </c>
      <c r="E575" s="18" t="s">
        <v>556</v>
      </c>
      <c r="F575" s="9">
        <v>50</v>
      </c>
      <c r="L575" s="8">
        <v>311</v>
      </c>
      <c r="N575" s="9">
        <v>120</v>
      </c>
      <c r="P575" s="18"/>
      <c r="Q575" s="17"/>
      <c r="R575" s="18"/>
      <c r="T575" s="122">
        <v>310</v>
      </c>
      <c r="U575" s="132"/>
      <c r="V575" s="4">
        <v>40323.361805555556</v>
      </c>
      <c r="W575" s="4">
        <v>40330.742361111108</v>
      </c>
      <c r="X575">
        <v>3.8410000000000002</v>
      </c>
      <c r="Y575">
        <v>0.94</v>
      </c>
      <c r="Z575" s="81">
        <f t="shared" si="99"/>
        <v>331.86240000000004</v>
      </c>
      <c r="AB575" s="82">
        <f t="shared" si="87"/>
        <v>20.862400000000036</v>
      </c>
      <c r="AC575" s="9">
        <v>120</v>
      </c>
      <c r="AF575" s="47">
        <f t="shared" si="97"/>
        <v>2486.0739279665554</v>
      </c>
      <c r="AH575" s="47">
        <f t="shared" si="98"/>
        <v>1127.6757361728003</v>
      </c>
      <c r="AK575" s="9">
        <v>311</v>
      </c>
      <c r="AL575" s="9">
        <f t="shared" si="88"/>
        <v>310</v>
      </c>
      <c r="AM575" s="82">
        <f t="shared" si="90"/>
        <v>331.86240000000004</v>
      </c>
      <c r="AO575" s="82">
        <f t="shared" si="91"/>
        <v>-1</v>
      </c>
      <c r="AP575" s="82">
        <f t="shared" si="92"/>
        <v>21.862400000000036</v>
      </c>
      <c r="AQ575" s="117">
        <f t="shared" si="89"/>
        <v>0</v>
      </c>
      <c r="AR575" s="117">
        <f t="shared" si="94"/>
        <v>7.3805555555518367</v>
      </c>
      <c r="AS575" s="117">
        <f t="shared" si="93"/>
        <v>7.3805555555518367</v>
      </c>
    </row>
    <row r="576" spans="1:45" x14ac:dyDescent="0.2">
      <c r="A576" s="9" t="s">
        <v>2075</v>
      </c>
      <c r="B576" s="16">
        <v>40331.102083333331</v>
      </c>
      <c r="C576" s="16">
        <v>40333.503472222219</v>
      </c>
      <c r="D576" s="20" t="s">
        <v>557</v>
      </c>
      <c r="E576" s="18" t="s">
        <v>558</v>
      </c>
      <c r="F576" s="9">
        <v>50</v>
      </c>
      <c r="L576" s="8">
        <v>876</v>
      </c>
      <c r="N576" s="9">
        <v>91.2</v>
      </c>
      <c r="P576" s="18"/>
      <c r="Q576" s="17"/>
      <c r="R576" s="18"/>
      <c r="T576" s="122">
        <v>880</v>
      </c>
      <c r="U576" s="132"/>
      <c r="V576" s="4">
        <v>40330.742361111108</v>
      </c>
      <c r="W576" s="4">
        <v>40333.611805555556</v>
      </c>
      <c r="X576">
        <v>10.542400000000001</v>
      </c>
      <c r="Y576">
        <v>62.975999999999999</v>
      </c>
      <c r="Z576" s="81">
        <f t="shared" si="99"/>
        <v>910.86336000000006</v>
      </c>
      <c r="AB576" s="82">
        <f t="shared" si="87"/>
        <v>34.863360000000057</v>
      </c>
      <c r="AC576" s="9">
        <v>91.2</v>
      </c>
      <c r="AF576" s="47">
        <f t="shared" si="97"/>
        <v>5185.8841945920085</v>
      </c>
      <c r="AH576" s="47">
        <f t="shared" si="98"/>
        <v>2352.3016395681793</v>
      </c>
      <c r="AK576" s="9">
        <v>876</v>
      </c>
      <c r="AL576" s="9">
        <f t="shared" si="88"/>
        <v>880</v>
      </c>
      <c r="AM576" s="82">
        <f t="shared" si="90"/>
        <v>910.86336000000006</v>
      </c>
      <c r="AO576" s="82">
        <f t="shared" si="91"/>
        <v>4</v>
      </c>
      <c r="AP576" s="82">
        <f t="shared" si="92"/>
        <v>30.863360000000057</v>
      </c>
      <c r="AQ576" s="117">
        <f t="shared" si="89"/>
        <v>0</v>
      </c>
      <c r="AR576" s="117">
        <f t="shared" si="94"/>
        <v>2.8694444444481633</v>
      </c>
      <c r="AS576" s="117">
        <f t="shared" si="93"/>
        <v>2.8694444444481633</v>
      </c>
    </row>
    <row r="577" spans="1:45" x14ac:dyDescent="0.2">
      <c r="A577" s="9" t="s">
        <v>2075</v>
      </c>
      <c r="B577" s="16">
        <v>40333.720833333333</v>
      </c>
      <c r="C577" s="16">
        <v>40336.536111111112</v>
      </c>
      <c r="D577" s="20" t="s">
        <v>559</v>
      </c>
      <c r="E577" s="18" t="s">
        <v>560</v>
      </c>
      <c r="F577" s="9">
        <v>50</v>
      </c>
      <c r="L577" s="8">
        <v>1949</v>
      </c>
      <c r="N577" s="9">
        <v>36</v>
      </c>
      <c r="P577" s="18"/>
      <c r="Q577" s="17"/>
      <c r="R577" s="18"/>
      <c r="T577" s="122">
        <v>1900</v>
      </c>
      <c r="U577" s="132"/>
      <c r="V577" s="4">
        <v>40333.611805555556</v>
      </c>
      <c r="W577" s="4">
        <v>40336.67291666667</v>
      </c>
      <c r="X577">
        <v>22.891100000000002</v>
      </c>
      <c r="Y577">
        <v>140.27000000000001</v>
      </c>
      <c r="Z577" s="81">
        <f t="shared" si="99"/>
        <v>1977.7910400000001</v>
      </c>
      <c r="AB577" s="82">
        <f t="shared" si="87"/>
        <v>28.791040000000066</v>
      </c>
      <c r="AC577" s="9">
        <v>36</v>
      </c>
      <c r="AF577" s="47">
        <f t="shared" si="97"/>
        <v>4444.8555240152464</v>
      </c>
      <c r="AH577" s="47">
        <f t="shared" si="98"/>
        <v>2016.1732395968641</v>
      </c>
      <c r="AK577" s="9">
        <v>1949</v>
      </c>
      <c r="AL577" s="9">
        <f t="shared" si="88"/>
        <v>1900</v>
      </c>
      <c r="AM577" s="82">
        <f t="shared" si="90"/>
        <v>1977.7910400000001</v>
      </c>
      <c r="AO577" s="82">
        <f t="shared" si="91"/>
        <v>-49</v>
      </c>
      <c r="AP577" s="82">
        <f t="shared" si="92"/>
        <v>77.791040000000066</v>
      </c>
      <c r="AQ577" s="117">
        <f t="shared" si="89"/>
        <v>0</v>
      </c>
      <c r="AR577" s="117">
        <f t="shared" si="94"/>
        <v>3.0611111111138598</v>
      </c>
      <c r="AS577" s="117">
        <f t="shared" si="93"/>
        <v>3.0611111111138598</v>
      </c>
    </row>
    <row r="578" spans="1:45" x14ac:dyDescent="0.2">
      <c r="A578" s="9" t="s">
        <v>2075</v>
      </c>
      <c r="B578" s="16">
        <v>40336.80972222222</v>
      </c>
      <c r="C578" s="16">
        <v>40339.878472222219</v>
      </c>
      <c r="D578" s="20" t="s">
        <v>561</v>
      </c>
      <c r="E578" s="18" t="s">
        <v>562</v>
      </c>
      <c r="F578" s="9">
        <v>50</v>
      </c>
      <c r="L578" s="8">
        <v>930</v>
      </c>
      <c r="N578" s="9">
        <v>31.7</v>
      </c>
      <c r="P578" s="18"/>
      <c r="Q578" s="17"/>
      <c r="R578" s="18"/>
      <c r="T578" s="122">
        <v>930</v>
      </c>
      <c r="U578" s="132"/>
      <c r="V578" s="4">
        <v>40336.67291666667</v>
      </c>
      <c r="W578" s="4">
        <v>40340.169444444444</v>
      </c>
      <c r="X578">
        <v>11.1769</v>
      </c>
      <c r="Y578">
        <v>27.155999999999999</v>
      </c>
      <c r="Z578" s="81">
        <f t="shared" si="99"/>
        <v>965.68416000000013</v>
      </c>
      <c r="AB578" s="82">
        <f t="shared" si="87"/>
        <v>35.684160000000134</v>
      </c>
      <c r="AC578" s="9">
        <v>31.7</v>
      </c>
      <c r="AF578" s="47">
        <f t="shared" si="97"/>
        <v>1911.037078082994</v>
      </c>
      <c r="AH578" s="47">
        <f t="shared" si="98"/>
        <v>866.84073214324314</v>
      </c>
      <c r="AK578" s="9">
        <v>930</v>
      </c>
      <c r="AL578" s="9">
        <f t="shared" si="88"/>
        <v>930</v>
      </c>
      <c r="AM578" s="82">
        <f t="shared" si="90"/>
        <v>965.68416000000013</v>
      </c>
      <c r="AO578" s="82">
        <f t="shared" si="91"/>
        <v>0</v>
      </c>
      <c r="AP578" s="82">
        <f t="shared" si="92"/>
        <v>35.684160000000134</v>
      </c>
      <c r="AQ578" s="117">
        <f t="shared" si="89"/>
        <v>0</v>
      </c>
      <c r="AR578" s="117">
        <f t="shared" si="94"/>
        <v>3.4965277777737356</v>
      </c>
      <c r="AS578" s="117">
        <f t="shared" si="93"/>
        <v>3.4965277777737356</v>
      </c>
    </row>
    <row r="579" spans="1:45" x14ac:dyDescent="0.2">
      <c r="A579" s="9" t="s">
        <v>2075</v>
      </c>
      <c r="B579" s="16">
        <v>40340.461111111108</v>
      </c>
      <c r="C579" s="16">
        <v>40342.498611111114</v>
      </c>
      <c r="D579" s="20" t="s">
        <v>563</v>
      </c>
      <c r="E579" s="18" t="s">
        <v>564</v>
      </c>
      <c r="F579" s="9">
        <v>50</v>
      </c>
      <c r="L579" s="8">
        <v>144</v>
      </c>
      <c r="N579" s="9">
        <v>69.099999999999994</v>
      </c>
      <c r="P579" s="18"/>
      <c r="Q579" s="17"/>
      <c r="R579" s="18"/>
      <c r="T579" s="122">
        <v>140</v>
      </c>
      <c r="U579" s="132"/>
      <c r="V579" s="4">
        <v>40340.169444444444</v>
      </c>
      <c r="W579" s="4">
        <v>40342.779861111114</v>
      </c>
      <c r="X579">
        <v>2.1431</v>
      </c>
      <c r="Y579">
        <v>1.0043</v>
      </c>
      <c r="Z579" s="81">
        <f t="shared" si="99"/>
        <v>185.16384000000002</v>
      </c>
      <c r="AB579" s="82">
        <f t="shared" si="87"/>
        <v>41.163840000000022</v>
      </c>
      <c r="AC579" s="9">
        <v>69.099999999999994</v>
      </c>
      <c r="AF579" s="47">
        <f t="shared" si="97"/>
        <v>798.74650247382635</v>
      </c>
      <c r="AH579" s="47">
        <f t="shared" si="98"/>
        <v>362.30903677484639</v>
      </c>
      <c r="AK579" s="9">
        <v>144</v>
      </c>
      <c r="AL579" s="9">
        <f t="shared" si="88"/>
        <v>140</v>
      </c>
      <c r="AM579" s="82">
        <f t="shared" si="90"/>
        <v>185.16384000000002</v>
      </c>
      <c r="AO579" s="82">
        <f t="shared" si="91"/>
        <v>-4</v>
      </c>
      <c r="AP579" s="82">
        <f t="shared" si="92"/>
        <v>45.163840000000022</v>
      </c>
      <c r="AQ579" s="117">
        <f t="shared" si="89"/>
        <v>0</v>
      </c>
      <c r="AR579" s="117">
        <f t="shared" si="94"/>
        <v>2.6104166666700621</v>
      </c>
      <c r="AS579" s="117">
        <f t="shared" si="93"/>
        <v>2.6104166666700621</v>
      </c>
    </row>
    <row r="580" spans="1:45" x14ac:dyDescent="0.2">
      <c r="A580" s="9" t="s">
        <v>2075</v>
      </c>
      <c r="B580" s="16">
        <v>40343.061111111114</v>
      </c>
      <c r="C580" s="16">
        <v>40347.412499999999</v>
      </c>
      <c r="D580" s="20" t="s">
        <v>565</v>
      </c>
      <c r="E580" s="18" t="s">
        <v>566</v>
      </c>
      <c r="F580" s="9">
        <v>50</v>
      </c>
      <c r="L580" s="8">
        <v>907</v>
      </c>
      <c r="N580" s="9">
        <v>86.2</v>
      </c>
      <c r="P580" s="18"/>
      <c r="Q580" s="17"/>
      <c r="R580" s="18"/>
      <c r="T580" s="122">
        <v>910</v>
      </c>
      <c r="U580" s="132"/>
      <c r="V580" s="4">
        <v>40342.779861111114</v>
      </c>
      <c r="W580" s="4">
        <v>40347.412499999999</v>
      </c>
      <c r="X580">
        <v>10.8469</v>
      </c>
      <c r="Y580">
        <v>68.45</v>
      </c>
      <c r="Z580" s="81">
        <f t="shared" si="99"/>
        <v>937.17215999999996</v>
      </c>
      <c r="AB580" s="82">
        <f t="shared" si="87"/>
        <v>30.172159999999963</v>
      </c>
      <c r="AC580" s="9">
        <v>86.2</v>
      </c>
      <c r="AF580" s="47">
        <f t="shared" si="97"/>
        <v>5043.1442201124892</v>
      </c>
      <c r="AH580" s="47">
        <f t="shared" si="98"/>
        <v>2287.555211880835</v>
      </c>
      <c r="AK580" s="9">
        <v>907</v>
      </c>
      <c r="AL580" s="9">
        <f t="shared" si="88"/>
        <v>910</v>
      </c>
      <c r="AM580" s="82">
        <f t="shared" si="90"/>
        <v>937.17215999999996</v>
      </c>
      <c r="AO580" s="82">
        <f t="shared" si="91"/>
        <v>3</v>
      </c>
      <c r="AP580" s="82">
        <f t="shared" si="92"/>
        <v>27.172159999999963</v>
      </c>
      <c r="AQ580" s="117">
        <f t="shared" si="89"/>
        <v>0</v>
      </c>
      <c r="AR580" s="117">
        <f t="shared" si="94"/>
        <v>4.632638888884685</v>
      </c>
      <c r="AS580" s="117">
        <f t="shared" si="93"/>
        <v>4.632638888884685</v>
      </c>
    </row>
    <row r="581" spans="1:45" x14ac:dyDescent="0.2">
      <c r="A581" s="27" t="s">
        <v>2075</v>
      </c>
      <c r="B581" s="28">
        <v>40513.737500000003</v>
      </c>
      <c r="C581" s="28">
        <v>40516.388194444444</v>
      </c>
      <c r="D581" s="29" t="s">
        <v>577</v>
      </c>
      <c r="E581" s="30" t="s">
        <v>578</v>
      </c>
      <c r="F581" s="27">
        <v>50</v>
      </c>
      <c r="G581" s="27"/>
      <c r="H581" s="27"/>
      <c r="I581" s="27"/>
      <c r="J581" s="27"/>
      <c r="K581" s="27"/>
      <c r="L581" s="36">
        <v>116</v>
      </c>
      <c r="M581" s="27"/>
      <c r="N581" s="27">
        <v>182</v>
      </c>
      <c r="P581" s="34">
        <v>40513.737500000003</v>
      </c>
      <c r="Q581" s="34">
        <v>40516.388194444444</v>
      </c>
      <c r="R581" s="27">
        <v>1.3409219999999999</v>
      </c>
      <c r="S581" s="27">
        <v>0.7</v>
      </c>
      <c r="T581" s="37">
        <f t="shared" ref="T581:T644" si="100">R581*60*60*24/1000</f>
        <v>115.8556608</v>
      </c>
      <c r="U581" s="37"/>
      <c r="V581" s="35">
        <v>40513.737500000003</v>
      </c>
      <c r="W581" s="35">
        <v>40516.448611111111</v>
      </c>
      <c r="X581" s="36">
        <v>1.3700920000000001</v>
      </c>
      <c r="Y581" s="36">
        <v>0.7</v>
      </c>
      <c r="Z581" s="81">
        <f t="shared" si="99"/>
        <v>118.37594880000002</v>
      </c>
      <c r="AB581" s="82">
        <f t="shared" si="87"/>
        <v>2.3759488000000175</v>
      </c>
      <c r="AC581" s="27">
        <v>182</v>
      </c>
      <c r="AD581" s="27"/>
      <c r="AE581" s="27"/>
      <c r="AF581" s="47">
        <f t="shared" si="97"/>
        <v>1344.9607307581159</v>
      </c>
      <c r="AG581" s="27"/>
      <c r="AH581" s="47">
        <f t="shared" si="98"/>
        <v>610.07018541146499</v>
      </c>
      <c r="AK581" s="27">
        <v>116</v>
      </c>
      <c r="AL581" s="9">
        <f t="shared" si="88"/>
        <v>115.8556608</v>
      </c>
      <c r="AM581" s="82">
        <f t="shared" si="90"/>
        <v>118.37594880000002</v>
      </c>
      <c r="AO581" s="82">
        <f t="shared" si="91"/>
        <v>-0.14433920000000455</v>
      </c>
      <c r="AP581" s="82">
        <f t="shared" si="92"/>
        <v>2.5202880000000221</v>
      </c>
      <c r="AQ581" s="117">
        <f t="shared" si="89"/>
        <v>2.6506944444408873</v>
      </c>
      <c r="AR581" s="117">
        <f t="shared" si="94"/>
        <v>2.711111111108039</v>
      </c>
      <c r="AS581" s="117">
        <f t="shared" si="93"/>
        <v>6.0416666667151731E-2</v>
      </c>
    </row>
    <row r="582" spans="1:45" x14ac:dyDescent="0.2">
      <c r="A582" s="27" t="s">
        <v>2075</v>
      </c>
      <c r="B582" s="28">
        <v>40516.509027777778</v>
      </c>
      <c r="C582" s="28">
        <v>40517.106944444444</v>
      </c>
      <c r="D582" s="29" t="s">
        <v>579</v>
      </c>
      <c r="E582" s="30" t="s">
        <v>580</v>
      </c>
      <c r="F582" s="27">
        <v>50</v>
      </c>
      <c r="G582" s="27"/>
      <c r="H582" s="27"/>
      <c r="I582" s="27"/>
      <c r="J582" s="27"/>
      <c r="K582" s="27"/>
      <c r="L582" s="36">
        <v>36</v>
      </c>
      <c r="M582" s="27"/>
      <c r="N582" s="27">
        <v>3080</v>
      </c>
      <c r="P582" s="34">
        <v>40516.509027777778</v>
      </c>
      <c r="Q582" s="34">
        <v>40517.106944444444</v>
      </c>
      <c r="R582" s="27">
        <v>0.41629500000000003</v>
      </c>
      <c r="S582" s="27">
        <v>0.94</v>
      </c>
      <c r="T582" s="37">
        <f t="shared" si="100"/>
        <v>35.967888000000002</v>
      </c>
      <c r="U582" s="37"/>
      <c r="V582" s="35">
        <v>40516.448611111111</v>
      </c>
      <c r="W582" s="35">
        <v>40517.165277777778</v>
      </c>
      <c r="X582" s="36">
        <v>0.48860500000000001</v>
      </c>
      <c r="Y582" s="36">
        <v>0.94</v>
      </c>
      <c r="Z582" s="81">
        <f t="shared" si="99"/>
        <v>42.215471999999998</v>
      </c>
      <c r="AB582" s="82">
        <f t="shared" ref="AB582:AB645" si="101">Z582-L582</f>
        <v>6.2154719999999983</v>
      </c>
      <c r="AC582" s="27">
        <v>3080</v>
      </c>
      <c r="AD582" s="27"/>
      <c r="AE582" s="27"/>
      <c r="AF582" s="47">
        <f t="shared" si="97"/>
        <v>8117.0292173223625</v>
      </c>
      <c r="AG582" s="27"/>
      <c r="AH582" s="47">
        <f t="shared" si="98"/>
        <v>3681.8602999738559</v>
      </c>
      <c r="AK582" s="27">
        <v>36</v>
      </c>
      <c r="AL582" s="9">
        <f t="shared" ref="AL582:AL645" si="102">T582</f>
        <v>35.967888000000002</v>
      </c>
      <c r="AM582" s="82">
        <f t="shared" si="90"/>
        <v>42.215471999999998</v>
      </c>
      <c r="AO582" s="82">
        <f t="shared" si="91"/>
        <v>-3.211199999999792E-2</v>
      </c>
      <c r="AP582" s="82">
        <f t="shared" si="92"/>
        <v>6.2475839999999963</v>
      </c>
      <c r="AQ582" s="117">
        <f t="shared" ref="AQ582:AQ645" si="103">Q582-P582</f>
        <v>0.59791666666569654</v>
      </c>
      <c r="AR582" s="117">
        <f t="shared" si="94"/>
        <v>0.71666666666715173</v>
      </c>
      <c r="AS582" s="117">
        <f t="shared" si="93"/>
        <v>0.11875000000145519</v>
      </c>
    </row>
    <row r="583" spans="1:45" x14ac:dyDescent="0.2">
      <c r="A583" s="27" t="s">
        <v>2075</v>
      </c>
      <c r="B583" s="28">
        <v>40517.223611111112</v>
      </c>
      <c r="C583" s="28">
        <v>40520.497916666667</v>
      </c>
      <c r="D583" s="29" t="s">
        <v>581</v>
      </c>
      <c r="E583" s="30" t="s">
        <v>582</v>
      </c>
      <c r="F583" s="27">
        <v>50</v>
      </c>
      <c r="G583" s="27"/>
      <c r="H583" s="27"/>
      <c r="I583" s="27"/>
      <c r="J583" s="27"/>
      <c r="K583" s="27"/>
      <c r="L583" s="36">
        <v>113</v>
      </c>
      <c r="M583" s="27"/>
      <c r="N583" s="27">
        <v>1370</v>
      </c>
      <c r="P583" s="34">
        <v>40517.223611111112</v>
      </c>
      <c r="Q583" s="34">
        <v>40520.497916666667</v>
      </c>
      <c r="R583" s="27">
        <v>1.3029729999999999</v>
      </c>
      <c r="S583" s="27">
        <v>0.595777</v>
      </c>
      <c r="T583" s="37">
        <f t="shared" si="100"/>
        <v>112.57686719999998</v>
      </c>
      <c r="U583" s="37"/>
      <c r="V583" s="35">
        <v>40517.165277777778</v>
      </c>
      <c r="W583" s="35">
        <v>40520.586805555555</v>
      </c>
      <c r="X583" s="36">
        <v>1.3618170000000001</v>
      </c>
      <c r="Y583" s="36">
        <v>0.595777</v>
      </c>
      <c r="Z583" s="81">
        <f t="shared" si="99"/>
        <v>117.66098880000003</v>
      </c>
      <c r="AB583" s="82">
        <f t="shared" si="101"/>
        <v>4.6609888000000268</v>
      </c>
      <c r="AC583" s="27">
        <v>1370</v>
      </c>
      <c r="AD583" s="27"/>
      <c r="AE583" s="27"/>
      <c r="AF583" s="47">
        <f t="shared" si="97"/>
        <v>10063.007683666221</v>
      </c>
      <c r="AG583" s="27"/>
      <c r="AH583" s="47">
        <f t="shared" si="98"/>
        <v>4564.5503418607541</v>
      </c>
      <c r="AK583" s="27">
        <v>113</v>
      </c>
      <c r="AL583" s="9">
        <f t="shared" si="102"/>
        <v>112.57686719999998</v>
      </c>
      <c r="AM583" s="82">
        <f t="shared" ref="AM583:AM646" si="104">Z583</f>
        <v>117.66098880000003</v>
      </c>
      <c r="AO583" s="82">
        <f t="shared" ref="AO583:AO646" si="105">AL583-AK583</f>
        <v>-0.42313280000001896</v>
      </c>
      <c r="AP583" s="82">
        <f t="shared" ref="AP583:AP646" si="106">AM583-AL583</f>
        <v>5.0841216000000458</v>
      </c>
      <c r="AQ583" s="117">
        <f t="shared" si="103"/>
        <v>3.2743055555547471</v>
      </c>
      <c r="AR583" s="117">
        <f t="shared" si="94"/>
        <v>3.421527777776646</v>
      </c>
      <c r="AS583" s="117">
        <f t="shared" ref="AS583:AS646" si="107">AR583-AQ583</f>
        <v>0.14722222222189885</v>
      </c>
    </row>
    <row r="584" spans="1:45" x14ac:dyDescent="0.2">
      <c r="A584" s="27" t="s">
        <v>2075</v>
      </c>
      <c r="B584" s="28">
        <v>40520.675694444442</v>
      </c>
      <c r="C584" s="28">
        <v>40522.456944444442</v>
      </c>
      <c r="D584" s="29" t="s">
        <v>583</v>
      </c>
      <c r="E584" s="30" t="s">
        <v>584</v>
      </c>
      <c r="F584" s="27">
        <v>50</v>
      </c>
      <c r="G584" s="27"/>
      <c r="H584" s="27"/>
      <c r="I584" s="27"/>
      <c r="J584" s="27"/>
      <c r="K584" s="27"/>
      <c r="L584" s="36">
        <v>45</v>
      </c>
      <c r="M584" s="27"/>
      <c r="N584" s="27">
        <v>660</v>
      </c>
      <c r="P584" s="34">
        <v>40520.675694444442</v>
      </c>
      <c r="Q584" s="34">
        <v>40522.456944444442</v>
      </c>
      <c r="R584" s="27">
        <v>0.51964699999999997</v>
      </c>
      <c r="S584" s="27">
        <v>0.36924299999999999</v>
      </c>
      <c r="T584" s="37">
        <f t="shared" si="100"/>
        <v>44.897500800000003</v>
      </c>
      <c r="U584" s="37"/>
      <c r="V584" s="35">
        <v>40520.586805555555</v>
      </c>
      <c r="W584" s="35">
        <v>40522.540972222225</v>
      </c>
      <c r="X584" s="36">
        <v>0.573766</v>
      </c>
      <c r="Y584" s="36">
        <v>0.36924299999999999</v>
      </c>
      <c r="Z584" s="81">
        <f t="shared" si="99"/>
        <v>49.5733824</v>
      </c>
      <c r="AB584" s="82">
        <f t="shared" si="101"/>
        <v>4.5733823999999998</v>
      </c>
      <c r="AC584" s="27">
        <v>660</v>
      </c>
      <c r="AD584" s="27"/>
      <c r="AE584" s="27"/>
      <c r="AF584" s="47">
        <f t="shared" si="97"/>
        <v>2042.5242940497581</v>
      </c>
      <c r="AG584" s="27"/>
      <c r="AH584" s="47">
        <f t="shared" si="98"/>
        <v>926.48294205287038</v>
      </c>
      <c r="AK584" s="27">
        <v>45</v>
      </c>
      <c r="AL584" s="9">
        <f t="shared" si="102"/>
        <v>44.897500800000003</v>
      </c>
      <c r="AM584" s="82">
        <f t="shared" si="104"/>
        <v>49.5733824</v>
      </c>
      <c r="AO584" s="82">
        <f t="shared" si="105"/>
        <v>-0.1024991999999969</v>
      </c>
      <c r="AP584" s="82">
        <f t="shared" si="106"/>
        <v>4.6758815999999968</v>
      </c>
      <c r="AQ584" s="117">
        <f t="shared" si="103"/>
        <v>1.78125</v>
      </c>
      <c r="AR584" s="117">
        <f t="shared" ref="AR584:AR647" si="108">W584-V584</f>
        <v>1.9541666666700621</v>
      </c>
      <c r="AS584" s="117">
        <f t="shared" si="107"/>
        <v>0.17291666667006211</v>
      </c>
    </row>
    <row r="585" spans="1:45" x14ac:dyDescent="0.2">
      <c r="A585" s="27" t="s">
        <v>2075</v>
      </c>
      <c r="B585" s="28">
        <v>40522.625</v>
      </c>
      <c r="C585" s="28">
        <v>40523.033333333333</v>
      </c>
      <c r="D585" s="29" t="s">
        <v>587</v>
      </c>
      <c r="E585" s="30" t="s">
        <v>588</v>
      </c>
      <c r="F585" s="27">
        <v>50</v>
      </c>
      <c r="G585" s="27"/>
      <c r="H585" s="27"/>
      <c r="I585" s="27"/>
      <c r="J585" s="27"/>
      <c r="K585" s="27"/>
      <c r="L585" s="36">
        <v>17</v>
      </c>
      <c r="M585" s="27"/>
      <c r="N585" s="27">
        <v>10700</v>
      </c>
      <c r="P585" s="34">
        <v>40522.625</v>
      </c>
      <c r="Q585" s="34">
        <v>40523.033333333333</v>
      </c>
      <c r="R585" s="27">
        <v>0.19131000000000001</v>
      </c>
      <c r="S585" s="27">
        <v>0.75659699999999996</v>
      </c>
      <c r="T585" s="37">
        <f t="shared" si="100"/>
        <v>16.529184000000001</v>
      </c>
      <c r="U585" s="37"/>
      <c r="V585" s="35">
        <v>40522.540972222225</v>
      </c>
      <c r="W585" s="35">
        <v>40523.129166666666</v>
      </c>
      <c r="X585" s="36">
        <v>0.25694899999999998</v>
      </c>
      <c r="Y585" s="36">
        <v>0.75659699999999996</v>
      </c>
      <c r="Z585" s="81">
        <f t="shared" si="99"/>
        <v>22.200393599999995</v>
      </c>
      <c r="AB585" s="82">
        <f t="shared" si="101"/>
        <v>5.2003935999999946</v>
      </c>
      <c r="AC585" s="27">
        <v>10700</v>
      </c>
      <c r="AD585" s="27"/>
      <c r="AE585" s="27"/>
      <c r="AF585" s="47">
        <f t="shared" si="97"/>
        <v>14829.250290663755</v>
      </c>
      <c r="AG585" s="27"/>
      <c r="AH585" s="47">
        <f t="shared" si="98"/>
        <v>6726.5038059801109</v>
      </c>
      <c r="AK585" s="27">
        <v>17</v>
      </c>
      <c r="AL585" s="9">
        <f t="shared" si="102"/>
        <v>16.529184000000001</v>
      </c>
      <c r="AM585" s="82">
        <f t="shared" si="104"/>
        <v>22.200393599999995</v>
      </c>
      <c r="AO585" s="82">
        <f t="shared" si="105"/>
        <v>-0.47081599999999924</v>
      </c>
      <c r="AP585" s="82">
        <f t="shared" si="106"/>
        <v>5.6712095999999939</v>
      </c>
      <c r="AQ585" s="117">
        <f t="shared" si="103"/>
        <v>0.40833333333284827</v>
      </c>
      <c r="AR585" s="117">
        <f t="shared" si="108"/>
        <v>0.58819444444088731</v>
      </c>
      <c r="AS585" s="117">
        <f t="shared" si="107"/>
        <v>0.17986111110803904</v>
      </c>
    </row>
    <row r="586" spans="1:45" x14ac:dyDescent="0.2">
      <c r="A586" s="27" t="s">
        <v>2075</v>
      </c>
      <c r="B586" s="28">
        <v>40523.225694444445</v>
      </c>
      <c r="C586" s="28">
        <v>40523.708333333336</v>
      </c>
      <c r="D586" s="29" t="s">
        <v>589</v>
      </c>
      <c r="E586" s="30" t="s">
        <v>590</v>
      </c>
      <c r="F586" s="27">
        <v>50</v>
      </c>
      <c r="G586" s="27"/>
      <c r="H586" s="27"/>
      <c r="I586" s="27"/>
      <c r="J586" s="27"/>
      <c r="K586" s="27"/>
      <c r="L586" s="36">
        <v>113</v>
      </c>
      <c r="M586" s="27"/>
      <c r="N586" s="27">
        <v>2490</v>
      </c>
      <c r="P586" s="34">
        <v>40523.225694444445</v>
      </c>
      <c r="Q586" s="34">
        <v>40523.708333333336</v>
      </c>
      <c r="R586" s="27">
        <v>1.303269</v>
      </c>
      <c r="S586" s="27">
        <v>30.534679000000001</v>
      </c>
      <c r="T586" s="37">
        <f t="shared" si="100"/>
        <v>112.60244159999999</v>
      </c>
      <c r="U586" s="37"/>
      <c r="V586" s="35">
        <v>40523.129166666666</v>
      </c>
      <c r="W586" s="35">
        <v>40523.710416666669</v>
      </c>
      <c r="X586" s="36">
        <v>1.3354159999999999</v>
      </c>
      <c r="Y586" s="36">
        <v>30.534679000000001</v>
      </c>
      <c r="Z586" s="81">
        <f t="shared" si="99"/>
        <v>115.3799424</v>
      </c>
      <c r="AB586" s="82">
        <f t="shared" si="101"/>
        <v>2.3799424000000045</v>
      </c>
      <c r="AC586" s="27">
        <v>2490</v>
      </c>
      <c r="AD586" s="27"/>
      <c r="AE586" s="27"/>
      <c r="AF586" s="47">
        <f t="shared" si="97"/>
        <v>17935.125016201444</v>
      </c>
      <c r="AG586" s="27"/>
      <c r="AH586" s="47">
        <f t="shared" si="98"/>
        <v>8135.3193396541055</v>
      </c>
      <c r="AK586" s="27">
        <v>113</v>
      </c>
      <c r="AL586" s="9">
        <f t="shared" si="102"/>
        <v>112.60244159999999</v>
      </c>
      <c r="AM586" s="82">
        <f t="shared" si="104"/>
        <v>115.3799424</v>
      </c>
      <c r="AO586" s="82">
        <f t="shared" si="105"/>
        <v>-0.39755840000000831</v>
      </c>
      <c r="AP586" s="82">
        <f t="shared" si="106"/>
        <v>2.7775008000000128</v>
      </c>
      <c r="AQ586" s="117">
        <f t="shared" si="103"/>
        <v>0.48263888889050577</v>
      </c>
      <c r="AR586" s="117">
        <f t="shared" si="108"/>
        <v>0.58125000000291038</v>
      </c>
      <c r="AS586" s="117">
        <f t="shared" si="107"/>
        <v>9.8611111112404615E-2</v>
      </c>
    </row>
    <row r="587" spans="1:45" x14ac:dyDescent="0.2">
      <c r="A587" s="27" t="s">
        <v>2075</v>
      </c>
      <c r="B587" s="28">
        <v>40523.712500000001</v>
      </c>
      <c r="C587" s="28">
        <v>40523.789583333331</v>
      </c>
      <c r="D587" s="29" t="s">
        <v>591</v>
      </c>
      <c r="E587" s="30" t="s">
        <v>592</v>
      </c>
      <c r="F587" s="27">
        <v>50</v>
      </c>
      <c r="G587" s="27"/>
      <c r="H587" s="27"/>
      <c r="I587" s="27"/>
      <c r="J587" s="27"/>
      <c r="K587" s="27"/>
      <c r="L587" s="36">
        <v>269</v>
      </c>
      <c r="M587" s="27"/>
      <c r="N587" s="27">
        <v>391</v>
      </c>
      <c r="P587" s="34">
        <v>40523.712500000001</v>
      </c>
      <c r="Q587" s="34">
        <v>40523.789583333331</v>
      </c>
      <c r="R587" s="27">
        <v>3.1136550000000001</v>
      </c>
      <c r="S587" s="27">
        <v>45.556221000000001</v>
      </c>
      <c r="T587" s="37">
        <f t="shared" si="100"/>
        <v>269.019792</v>
      </c>
      <c r="U587" s="37"/>
      <c r="V587" s="35">
        <v>40523.710416666669</v>
      </c>
      <c r="W587" s="35">
        <v>40523.792361111111</v>
      </c>
      <c r="X587" s="36">
        <v>3.387934</v>
      </c>
      <c r="Y587" s="36">
        <v>47.010891000000001</v>
      </c>
      <c r="Z587" s="81">
        <f t="shared" si="99"/>
        <v>292.7174976</v>
      </c>
      <c r="AB587" s="82">
        <f t="shared" si="101"/>
        <v>23.717497600000002</v>
      </c>
      <c r="AC587" s="27">
        <v>391</v>
      </c>
      <c r="AD587" s="27"/>
      <c r="AE587" s="27"/>
      <c r="AF587" s="47">
        <f t="shared" si="97"/>
        <v>7144.9662964178897</v>
      </c>
      <c r="AG587" s="27"/>
      <c r="AH587" s="47">
        <f t="shared" si="98"/>
        <v>3240.9354515185928</v>
      </c>
      <c r="AK587" s="27">
        <v>269</v>
      </c>
      <c r="AL587" s="9">
        <f t="shared" si="102"/>
        <v>269.019792</v>
      </c>
      <c r="AM587" s="82">
        <f t="shared" si="104"/>
        <v>292.7174976</v>
      </c>
      <c r="AO587" s="82">
        <f t="shared" si="105"/>
        <v>1.9791999999995369E-2</v>
      </c>
      <c r="AP587" s="82">
        <f t="shared" si="106"/>
        <v>23.697705600000006</v>
      </c>
      <c r="AQ587" s="117">
        <f t="shared" si="103"/>
        <v>7.7083333329937886E-2</v>
      </c>
      <c r="AR587" s="117">
        <f t="shared" si="108"/>
        <v>8.1944444442342501E-2</v>
      </c>
      <c r="AS587" s="117">
        <f t="shared" si="107"/>
        <v>4.8611111124046147E-3</v>
      </c>
    </row>
    <row r="588" spans="1:45" x14ac:dyDescent="0.2">
      <c r="A588" s="27" t="s">
        <v>2075</v>
      </c>
      <c r="B588" s="28">
        <v>40523.795138888891</v>
      </c>
      <c r="C588" s="28">
        <v>40524.116666666669</v>
      </c>
      <c r="D588" s="29" t="s">
        <v>593</v>
      </c>
      <c r="E588" s="30" t="s">
        <v>594</v>
      </c>
      <c r="F588" s="27">
        <v>50</v>
      </c>
      <c r="G588" s="27"/>
      <c r="H588" s="27"/>
      <c r="I588" s="27"/>
      <c r="J588" s="27"/>
      <c r="K588" s="27"/>
      <c r="L588" s="36">
        <v>1221</v>
      </c>
      <c r="M588" s="27"/>
      <c r="N588" s="27">
        <v>279</v>
      </c>
      <c r="P588" s="34">
        <v>40523.795138888891</v>
      </c>
      <c r="Q588" s="34">
        <v>40524.116666666669</v>
      </c>
      <c r="R588" s="27">
        <v>14.129236000000001</v>
      </c>
      <c r="S588" s="27">
        <v>55.572848999999998</v>
      </c>
      <c r="T588" s="37">
        <f t="shared" si="100"/>
        <v>1220.7659904</v>
      </c>
      <c r="U588" s="37"/>
      <c r="V588" s="35">
        <v>40523.792361111111</v>
      </c>
      <c r="W588" s="35">
        <v>40524.129166666666</v>
      </c>
      <c r="X588" s="36">
        <v>14.440576</v>
      </c>
      <c r="Y588" s="36">
        <v>55.572848999999998</v>
      </c>
      <c r="Z588" s="81">
        <f t="shared" si="99"/>
        <v>1247.6657664000002</v>
      </c>
      <c r="AB588" s="82">
        <f t="shared" si="101"/>
        <v>26.665766400000166</v>
      </c>
      <c r="AC588" s="27">
        <v>279</v>
      </c>
      <c r="AD588" s="27"/>
      <c r="AE588" s="27"/>
      <c r="AF588" s="47">
        <f t="shared" si="97"/>
        <v>21730.87459875696</v>
      </c>
      <c r="AG588" s="27"/>
      <c r="AH588" s="47">
        <f t="shared" si="98"/>
        <v>9857.0600556821919</v>
      </c>
      <c r="AK588" s="27">
        <v>1221</v>
      </c>
      <c r="AL588" s="9">
        <f t="shared" si="102"/>
        <v>1220.7659904</v>
      </c>
      <c r="AM588" s="82">
        <f t="shared" si="104"/>
        <v>1247.6657664000002</v>
      </c>
      <c r="AO588" s="82">
        <f t="shared" si="105"/>
        <v>-0.23400960000003579</v>
      </c>
      <c r="AP588" s="82">
        <f t="shared" si="106"/>
        <v>26.899776000000202</v>
      </c>
      <c r="AQ588" s="117">
        <f t="shared" si="103"/>
        <v>0.32152777777810115</v>
      </c>
      <c r="AR588" s="117">
        <f t="shared" si="108"/>
        <v>0.33680555555474712</v>
      </c>
      <c r="AS588" s="117">
        <f t="shared" si="107"/>
        <v>1.5277777776645962E-2</v>
      </c>
    </row>
    <row r="589" spans="1:45" x14ac:dyDescent="0.2">
      <c r="A589" s="27" t="s">
        <v>2075</v>
      </c>
      <c r="B589" s="28">
        <v>40524.14166666667</v>
      </c>
      <c r="C589" s="28">
        <v>40524.644444444442</v>
      </c>
      <c r="D589" s="29" t="s">
        <v>595</v>
      </c>
      <c r="E589" s="30" t="s">
        <v>596</v>
      </c>
      <c r="F589" s="27">
        <v>50</v>
      </c>
      <c r="G589" s="27"/>
      <c r="H589" s="27"/>
      <c r="I589" s="27"/>
      <c r="J589" s="27"/>
      <c r="K589" s="27"/>
      <c r="L589" s="36">
        <v>324</v>
      </c>
      <c r="M589" s="27"/>
      <c r="N589" s="27">
        <v>381</v>
      </c>
      <c r="P589" s="34">
        <v>40524.14166666667</v>
      </c>
      <c r="Q589" s="34">
        <v>40524.644444444442</v>
      </c>
      <c r="R589" s="27">
        <v>3.7459560000000001</v>
      </c>
      <c r="S589" s="27">
        <v>20.470289000000001</v>
      </c>
      <c r="T589" s="37">
        <f t="shared" si="100"/>
        <v>323.65059840000004</v>
      </c>
      <c r="U589" s="37"/>
      <c r="V589" s="35">
        <v>40524.129166666666</v>
      </c>
      <c r="W589" s="35">
        <v>40525.119444444441</v>
      </c>
      <c r="X589" s="36">
        <v>4.9531460000000003</v>
      </c>
      <c r="Y589" s="36">
        <v>21.430429</v>
      </c>
      <c r="Z589" s="81">
        <f t="shared" si="99"/>
        <v>427.95181440000005</v>
      </c>
      <c r="AB589" s="82">
        <f t="shared" si="101"/>
        <v>103.95181440000005</v>
      </c>
      <c r="AC589" s="27">
        <v>381</v>
      </c>
      <c r="AD589" s="27"/>
      <c r="AE589" s="27"/>
      <c r="AF589" s="47">
        <f t="shared" si="97"/>
        <v>10178.753356974114</v>
      </c>
      <c r="AG589" s="27"/>
      <c r="AH589" s="47">
        <f t="shared" si="98"/>
        <v>4617.0522348607965</v>
      </c>
      <c r="AK589" s="27">
        <v>324</v>
      </c>
      <c r="AL589" s="9">
        <f t="shared" si="102"/>
        <v>323.65059840000004</v>
      </c>
      <c r="AM589" s="82">
        <f t="shared" si="104"/>
        <v>427.95181440000005</v>
      </c>
      <c r="AO589" s="82">
        <f t="shared" si="105"/>
        <v>-0.34940159999996467</v>
      </c>
      <c r="AP589" s="82">
        <f t="shared" si="106"/>
        <v>104.30121600000001</v>
      </c>
      <c r="AQ589" s="117">
        <f t="shared" si="103"/>
        <v>0.50277777777228039</v>
      </c>
      <c r="AR589" s="117">
        <f t="shared" si="108"/>
        <v>0.99027777777519077</v>
      </c>
      <c r="AS589" s="117">
        <f t="shared" si="107"/>
        <v>0.48750000000291038</v>
      </c>
    </row>
    <row r="590" spans="1:45" x14ac:dyDescent="0.2">
      <c r="A590" s="27" t="s">
        <v>2075</v>
      </c>
      <c r="B590" s="28">
        <v>40525.595138888886</v>
      </c>
      <c r="C590" s="28">
        <v>40526.240277777775</v>
      </c>
      <c r="D590" s="29" t="s">
        <v>597</v>
      </c>
      <c r="E590" s="30" t="s">
        <v>598</v>
      </c>
      <c r="F590" s="27">
        <v>50</v>
      </c>
      <c r="G590" s="27"/>
      <c r="H590" s="27"/>
      <c r="I590" s="27"/>
      <c r="J590" s="27"/>
      <c r="K590" s="27"/>
      <c r="L590" s="36">
        <v>56</v>
      </c>
      <c r="M590" s="27"/>
      <c r="N590" s="27">
        <v>225</v>
      </c>
      <c r="P590" s="34">
        <v>40525.595138888886</v>
      </c>
      <c r="Q590" s="34">
        <v>40526.240277777775</v>
      </c>
      <c r="R590" s="27">
        <v>0.64779900000000001</v>
      </c>
      <c r="S590" s="27">
        <v>1.139286</v>
      </c>
      <c r="T590" s="37">
        <f t="shared" si="100"/>
        <v>55.969833600000015</v>
      </c>
      <c r="U590" s="37"/>
      <c r="V590" s="35">
        <v>40525.119444444441</v>
      </c>
      <c r="W590" s="35">
        <v>40526.879861111112</v>
      </c>
      <c r="X590" s="36">
        <v>1.7845850000000001</v>
      </c>
      <c r="Y590" s="36">
        <v>1.5995189999999999</v>
      </c>
      <c r="Z590" s="81">
        <f t="shared" si="99"/>
        <v>154.18814399999999</v>
      </c>
      <c r="AB590" s="82">
        <f t="shared" si="101"/>
        <v>98.188143999999994</v>
      </c>
      <c r="AC590" s="27">
        <v>225</v>
      </c>
      <c r="AD590" s="27"/>
      <c r="AE590" s="27"/>
      <c r="AF590" s="47">
        <f t="shared" si="97"/>
        <v>2165.7495968205844</v>
      </c>
      <c r="AG590" s="27"/>
      <c r="AH590" s="47">
        <f t="shared" si="98"/>
        <v>982.37757272093995</v>
      </c>
      <c r="AK590" s="27">
        <v>56</v>
      </c>
      <c r="AL590" s="9">
        <f t="shared" si="102"/>
        <v>55.969833600000015</v>
      </c>
      <c r="AM590" s="82">
        <f t="shared" si="104"/>
        <v>154.18814399999999</v>
      </c>
      <c r="AO590" s="82">
        <f t="shared" si="105"/>
        <v>-3.0166399999984606E-2</v>
      </c>
      <c r="AP590" s="82">
        <f t="shared" si="106"/>
        <v>98.218310399999979</v>
      </c>
      <c r="AQ590" s="117">
        <f t="shared" si="103"/>
        <v>0.64513888888905058</v>
      </c>
      <c r="AR590" s="117">
        <f t="shared" si="108"/>
        <v>1.7604166666715173</v>
      </c>
      <c r="AS590" s="117">
        <f t="shared" si="107"/>
        <v>1.1152777777824667</v>
      </c>
    </row>
    <row r="591" spans="1:45" x14ac:dyDescent="0.2">
      <c r="A591" s="27" t="s">
        <v>2075</v>
      </c>
      <c r="B591" s="28">
        <v>40527.520138888889</v>
      </c>
      <c r="C591" s="28">
        <v>40531.643750000003</v>
      </c>
      <c r="D591" s="29" t="s">
        <v>600</v>
      </c>
      <c r="E591" s="30" t="s">
        <v>601</v>
      </c>
      <c r="F591" s="27">
        <v>50</v>
      </c>
      <c r="G591" s="27"/>
      <c r="H591" s="27"/>
      <c r="I591" s="27"/>
      <c r="J591" s="27"/>
      <c r="K591" s="27"/>
      <c r="L591" s="36">
        <v>166</v>
      </c>
      <c r="M591" s="27"/>
      <c r="N591" s="27">
        <v>193</v>
      </c>
      <c r="P591" s="34">
        <v>40527.520138888889</v>
      </c>
      <c r="Q591" s="34">
        <v>40531.643750000003</v>
      </c>
      <c r="R591" s="27">
        <v>1.916272</v>
      </c>
      <c r="S591" s="27">
        <v>0.595777</v>
      </c>
      <c r="T591" s="37">
        <f t="shared" si="100"/>
        <v>165.56590080000001</v>
      </c>
      <c r="U591" s="37"/>
      <c r="V591" s="35">
        <v>40526.879861111112</v>
      </c>
      <c r="W591" s="35">
        <v>40531.818749999999</v>
      </c>
      <c r="X591" s="36">
        <v>2.3825020000000001</v>
      </c>
      <c r="Y591" s="36">
        <v>0.75659699999999996</v>
      </c>
      <c r="Z591" s="81">
        <f t="shared" si="99"/>
        <v>205.84817279999999</v>
      </c>
      <c r="AB591" s="82">
        <f t="shared" si="101"/>
        <v>39.848172799999986</v>
      </c>
      <c r="AC591" s="27">
        <v>193</v>
      </c>
      <c r="AD591" s="27"/>
      <c r="AE591" s="27"/>
      <c r="AF591" s="47">
        <f t="shared" si="97"/>
        <v>2480.1564010390898</v>
      </c>
      <c r="AG591" s="27"/>
      <c r="AH591" s="47">
        <f t="shared" si="98"/>
        <v>1124.9915635666744</v>
      </c>
      <c r="AK591" s="27">
        <v>166</v>
      </c>
      <c r="AL591" s="9">
        <f t="shared" si="102"/>
        <v>165.56590080000001</v>
      </c>
      <c r="AM591" s="82">
        <f t="shared" si="104"/>
        <v>205.84817279999999</v>
      </c>
      <c r="AO591" s="82">
        <f t="shared" si="105"/>
        <v>-0.43409919999999147</v>
      </c>
      <c r="AP591" s="82">
        <f t="shared" si="106"/>
        <v>40.282271999999978</v>
      </c>
      <c r="AQ591" s="117">
        <f t="shared" si="103"/>
        <v>4.1236111111138598</v>
      </c>
      <c r="AR591" s="117">
        <f t="shared" si="108"/>
        <v>4.9388888888861402</v>
      </c>
      <c r="AS591" s="117">
        <f t="shared" si="107"/>
        <v>0.81527777777228039</v>
      </c>
    </row>
    <row r="592" spans="1:45" x14ac:dyDescent="0.2">
      <c r="A592" s="27" t="s">
        <v>2075</v>
      </c>
      <c r="B592" s="28">
        <v>40531.993750000001</v>
      </c>
      <c r="C592" s="28">
        <v>40533.099305555559</v>
      </c>
      <c r="D592" s="29" t="s">
        <v>602</v>
      </c>
      <c r="E592" s="30" t="s">
        <v>603</v>
      </c>
      <c r="F592" s="27">
        <v>50</v>
      </c>
      <c r="G592" s="27"/>
      <c r="H592" s="27"/>
      <c r="I592" s="27"/>
      <c r="J592" s="27"/>
      <c r="K592" s="27"/>
      <c r="L592" s="36">
        <v>33</v>
      </c>
      <c r="M592" s="27"/>
      <c r="N592" s="27">
        <v>83</v>
      </c>
      <c r="P592" s="34">
        <v>40531.993750000001</v>
      </c>
      <c r="Q592" s="34">
        <v>40533.099305555559</v>
      </c>
      <c r="R592" s="27">
        <v>0.379583</v>
      </c>
      <c r="S592" s="27">
        <v>0.41</v>
      </c>
      <c r="T592" s="37">
        <f t="shared" si="100"/>
        <v>32.795971199999997</v>
      </c>
      <c r="U592" s="37"/>
      <c r="V592" s="35">
        <v>40531.818749999999</v>
      </c>
      <c r="W592" s="35">
        <v>40533.217361111114</v>
      </c>
      <c r="X592" s="36">
        <v>0.50643700000000003</v>
      </c>
      <c r="Y592" s="36">
        <v>0.595777</v>
      </c>
      <c r="Z592" s="81">
        <f t="shared" si="99"/>
        <v>43.756156800000007</v>
      </c>
      <c r="AB592" s="82">
        <f t="shared" si="101"/>
        <v>10.756156800000007</v>
      </c>
      <c r="AC592" s="27">
        <v>83</v>
      </c>
      <c r="AD592" s="27"/>
      <c r="AE592" s="27"/>
      <c r="AF592" s="47">
        <f t="shared" si="97"/>
        <v>226.72113428399865</v>
      </c>
      <c r="AG592" s="27"/>
      <c r="AH592" s="47">
        <f t="shared" si="98"/>
        <v>102.84003188061264</v>
      </c>
      <c r="AK592" s="27">
        <v>33</v>
      </c>
      <c r="AL592" s="9">
        <f t="shared" si="102"/>
        <v>32.795971199999997</v>
      </c>
      <c r="AM592" s="82">
        <f t="shared" si="104"/>
        <v>43.756156800000007</v>
      </c>
      <c r="AO592" s="82">
        <f t="shared" si="105"/>
        <v>-0.20402880000000323</v>
      </c>
      <c r="AP592" s="82">
        <f t="shared" si="106"/>
        <v>10.96018560000001</v>
      </c>
      <c r="AQ592" s="117">
        <f t="shared" si="103"/>
        <v>1.1055555555576575</v>
      </c>
      <c r="AR592" s="117">
        <f t="shared" si="108"/>
        <v>1.398611111115315</v>
      </c>
      <c r="AS592" s="117">
        <f t="shared" si="107"/>
        <v>0.2930555555576575</v>
      </c>
    </row>
    <row r="593" spans="1:45" x14ac:dyDescent="0.2">
      <c r="A593" s="27" t="s">
        <v>2075</v>
      </c>
      <c r="B593" s="28">
        <v>40533.336111111108</v>
      </c>
      <c r="C593" s="28">
        <v>40533.513888888891</v>
      </c>
      <c r="D593" s="29" t="s">
        <v>606</v>
      </c>
      <c r="E593" s="30" t="s">
        <v>607</v>
      </c>
      <c r="F593" s="27">
        <v>50</v>
      </c>
      <c r="G593" s="27"/>
      <c r="H593" s="27"/>
      <c r="I593" s="27"/>
      <c r="J593" s="27"/>
      <c r="K593" s="27"/>
      <c r="L593" s="36">
        <v>11</v>
      </c>
      <c r="M593" s="27"/>
      <c r="N593" s="27">
        <v>2580</v>
      </c>
      <c r="P593" s="34">
        <v>40533.336111111108</v>
      </c>
      <c r="Q593" s="34">
        <v>40533.513888888891</v>
      </c>
      <c r="R593" s="27">
        <v>0.12804199999999999</v>
      </c>
      <c r="S593" s="27">
        <v>0.87659500000000001</v>
      </c>
      <c r="T593" s="37">
        <f t="shared" si="100"/>
        <v>11.0628288</v>
      </c>
      <c r="U593" s="37"/>
      <c r="V593" s="35">
        <v>40533.217361111114</v>
      </c>
      <c r="W593" s="35">
        <v>40533.584722222222</v>
      </c>
      <c r="X593" s="36">
        <v>0.25462699999999999</v>
      </c>
      <c r="Y593" s="36">
        <v>0.87659500000000001</v>
      </c>
      <c r="Z593" s="81">
        <f t="shared" si="99"/>
        <v>21.999772799999999</v>
      </c>
      <c r="AB593" s="82">
        <f t="shared" si="101"/>
        <v>10.999772799999999</v>
      </c>
      <c r="AC593" s="27">
        <v>2580</v>
      </c>
      <c r="AD593" s="27"/>
      <c r="AE593" s="27"/>
      <c r="AF593" s="47">
        <f t="shared" si="97"/>
        <v>3543.3385160664693</v>
      </c>
      <c r="AG593" s="27"/>
      <c r="AH593" s="47">
        <f t="shared" si="98"/>
        <v>1607.2478073421341</v>
      </c>
      <c r="AK593" s="27">
        <v>11</v>
      </c>
      <c r="AL593" s="9">
        <f t="shared" si="102"/>
        <v>11.0628288</v>
      </c>
      <c r="AM593" s="82">
        <f t="shared" si="104"/>
        <v>21.999772799999999</v>
      </c>
      <c r="AO593" s="82">
        <f t="shared" si="105"/>
        <v>6.2828800000000129E-2</v>
      </c>
      <c r="AP593" s="82">
        <f t="shared" si="106"/>
        <v>10.936943999999999</v>
      </c>
      <c r="AQ593" s="117">
        <f t="shared" si="103"/>
        <v>0.17777777778246673</v>
      </c>
      <c r="AR593" s="117">
        <f t="shared" si="108"/>
        <v>0.36736111110803904</v>
      </c>
      <c r="AS593" s="117">
        <f t="shared" si="107"/>
        <v>0.18958333332557231</v>
      </c>
    </row>
    <row r="594" spans="1:45" x14ac:dyDescent="0.2">
      <c r="A594" s="27" t="s">
        <v>2075</v>
      </c>
      <c r="B594" s="28">
        <v>40533.65625</v>
      </c>
      <c r="C594" s="28">
        <v>40534.189583333333</v>
      </c>
      <c r="D594" s="29" t="s">
        <v>608</v>
      </c>
      <c r="E594" s="30" t="s">
        <v>609</v>
      </c>
      <c r="F594" s="27">
        <v>50</v>
      </c>
      <c r="G594" s="27"/>
      <c r="H594" s="27"/>
      <c r="I594" s="27"/>
      <c r="J594" s="27"/>
      <c r="K594" s="27"/>
      <c r="L594" s="36">
        <v>34</v>
      </c>
      <c r="M594" s="27"/>
      <c r="N594" s="27">
        <v>13300</v>
      </c>
      <c r="P594" s="34">
        <v>40533.65625</v>
      </c>
      <c r="Q594" s="34">
        <v>40534.189583333333</v>
      </c>
      <c r="R594" s="27">
        <v>0.38780199999999998</v>
      </c>
      <c r="S594" s="27">
        <v>1.21</v>
      </c>
      <c r="T594" s="37">
        <f t="shared" si="100"/>
        <v>33.506092799999998</v>
      </c>
      <c r="U594" s="37"/>
      <c r="V594" s="35">
        <v>40533.584722222222</v>
      </c>
      <c r="W594" s="35">
        <v>40534.305555555555</v>
      </c>
      <c r="X594" s="36">
        <v>0.52220200000000006</v>
      </c>
      <c r="Y594" s="36">
        <v>1.21</v>
      </c>
      <c r="Z594" s="81">
        <f t="shared" si="99"/>
        <v>45.1182528</v>
      </c>
      <c r="AB594" s="82">
        <f t="shared" si="101"/>
        <v>11.1182528</v>
      </c>
      <c r="AC594" s="27">
        <v>13300</v>
      </c>
      <c r="AD594" s="27"/>
      <c r="AE594" s="27"/>
      <c r="AF594" s="47">
        <f t="shared" si="97"/>
        <v>37460.938858186841</v>
      </c>
      <c r="AG594" s="27"/>
      <c r="AH594" s="47">
        <f t="shared" si="98"/>
        <v>16992.170397435744</v>
      </c>
      <c r="AK594" s="27">
        <v>34</v>
      </c>
      <c r="AL594" s="9">
        <f t="shared" si="102"/>
        <v>33.506092799999998</v>
      </c>
      <c r="AM594" s="82">
        <f t="shared" si="104"/>
        <v>45.1182528</v>
      </c>
      <c r="AO594" s="82">
        <f t="shared" si="105"/>
        <v>-0.49390720000000243</v>
      </c>
      <c r="AP594" s="82">
        <f t="shared" si="106"/>
        <v>11.612160000000003</v>
      </c>
      <c r="AQ594" s="117">
        <f t="shared" si="103"/>
        <v>0.53333333333284827</v>
      </c>
      <c r="AR594" s="117">
        <f t="shared" si="108"/>
        <v>0.72083333333284827</v>
      </c>
      <c r="AS594" s="117">
        <f t="shared" si="107"/>
        <v>0.1875</v>
      </c>
    </row>
    <row r="595" spans="1:45" x14ac:dyDescent="0.2">
      <c r="A595" s="27" t="s">
        <v>2075</v>
      </c>
      <c r="B595" s="28">
        <v>40534.422222222223</v>
      </c>
      <c r="C595" s="28">
        <v>40535.756944444445</v>
      </c>
      <c r="D595" s="29" t="s">
        <v>610</v>
      </c>
      <c r="E595" s="30" t="s">
        <v>611</v>
      </c>
      <c r="F595" s="27">
        <v>50</v>
      </c>
      <c r="G595" s="27"/>
      <c r="H595" s="27"/>
      <c r="I595" s="27"/>
      <c r="J595" s="27"/>
      <c r="K595" s="27"/>
      <c r="L595" s="36">
        <v>78</v>
      </c>
      <c r="M595" s="27"/>
      <c r="N595" s="27">
        <v>6040</v>
      </c>
      <c r="P595" s="34">
        <v>40534.422222222223</v>
      </c>
      <c r="Q595" s="34">
        <v>40535.756944444445</v>
      </c>
      <c r="R595" s="27">
        <v>0.90376599999999996</v>
      </c>
      <c r="S595" s="27">
        <v>1.284111</v>
      </c>
      <c r="T595" s="37">
        <f t="shared" si="100"/>
        <v>78.0853824</v>
      </c>
      <c r="U595" s="37"/>
      <c r="V595" s="35">
        <v>40534.305555555555</v>
      </c>
      <c r="W595" s="35">
        <v>40535.911805555559</v>
      </c>
      <c r="X595" s="36">
        <v>1.0299860000000001</v>
      </c>
      <c r="Y595" s="36">
        <v>1.284111</v>
      </c>
      <c r="Z595" s="81">
        <f t="shared" si="99"/>
        <v>88.990790399999995</v>
      </c>
      <c r="AB595" s="82">
        <f t="shared" si="101"/>
        <v>10.990790399999995</v>
      </c>
      <c r="AC595" s="27">
        <v>6040</v>
      </c>
      <c r="AD595" s="27"/>
      <c r="AE595" s="27"/>
      <c r="AF595" s="47">
        <f t="shared" si="97"/>
        <v>33554.961594754364</v>
      </c>
      <c r="AG595" s="27"/>
      <c r="AH595" s="47">
        <f t="shared" si="98"/>
        <v>15220.430733354968</v>
      </c>
      <c r="AK595" s="27">
        <v>78</v>
      </c>
      <c r="AL595" s="9">
        <f t="shared" si="102"/>
        <v>78.0853824</v>
      </c>
      <c r="AM595" s="82">
        <f t="shared" si="104"/>
        <v>88.990790399999995</v>
      </c>
      <c r="AO595" s="82">
        <f t="shared" si="105"/>
        <v>8.5382400000000302E-2</v>
      </c>
      <c r="AP595" s="82">
        <f t="shared" si="106"/>
        <v>10.905407999999994</v>
      </c>
      <c r="AQ595" s="117">
        <f t="shared" si="103"/>
        <v>1.3347222222218988</v>
      </c>
      <c r="AR595" s="117">
        <f t="shared" si="108"/>
        <v>1.6062500000043656</v>
      </c>
      <c r="AS595" s="117">
        <f t="shared" si="107"/>
        <v>0.27152777778246673</v>
      </c>
    </row>
    <row r="596" spans="1:45" x14ac:dyDescent="0.2">
      <c r="A596" s="27" t="s">
        <v>2075</v>
      </c>
      <c r="B596" s="28">
        <v>40536.067361111112</v>
      </c>
      <c r="C596" s="28">
        <v>40541.234722222223</v>
      </c>
      <c r="D596" s="29" t="s">
        <v>612</v>
      </c>
      <c r="E596" s="30" t="s">
        <v>613</v>
      </c>
      <c r="F596" s="27">
        <v>50</v>
      </c>
      <c r="G596" s="27"/>
      <c r="H596" s="27"/>
      <c r="I596" s="27"/>
      <c r="J596" s="27"/>
      <c r="K596" s="27"/>
      <c r="L596" s="36">
        <v>154</v>
      </c>
      <c r="M596" s="27"/>
      <c r="N596" s="27">
        <v>722</v>
      </c>
      <c r="P596" s="34">
        <v>40536.067361111112</v>
      </c>
      <c r="Q596" s="34">
        <v>40541.234722222223</v>
      </c>
      <c r="R596" s="27">
        <v>1.782184</v>
      </c>
      <c r="S596" s="27">
        <v>0.41</v>
      </c>
      <c r="T596" s="37">
        <f t="shared" si="100"/>
        <v>153.98069760000001</v>
      </c>
      <c r="U596" s="37"/>
      <c r="V596" s="35">
        <v>40535.911805555559</v>
      </c>
      <c r="W596" s="35">
        <v>40541.4375</v>
      </c>
      <c r="X596" s="36">
        <v>1.9061049999999999</v>
      </c>
      <c r="Y596" s="36">
        <v>0.41</v>
      </c>
      <c r="Z596" s="81">
        <f t="shared" si="99"/>
        <v>164.68747200000001</v>
      </c>
      <c r="AB596" s="82">
        <f t="shared" si="101"/>
        <v>10.687472000000014</v>
      </c>
      <c r="AC596" s="27">
        <v>722</v>
      </c>
      <c r="AD596" s="27"/>
      <c r="AE596" s="27"/>
      <c r="AF596" s="47">
        <f t="shared" si="97"/>
        <v>7422.881098466004</v>
      </c>
      <c r="AG596" s="27"/>
      <c r="AH596" s="47">
        <f t="shared" si="98"/>
        <v>3366.9967787653104</v>
      </c>
      <c r="AK596" s="27">
        <v>154</v>
      </c>
      <c r="AL596" s="9">
        <f t="shared" si="102"/>
        <v>153.98069760000001</v>
      </c>
      <c r="AM596" s="82">
        <f t="shared" si="104"/>
        <v>164.68747200000001</v>
      </c>
      <c r="AO596" s="82">
        <f t="shared" si="105"/>
        <v>-1.9302399999986619E-2</v>
      </c>
      <c r="AP596" s="82">
        <f t="shared" si="106"/>
        <v>10.7067744</v>
      </c>
      <c r="AQ596" s="117">
        <f t="shared" si="103"/>
        <v>5.1673611111109494</v>
      </c>
      <c r="AR596" s="117">
        <f t="shared" si="108"/>
        <v>5.5256944444408873</v>
      </c>
      <c r="AS596" s="117">
        <f t="shared" si="107"/>
        <v>0.35833333332993789</v>
      </c>
    </row>
    <row r="597" spans="1:45" x14ac:dyDescent="0.2">
      <c r="A597" s="27" t="s">
        <v>2075</v>
      </c>
      <c r="B597" s="28">
        <v>40541.640972222223</v>
      </c>
      <c r="C597" s="28">
        <v>40542.294444444444</v>
      </c>
      <c r="D597" s="29" t="s">
        <v>614</v>
      </c>
      <c r="E597" s="30" t="s">
        <v>615</v>
      </c>
      <c r="F597" s="27">
        <v>50</v>
      </c>
      <c r="G597" s="27"/>
      <c r="H597" s="27"/>
      <c r="I597" s="27"/>
      <c r="J597" s="27"/>
      <c r="K597" s="27"/>
      <c r="L597" s="36">
        <v>33</v>
      </c>
      <c r="M597" s="27"/>
      <c r="N597" s="27">
        <v>3640</v>
      </c>
      <c r="P597" s="34">
        <v>40541.640972222223</v>
      </c>
      <c r="Q597" s="34">
        <v>40542.294444444444</v>
      </c>
      <c r="R597" s="27">
        <v>0.385799</v>
      </c>
      <c r="S597" s="27">
        <v>1.21</v>
      </c>
      <c r="T597" s="37">
        <f t="shared" si="100"/>
        <v>33.333033599999993</v>
      </c>
      <c r="U597" s="37"/>
      <c r="V597" s="35">
        <v>40541.4375</v>
      </c>
      <c r="W597" s="35">
        <v>40542.370138888888</v>
      </c>
      <c r="X597" s="36">
        <v>0.51315100000000002</v>
      </c>
      <c r="Y597" s="36">
        <v>1.21</v>
      </c>
      <c r="Z597" s="81">
        <f t="shared" si="99"/>
        <v>44.3362464</v>
      </c>
      <c r="AB597" s="82">
        <f t="shared" si="101"/>
        <v>11.3362464</v>
      </c>
      <c r="AC597" s="27">
        <v>3640</v>
      </c>
      <c r="AD597" s="27"/>
      <c r="AE597" s="27"/>
      <c r="AF597" s="47">
        <f t="shared" si="97"/>
        <v>10074.767883459765</v>
      </c>
      <c r="AG597" s="27"/>
      <c r="AH597" s="47">
        <f t="shared" si="98"/>
        <v>4569.8847334934972</v>
      </c>
      <c r="AK597" s="27">
        <v>33</v>
      </c>
      <c r="AL597" s="9">
        <f t="shared" si="102"/>
        <v>33.333033599999993</v>
      </c>
      <c r="AM597" s="82">
        <f t="shared" si="104"/>
        <v>44.3362464</v>
      </c>
      <c r="AO597" s="82">
        <f t="shared" si="105"/>
        <v>0.33303359999999316</v>
      </c>
      <c r="AP597" s="82">
        <f t="shared" si="106"/>
        <v>11.003212800000007</v>
      </c>
      <c r="AQ597" s="117">
        <f t="shared" si="103"/>
        <v>0.65347222222044365</v>
      </c>
      <c r="AR597" s="117">
        <f t="shared" si="108"/>
        <v>0.93263888888759539</v>
      </c>
      <c r="AS597" s="117">
        <f t="shared" si="107"/>
        <v>0.27916666666715173</v>
      </c>
    </row>
    <row r="598" spans="1:45" x14ac:dyDescent="0.2">
      <c r="A598" s="27" t="s">
        <v>2075</v>
      </c>
      <c r="B598" s="28">
        <v>40542.446527777778</v>
      </c>
      <c r="C598" s="28">
        <v>40542.743750000001</v>
      </c>
      <c r="D598" s="29" t="s">
        <v>616</v>
      </c>
      <c r="E598" s="30" t="s">
        <v>617</v>
      </c>
      <c r="F598" s="27">
        <v>50</v>
      </c>
      <c r="G598" s="27"/>
      <c r="H598" s="27"/>
      <c r="I598" s="27"/>
      <c r="J598" s="27"/>
      <c r="K598" s="27"/>
      <c r="L598" s="36">
        <v>77</v>
      </c>
      <c r="M598" s="27"/>
      <c r="N598" s="27">
        <v>2370</v>
      </c>
      <c r="P598" s="34">
        <v>40542.446527777778</v>
      </c>
      <c r="Q598" s="34">
        <v>40542.743750000001</v>
      </c>
      <c r="R598" s="27">
        <v>0.896123</v>
      </c>
      <c r="S598" s="27">
        <v>4.4945659999999998</v>
      </c>
      <c r="T598" s="37">
        <f t="shared" si="100"/>
        <v>77.425027200000017</v>
      </c>
      <c r="U598" s="37"/>
      <c r="V598" s="35">
        <v>40542.370138888888</v>
      </c>
      <c r="W598" s="35">
        <v>40542.759027777778</v>
      </c>
      <c r="X598" s="36">
        <v>1.0257400000000001</v>
      </c>
      <c r="Y598" s="36">
        <v>4.4945659999999998</v>
      </c>
      <c r="Z598" s="81">
        <f t="shared" si="99"/>
        <v>88.623936</v>
      </c>
      <c r="AB598" s="82">
        <f t="shared" si="101"/>
        <v>11.623936</v>
      </c>
      <c r="AC598" s="27">
        <v>2370</v>
      </c>
      <c r="AD598" s="27"/>
      <c r="AE598" s="27"/>
      <c r="AF598" s="47">
        <f t="shared" ref="AF598:AF629" si="109">AC598*Z598*0.0022046*28.31685</f>
        <v>13112.156482616552</v>
      </c>
      <c r="AG598" s="27"/>
      <c r="AH598" s="47">
        <f t="shared" ref="AH598:AH629" si="110">AC598*Z598*28.31685/1000</f>
        <v>5947.6351640281919</v>
      </c>
      <c r="AK598" s="27">
        <v>77</v>
      </c>
      <c r="AL598" s="9">
        <f t="shared" si="102"/>
        <v>77.425027200000017</v>
      </c>
      <c r="AM598" s="82">
        <f t="shared" si="104"/>
        <v>88.623936</v>
      </c>
      <c r="AO598" s="82">
        <f t="shared" si="105"/>
        <v>0.42502720000001659</v>
      </c>
      <c r="AP598" s="82">
        <f t="shared" si="106"/>
        <v>11.198908799999984</v>
      </c>
      <c r="AQ598" s="117">
        <f t="shared" si="103"/>
        <v>0.29722222222335404</v>
      </c>
      <c r="AR598" s="117">
        <f t="shared" si="108"/>
        <v>0.38888888889050577</v>
      </c>
      <c r="AS598" s="117">
        <f t="shared" si="107"/>
        <v>9.1666666667151731E-2</v>
      </c>
    </row>
    <row r="599" spans="1:45" x14ac:dyDescent="0.2">
      <c r="A599" s="27" t="s">
        <v>2075</v>
      </c>
      <c r="B599" s="28">
        <v>40542.775000000001</v>
      </c>
      <c r="C599" s="28">
        <v>40544.657638888886</v>
      </c>
      <c r="D599" s="29" t="s">
        <v>618</v>
      </c>
      <c r="E599" s="30" t="s">
        <v>619</v>
      </c>
      <c r="F599" s="27">
        <v>50</v>
      </c>
      <c r="G599" s="27"/>
      <c r="H599" s="27"/>
      <c r="I599" s="27"/>
      <c r="J599" s="27"/>
      <c r="K599" s="27"/>
      <c r="L599" s="36">
        <v>388</v>
      </c>
      <c r="M599" s="27"/>
      <c r="N599" s="27">
        <v>1280</v>
      </c>
      <c r="P599" s="34">
        <v>40542.775000000001</v>
      </c>
      <c r="Q599" s="34">
        <v>40544.657638888886</v>
      </c>
      <c r="R599" s="27">
        <v>4.4901790000000004</v>
      </c>
      <c r="S599" s="27">
        <v>4.0697890000000001</v>
      </c>
      <c r="T599" s="37">
        <f t="shared" si="100"/>
        <v>387.95146560000001</v>
      </c>
      <c r="U599" s="37"/>
      <c r="V599" s="35">
        <v>40542.759027777778</v>
      </c>
      <c r="W599" s="35">
        <v>40545.019444444442</v>
      </c>
      <c r="X599" s="36">
        <v>4.850543</v>
      </c>
      <c r="Y599" s="36">
        <v>4.28</v>
      </c>
      <c r="Z599" s="81">
        <f t="shared" si="99"/>
        <v>419.08691519999996</v>
      </c>
      <c r="AB599" s="82">
        <f t="shared" si="101"/>
        <v>31.086915199999964</v>
      </c>
      <c r="AC599" s="27">
        <v>1280</v>
      </c>
      <c r="AD599" s="27"/>
      <c r="AE599" s="27"/>
      <c r="AF599" s="47">
        <f t="shared" si="109"/>
        <v>33487.969421242873</v>
      </c>
      <c r="AG599" s="27"/>
      <c r="AH599" s="47">
        <f t="shared" si="110"/>
        <v>15190.04328279183</v>
      </c>
      <c r="AK599" s="27">
        <v>388</v>
      </c>
      <c r="AL599" s="9">
        <f t="shared" si="102"/>
        <v>387.95146560000001</v>
      </c>
      <c r="AM599" s="82">
        <f t="shared" si="104"/>
        <v>419.08691519999996</v>
      </c>
      <c r="AO599" s="82">
        <f t="shared" si="105"/>
        <v>-4.8534399999994093E-2</v>
      </c>
      <c r="AP599" s="82">
        <f t="shared" si="106"/>
        <v>31.135449599999959</v>
      </c>
      <c r="AQ599" s="117">
        <f t="shared" si="103"/>
        <v>1.882638888884685</v>
      </c>
      <c r="AR599" s="117">
        <f t="shared" si="108"/>
        <v>2.2604166666642413</v>
      </c>
      <c r="AS599" s="117">
        <f t="shared" si="107"/>
        <v>0.37777777777955635</v>
      </c>
    </row>
    <row r="600" spans="1:45" x14ac:dyDescent="0.2">
      <c r="A600" s="27" t="s">
        <v>2075</v>
      </c>
      <c r="B600" s="28">
        <v>40545.381944444445</v>
      </c>
      <c r="C600" s="28">
        <v>40548.638194444444</v>
      </c>
      <c r="D600" s="29" t="s">
        <v>620</v>
      </c>
      <c r="E600" s="30" t="s">
        <v>621</v>
      </c>
      <c r="F600" s="27">
        <v>50</v>
      </c>
      <c r="G600" s="27"/>
      <c r="H600" s="27"/>
      <c r="I600" s="27"/>
      <c r="J600" s="27"/>
      <c r="K600" s="27"/>
      <c r="L600" s="36">
        <v>133</v>
      </c>
      <c r="M600" s="27"/>
      <c r="N600" s="27">
        <v>548</v>
      </c>
      <c r="P600" s="34">
        <v>40545.381944444445</v>
      </c>
      <c r="Q600" s="34">
        <v>40548.638194444444</v>
      </c>
      <c r="R600" s="27">
        <v>1.5405230000000001</v>
      </c>
      <c r="S600" s="27">
        <v>0.595777</v>
      </c>
      <c r="T600" s="37">
        <f t="shared" si="100"/>
        <v>133.10118720000003</v>
      </c>
      <c r="U600" s="37"/>
      <c r="V600" s="35">
        <v>40545.019444444442</v>
      </c>
      <c r="W600" s="35">
        <v>40548.720833333333</v>
      </c>
      <c r="X600" s="36">
        <v>1.799423</v>
      </c>
      <c r="Y600" s="36">
        <v>0.7</v>
      </c>
      <c r="Z600" s="81">
        <f t="shared" si="99"/>
        <v>155.47014719999999</v>
      </c>
      <c r="AB600" s="82">
        <f t="shared" si="101"/>
        <v>22.470147199999985</v>
      </c>
      <c r="AC600" s="27">
        <v>548</v>
      </c>
      <c r="AD600" s="27"/>
      <c r="AE600" s="27"/>
      <c r="AF600" s="47">
        <f t="shared" si="109"/>
        <v>5318.6610169107053</v>
      </c>
      <c r="AG600" s="27"/>
      <c r="AH600" s="47">
        <f t="shared" si="110"/>
        <v>2412.528811081695</v>
      </c>
      <c r="AK600" s="27">
        <v>133</v>
      </c>
      <c r="AL600" s="9">
        <f t="shared" si="102"/>
        <v>133.10118720000003</v>
      </c>
      <c r="AM600" s="82">
        <f t="shared" si="104"/>
        <v>155.47014719999999</v>
      </c>
      <c r="AO600" s="82">
        <f t="shared" si="105"/>
        <v>0.10118720000002668</v>
      </c>
      <c r="AP600" s="82">
        <f t="shared" si="106"/>
        <v>22.368959999999959</v>
      </c>
      <c r="AQ600" s="117">
        <f t="shared" si="103"/>
        <v>3.2562499999985448</v>
      </c>
      <c r="AR600" s="117">
        <f t="shared" si="108"/>
        <v>3.7013888888905058</v>
      </c>
      <c r="AS600" s="117">
        <f t="shared" si="107"/>
        <v>0.44513888889196096</v>
      </c>
    </row>
    <row r="601" spans="1:45" x14ac:dyDescent="0.2">
      <c r="A601" s="27" t="s">
        <v>2075</v>
      </c>
      <c r="B601" s="28">
        <v>40548.803472222222</v>
      </c>
      <c r="C601" s="28">
        <v>40549.597916666666</v>
      </c>
      <c r="D601" s="29" t="s">
        <v>622</v>
      </c>
      <c r="E601" s="30" t="s">
        <v>623</v>
      </c>
      <c r="F601" s="27">
        <v>50</v>
      </c>
      <c r="G601" s="27"/>
      <c r="H601" s="27"/>
      <c r="I601" s="27"/>
      <c r="J601" s="27"/>
      <c r="K601" s="27"/>
      <c r="L601" s="36">
        <v>28</v>
      </c>
      <c r="M601" s="27"/>
      <c r="N601" s="27">
        <v>363</v>
      </c>
      <c r="P601" s="34">
        <v>40548.803472222222</v>
      </c>
      <c r="Q601" s="34">
        <v>40549.597916666666</v>
      </c>
      <c r="R601" s="27">
        <v>0.322602</v>
      </c>
      <c r="S601" s="27">
        <v>0.41</v>
      </c>
      <c r="T601" s="37">
        <f t="shared" si="100"/>
        <v>27.872812800000002</v>
      </c>
      <c r="U601" s="37"/>
      <c r="V601" s="35">
        <v>40548.720833333333</v>
      </c>
      <c r="W601" s="35">
        <v>40549.72152777778</v>
      </c>
      <c r="X601" s="36">
        <v>0.40206700000000001</v>
      </c>
      <c r="Y601" s="36">
        <v>0.41</v>
      </c>
      <c r="Z601" s="81">
        <f t="shared" si="99"/>
        <v>34.738588800000002</v>
      </c>
      <c r="AB601" s="82">
        <f t="shared" si="101"/>
        <v>6.7385888000000023</v>
      </c>
      <c r="AC601" s="27">
        <v>363</v>
      </c>
      <c r="AD601" s="27"/>
      <c r="AE601" s="27"/>
      <c r="AF601" s="47">
        <f t="shared" si="109"/>
        <v>787.21532547177287</v>
      </c>
      <c r="AG601" s="27"/>
      <c r="AH601" s="47">
        <f t="shared" si="110"/>
        <v>357.07852919884465</v>
      </c>
      <c r="AK601" s="27">
        <v>28</v>
      </c>
      <c r="AL601" s="9">
        <f t="shared" si="102"/>
        <v>27.872812800000002</v>
      </c>
      <c r="AM601" s="82">
        <f t="shared" si="104"/>
        <v>34.738588800000002</v>
      </c>
      <c r="AO601" s="82">
        <f t="shared" si="105"/>
        <v>-0.12718719999999806</v>
      </c>
      <c r="AP601" s="82">
        <f t="shared" si="106"/>
        <v>6.8657760000000003</v>
      </c>
      <c r="AQ601" s="117">
        <f t="shared" si="103"/>
        <v>0.79444444444379769</v>
      </c>
      <c r="AR601" s="117">
        <f t="shared" si="108"/>
        <v>1.0006944444467081</v>
      </c>
      <c r="AS601" s="117">
        <f t="shared" si="107"/>
        <v>0.20625000000291038</v>
      </c>
    </row>
    <row r="602" spans="1:45" x14ac:dyDescent="0.2">
      <c r="A602" s="27" t="s">
        <v>2075</v>
      </c>
      <c r="B602" s="28">
        <v>40549.845138888886</v>
      </c>
      <c r="C602" s="28">
        <v>40551.946527777778</v>
      </c>
      <c r="D602" s="29" t="s">
        <v>624</v>
      </c>
      <c r="E602" s="30" t="s">
        <v>625</v>
      </c>
      <c r="F602" s="27">
        <v>50</v>
      </c>
      <c r="G602" s="27"/>
      <c r="H602" s="27"/>
      <c r="I602" s="27"/>
      <c r="J602" s="27"/>
      <c r="K602" s="27"/>
      <c r="L602" s="36">
        <v>57</v>
      </c>
      <c r="M602" s="27"/>
      <c r="N602" s="27">
        <v>721</v>
      </c>
      <c r="P602" s="34">
        <v>40549.845138888886</v>
      </c>
      <c r="Q602" s="34">
        <v>40551.946527777778</v>
      </c>
      <c r="R602" s="27">
        <v>0.66485799999999995</v>
      </c>
      <c r="S602" s="27">
        <v>0.41</v>
      </c>
      <c r="T602" s="37">
        <f t="shared" si="100"/>
        <v>57.443731199999995</v>
      </c>
      <c r="U602" s="37"/>
      <c r="V602" s="35">
        <v>40549.72152777778</v>
      </c>
      <c r="W602" s="35">
        <v>40552.135416666664</v>
      </c>
      <c r="X602" s="36">
        <v>0.76207999999999998</v>
      </c>
      <c r="Y602" s="36">
        <v>0.41</v>
      </c>
      <c r="Z602" s="81">
        <f t="shared" si="99"/>
        <v>65.843711999999996</v>
      </c>
      <c r="AB602" s="82">
        <f t="shared" si="101"/>
        <v>8.8437119999999965</v>
      </c>
      <c r="AC602" s="27">
        <v>721</v>
      </c>
      <c r="AD602" s="27"/>
      <c r="AE602" s="27"/>
      <c r="AF602" s="47">
        <f t="shared" si="109"/>
        <v>2963.632267892142</v>
      </c>
      <c r="AG602" s="27"/>
      <c r="AH602" s="47">
        <f t="shared" si="110"/>
        <v>1344.294778142131</v>
      </c>
      <c r="AK602" s="27">
        <v>57</v>
      </c>
      <c r="AL602" s="9">
        <f t="shared" si="102"/>
        <v>57.443731199999995</v>
      </c>
      <c r="AM602" s="82">
        <f t="shared" si="104"/>
        <v>65.843711999999996</v>
      </c>
      <c r="AO602" s="82">
        <f t="shared" si="105"/>
        <v>0.44373119999999489</v>
      </c>
      <c r="AP602" s="82">
        <f t="shared" si="106"/>
        <v>8.3999808000000016</v>
      </c>
      <c r="AQ602" s="117">
        <f t="shared" si="103"/>
        <v>2.101388888891961</v>
      </c>
      <c r="AR602" s="117">
        <f t="shared" si="108"/>
        <v>2.413888888884685</v>
      </c>
      <c r="AS602" s="117">
        <f t="shared" si="107"/>
        <v>0.31249999999272404</v>
      </c>
    </row>
    <row r="603" spans="1:45" x14ac:dyDescent="0.2">
      <c r="A603" s="27" t="s">
        <v>2075</v>
      </c>
      <c r="B603" s="28">
        <v>40552.324305555558</v>
      </c>
      <c r="C603" s="28">
        <v>40556.282638888886</v>
      </c>
      <c r="D603" s="29" t="s">
        <v>626</v>
      </c>
      <c r="E603" s="30" t="s">
        <v>627</v>
      </c>
      <c r="F603" s="27">
        <v>50</v>
      </c>
      <c r="G603" s="27"/>
      <c r="H603" s="27"/>
      <c r="I603" s="27"/>
      <c r="J603" s="27"/>
      <c r="K603" s="27"/>
      <c r="L603" s="36">
        <v>124</v>
      </c>
      <c r="M603" s="27"/>
      <c r="N603" s="27">
        <v>1980</v>
      </c>
      <c r="P603" s="34">
        <v>40552.324305555558</v>
      </c>
      <c r="Q603" s="34">
        <v>40556.282638888886</v>
      </c>
      <c r="R603" s="27">
        <v>1.4302140000000001</v>
      </c>
      <c r="S603" s="27">
        <v>0.595777</v>
      </c>
      <c r="T603" s="37">
        <f t="shared" si="100"/>
        <v>123.5704896</v>
      </c>
      <c r="U603" s="37"/>
      <c r="V603" s="35">
        <v>40552.135416666664</v>
      </c>
      <c r="W603" s="35">
        <v>40556.429166666669</v>
      </c>
      <c r="X603" s="36">
        <v>1.525431</v>
      </c>
      <c r="Y603" s="36">
        <v>0.595777</v>
      </c>
      <c r="Z603" s="81">
        <f t="shared" si="99"/>
        <v>131.7972384</v>
      </c>
      <c r="AB603" s="82">
        <f t="shared" si="101"/>
        <v>7.7972383999999977</v>
      </c>
      <c r="AC603" s="27">
        <v>1980</v>
      </c>
      <c r="AD603" s="27"/>
      <c r="AE603" s="27"/>
      <c r="AF603" s="47">
        <f t="shared" si="109"/>
        <v>16290.943745690487</v>
      </c>
      <c r="AG603" s="27"/>
      <c r="AH603" s="47">
        <f t="shared" si="110"/>
        <v>7389.5236077703385</v>
      </c>
      <c r="AK603" s="27">
        <v>124</v>
      </c>
      <c r="AL603" s="9">
        <f t="shared" si="102"/>
        <v>123.5704896</v>
      </c>
      <c r="AM603" s="82">
        <f t="shared" si="104"/>
        <v>131.7972384</v>
      </c>
      <c r="AO603" s="82">
        <f t="shared" si="105"/>
        <v>-0.42951039999999807</v>
      </c>
      <c r="AP603" s="82">
        <f t="shared" si="106"/>
        <v>8.2267487999999958</v>
      </c>
      <c r="AQ603" s="117">
        <f t="shared" si="103"/>
        <v>3.9583333333284827</v>
      </c>
      <c r="AR603" s="117">
        <f t="shared" si="108"/>
        <v>4.2937500000043656</v>
      </c>
      <c r="AS603" s="117">
        <f t="shared" si="107"/>
        <v>0.33541666667588288</v>
      </c>
    </row>
    <row r="604" spans="1:45" x14ac:dyDescent="0.2">
      <c r="A604" s="27" t="s">
        <v>2075</v>
      </c>
      <c r="B604" s="28">
        <v>40556.575694444444</v>
      </c>
      <c r="C604" s="28">
        <v>40559.675694444442</v>
      </c>
      <c r="D604" s="29" t="s">
        <v>629</v>
      </c>
      <c r="E604" s="30" t="s">
        <v>630</v>
      </c>
      <c r="F604" s="27">
        <v>50</v>
      </c>
      <c r="G604" s="27"/>
      <c r="H604" s="27"/>
      <c r="I604" s="27"/>
      <c r="J604" s="27"/>
      <c r="K604" s="27"/>
      <c r="L604" s="36">
        <v>95</v>
      </c>
      <c r="M604" s="27"/>
      <c r="N604" s="27">
        <v>3480</v>
      </c>
      <c r="P604" s="34">
        <v>40556.575694444444</v>
      </c>
      <c r="Q604" s="34">
        <v>40559.675694444442</v>
      </c>
      <c r="R604" s="27">
        <v>1.0965860000000001</v>
      </c>
      <c r="S604" s="27">
        <v>0.5</v>
      </c>
      <c r="T604" s="37">
        <f t="shared" si="100"/>
        <v>94.745030400000019</v>
      </c>
      <c r="U604" s="37"/>
      <c r="V604" s="35">
        <v>40556.429166666669</v>
      </c>
      <c r="W604" s="35">
        <v>40559.853472222225</v>
      </c>
      <c r="X604" s="36">
        <v>1.1945749999999999</v>
      </c>
      <c r="Y604" s="36">
        <v>0.5</v>
      </c>
      <c r="Z604" s="81">
        <f t="shared" si="99"/>
        <v>103.21127999999999</v>
      </c>
      <c r="AB604" s="82">
        <f t="shared" si="101"/>
        <v>8.2112799999999879</v>
      </c>
      <c r="AC604" s="27">
        <v>3480</v>
      </c>
      <c r="AD604" s="27"/>
      <c r="AE604" s="27"/>
      <c r="AF604" s="47">
        <f t="shared" si="109"/>
        <v>22422.351239916366</v>
      </c>
      <c r="AG604" s="27"/>
      <c r="AH604" s="47">
        <f t="shared" si="110"/>
        <v>10170.71180255664</v>
      </c>
      <c r="AK604" s="27">
        <v>95</v>
      </c>
      <c r="AL604" s="9">
        <f t="shared" si="102"/>
        <v>94.745030400000019</v>
      </c>
      <c r="AM604" s="82">
        <f t="shared" si="104"/>
        <v>103.21127999999999</v>
      </c>
      <c r="AO604" s="82">
        <f t="shared" si="105"/>
        <v>-0.25496959999998126</v>
      </c>
      <c r="AP604" s="82">
        <f t="shared" si="106"/>
        <v>8.4662495999999692</v>
      </c>
      <c r="AQ604" s="117">
        <f t="shared" si="103"/>
        <v>3.0999999999985448</v>
      </c>
      <c r="AR604" s="117">
        <f t="shared" si="108"/>
        <v>3.4243055555562023</v>
      </c>
      <c r="AS604" s="117">
        <f t="shared" si="107"/>
        <v>0.3243055555576575</v>
      </c>
    </row>
    <row r="605" spans="1:45" x14ac:dyDescent="0.2">
      <c r="A605" s="27" t="s">
        <v>2075</v>
      </c>
      <c r="B605" s="28">
        <v>40560.03125</v>
      </c>
      <c r="C605" s="28">
        <v>40563.238888888889</v>
      </c>
      <c r="D605" s="29" t="s">
        <v>631</v>
      </c>
      <c r="E605" s="30" t="s">
        <v>632</v>
      </c>
      <c r="F605" s="27">
        <v>50</v>
      </c>
      <c r="G605" s="27"/>
      <c r="H605" s="27"/>
      <c r="I605" s="27"/>
      <c r="J605" s="27"/>
      <c r="K605" s="27"/>
      <c r="L605" s="36">
        <v>110</v>
      </c>
      <c r="M605" s="27"/>
      <c r="N605" s="27">
        <v>3050</v>
      </c>
      <c r="P605" s="34">
        <v>40560.03125</v>
      </c>
      <c r="Q605" s="34">
        <v>40563.238888888889</v>
      </c>
      <c r="R605" s="27">
        <v>1.273136</v>
      </c>
      <c r="S605" s="27">
        <v>0.595777</v>
      </c>
      <c r="T605" s="37">
        <f t="shared" si="100"/>
        <v>109.9989504</v>
      </c>
      <c r="U605" s="37"/>
      <c r="V605" s="35">
        <v>40559.853472222225</v>
      </c>
      <c r="W605" s="35">
        <v>40563.404861111114</v>
      </c>
      <c r="X605" s="36">
        <v>1.3742859999999999</v>
      </c>
      <c r="Y605" s="36">
        <v>0.595777</v>
      </c>
      <c r="Z605" s="81">
        <f t="shared" si="99"/>
        <v>118.73831039999999</v>
      </c>
      <c r="AB605" s="82">
        <f t="shared" si="101"/>
        <v>8.7383103999999889</v>
      </c>
      <c r="AC605" s="27">
        <v>3050</v>
      </c>
      <c r="AD605" s="27"/>
      <c r="AE605" s="27"/>
      <c r="AF605" s="47">
        <f t="shared" si="109"/>
        <v>22608.171943540758</v>
      </c>
      <c r="AG605" s="27"/>
      <c r="AH605" s="47">
        <f t="shared" si="110"/>
        <v>10254.999520793232</v>
      </c>
      <c r="AK605" s="27">
        <v>110</v>
      </c>
      <c r="AL605" s="9">
        <f t="shared" si="102"/>
        <v>109.9989504</v>
      </c>
      <c r="AM605" s="82">
        <f t="shared" si="104"/>
        <v>118.73831039999999</v>
      </c>
      <c r="AO605" s="82">
        <f t="shared" si="105"/>
        <v>-1.0496000000017602E-3</v>
      </c>
      <c r="AP605" s="82">
        <f t="shared" si="106"/>
        <v>8.7393599999999907</v>
      </c>
      <c r="AQ605" s="117">
        <f t="shared" si="103"/>
        <v>3.2076388888890506</v>
      </c>
      <c r="AR605" s="117">
        <f t="shared" si="108"/>
        <v>3.5513888888890506</v>
      </c>
      <c r="AS605" s="117">
        <f t="shared" si="107"/>
        <v>0.34375</v>
      </c>
    </row>
    <row r="606" spans="1:45" x14ac:dyDescent="0.2">
      <c r="A606" s="27" t="s">
        <v>2075</v>
      </c>
      <c r="B606" s="28">
        <v>40563.570833333331</v>
      </c>
      <c r="C606" s="28">
        <v>40567.134027777778</v>
      </c>
      <c r="D606" s="29" t="s">
        <v>633</v>
      </c>
      <c r="E606" s="30" t="s">
        <v>634</v>
      </c>
      <c r="F606" s="27">
        <v>50</v>
      </c>
      <c r="G606" s="27"/>
      <c r="H606" s="27"/>
      <c r="I606" s="27"/>
      <c r="J606" s="27"/>
      <c r="K606" s="27"/>
      <c r="L606" s="36">
        <v>67</v>
      </c>
      <c r="M606" s="27"/>
      <c r="N606" s="27">
        <v>2020</v>
      </c>
      <c r="P606" s="34">
        <v>40563.570833333331</v>
      </c>
      <c r="Q606" s="34">
        <v>40567.134027777778</v>
      </c>
      <c r="R606" s="27">
        <v>0.77156100000000005</v>
      </c>
      <c r="S606" s="27">
        <v>0.29425000000000001</v>
      </c>
      <c r="T606" s="37">
        <f t="shared" si="100"/>
        <v>66.662870400000003</v>
      </c>
      <c r="U606" s="37"/>
      <c r="V606" s="35">
        <v>40563.404861111114</v>
      </c>
      <c r="W606" s="35">
        <v>40567.295138888891</v>
      </c>
      <c r="X606" s="36">
        <v>0.85248100000000004</v>
      </c>
      <c r="Y606" s="36">
        <v>0.29425000000000001</v>
      </c>
      <c r="Z606" s="81">
        <f t="shared" si="99"/>
        <v>73.654358399999992</v>
      </c>
      <c r="AB606" s="82">
        <f t="shared" si="101"/>
        <v>6.6543583999999925</v>
      </c>
      <c r="AC606" s="27">
        <v>2020</v>
      </c>
      <c r="AD606" s="27"/>
      <c r="AE606" s="27"/>
      <c r="AF606" s="47">
        <f t="shared" si="109"/>
        <v>9288.0504038389536</v>
      </c>
      <c r="AG606" s="27"/>
      <c r="AH606" s="47">
        <f t="shared" si="110"/>
        <v>4213.032025691261</v>
      </c>
      <c r="AK606" s="27">
        <v>67</v>
      </c>
      <c r="AL606" s="9">
        <f t="shared" si="102"/>
        <v>66.662870400000003</v>
      </c>
      <c r="AM606" s="82">
        <f t="shared" si="104"/>
        <v>73.654358399999992</v>
      </c>
      <c r="AO606" s="82">
        <f t="shared" si="105"/>
        <v>-0.33712959999999725</v>
      </c>
      <c r="AP606" s="82">
        <f t="shared" si="106"/>
        <v>6.9914879999999897</v>
      </c>
      <c r="AQ606" s="117">
        <f t="shared" si="103"/>
        <v>3.5631944444467081</v>
      </c>
      <c r="AR606" s="117">
        <f t="shared" si="108"/>
        <v>3.890277777776646</v>
      </c>
      <c r="AS606" s="117">
        <f t="shared" si="107"/>
        <v>0.32708333332993789</v>
      </c>
    </row>
    <row r="607" spans="1:45" x14ac:dyDescent="0.2">
      <c r="A607" s="27" t="s">
        <v>2075</v>
      </c>
      <c r="B607" s="28">
        <v>40567.456944444442</v>
      </c>
      <c r="C607" s="28">
        <v>40569.370138888888</v>
      </c>
      <c r="D607" s="29" t="s">
        <v>635</v>
      </c>
      <c r="E607" s="30" t="s">
        <v>636</v>
      </c>
      <c r="F607" s="27">
        <v>50</v>
      </c>
      <c r="G607" s="27"/>
      <c r="H607" s="27"/>
      <c r="I607" s="27"/>
      <c r="J607" s="27"/>
      <c r="K607" s="27"/>
      <c r="L607" s="36">
        <v>48</v>
      </c>
      <c r="M607" s="27"/>
      <c r="N607" s="27">
        <v>8620</v>
      </c>
      <c r="P607" s="34">
        <v>40567.456944444442</v>
      </c>
      <c r="Q607" s="34">
        <v>40569.370138888888</v>
      </c>
      <c r="R607" s="27">
        <v>0.55589200000000005</v>
      </c>
      <c r="S607" s="27">
        <v>0.5</v>
      </c>
      <c r="T607" s="37">
        <f t="shared" si="100"/>
        <v>48.029068800000012</v>
      </c>
      <c r="U607" s="37"/>
      <c r="V607" s="35">
        <v>40567.295138888891</v>
      </c>
      <c r="W607" s="35">
        <v>40569.499305555553</v>
      </c>
      <c r="X607" s="36">
        <v>0.62856299999999998</v>
      </c>
      <c r="Y607" s="36">
        <v>0.5</v>
      </c>
      <c r="Z607" s="81">
        <f t="shared" si="99"/>
        <v>54.307843199999994</v>
      </c>
      <c r="AB607" s="82">
        <f t="shared" si="101"/>
        <v>6.3078431999999935</v>
      </c>
      <c r="AC607" s="27">
        <v>8620</v>
      </c>
      <c r="AD607" s="27"/>
      <c r="AE607" s="27"/>
      <c r="AF607" s="47">
        <f t="shared" si="109"/>
        <v>29224.330089026051</v>
      </c>
      <c r="AG607" s="27"/>
      <c r="AH607" s="47">
        <f t="shared" si="110"/>
        <v>13256.069168568469</v>
      </c>
      <c r="AK607" s="27">
        <v>48</v>
      </c>
      <c r="AL607" s="9">
        <f t="shared" si="102"/>
        <v>48.029068800000012</v>
      </c>
      <c r="AM607" s="82">
        <f t="shared" si="104"/>
        <v>54.307843199999994</v>
      </c>
      <c r="AO607" s="82">
        <f t="shared" si="105"/>
        <v>2.9068800000011663E-2</v>
      </c>
      <c r="AP607" s="82">
        <f t="shared" si="106"/>
        <v>6.2787743999999819</v>
      </c>
      <c r="AQ607" s="117">
        <f t="shared" si="103"/>
        <v>1.9131944444452529</v>
      </c>
      <c r="AR607" s="117">
        <f t="shared" si="108"/>
        <v>2.2041666666627862</v>
      </c>
      <c r="AS607" s="117">
        <f t="shared" si="107"/>
        <v>0.29097222221753327</v>
      </c>
    </row>
    <row r="608" spans="1:45" x14ac:dyDescent="0.2">
      <c r="A608" s="27" t="s">
        <v>2075</v>
      </c>
      <c r="B608" s="28">
        <v>40569.629166666666</v>
      </c>
      <c r="C608" s="28">
        <v>40570.650694444441</v>
      </c>
      <c r="D608" s="29" t="s">
        <v>637</v>
      </c>
      <c r="E608" s="30" t="s">
        <v>638</v>
      </c>
      <c r="F608" s="27">
        <v>50</v>
      </c>
      <c r="G608" s="27"/>
      <c r="H608" s="27"/>
      <c r="I608" s="27"/>
      <c r="J608" s="27"/>
      <c r="K608" s="27"/>
      <c r="L608" s="36">
        <v>26</v>
      </c>
      <c r="M608" s="27"/>
      <c r="N608" s="27">
        <v>5200</v>
      </c>
      <c r="P608" s="34">
        <v>40569.629166666666</v>
      </c>
      <c r="Q608" s="34">
        <v>40570.650694444441</v>
      </c>
      <c r="R608" s="27">
        <v>0.29648799999999997</v>
      </c>
      <c r="S608" s="27">
        <v>0.64683400000000002</v>
      </c>
      <c r="T608" s="37">
        <f t="shared" si="100"/>
        <v>25.616563199999998</v>
      </c>
      <c r="U608" s="37"/>
      <c r="V608" s="35">
        <v>40569.499305555553</v>
      </c>
      <c r="W608" s="35">
        <v>40570.69027777778</v>
      </c>
      <c r="X608" s="36">
        <v>0.35274800000000001</v>
      </c>
      <c r="Y608" s="36">
        <v>0.64683400000000002</v>
      </c>
      <c r="Z608" s="81">
        <f t="shared" si="99"/>
        <v>30.477427200000001</v>
      </c>
      <c r="AB608" s="82">
        <f t="shared" si="101"/>
        <v>4.4774272000000011</v>
      </c>
      <c r="AC608" s="27">
        <v>5200</v>
      </c>
      <c r="AD608" s="27"/>
      <c r="AE608" s="27"/>
      <c r="AF608" s="47">
        <f t="shared" si="109"/>
        <v>9893.6465132782287</v>
      </c>
      <c r="AG608" s="27"/>
      <c r="AH608" s="47">
        <f t="shared" si="110"/>
        <v>4487.7286189232645</v>
      </c>
      <c r="AK608" s="27">
        <v>26</v>
      </c>
      <c r="AL608" s="9">
        <f t="shared" si="102"/>
        <v>25.616563199999998</v>
      </c>
      <c r="AM608" s="82">
        <f t="shared" si="104"/>
        <v>30.477427200000001</v>
      </c>
      <c r="AO608" s="82">
        <f t="shared" si="105"/>
        <v>-0.38343680000000191</v>
      </c>
      <c r="AP608" s="82">
        <f t="shared" si="106"/>
        <v>4.860864000000003</v>
      </c>
      <c r="AQ608" s="117">
        <f t="shared" si="103"/>
        <v>1.0215277777751908</v>
      </c>
      <c r="AR608" s="117">
        <f t="shared" si="108"/>
        <v>1.1909722222262644</v>
      </c>
      <c r="AS608" s="117">
        <f t="shared" si="107"/>
        <v>0.16944444445107365</v>
      </c>
    </row>
    <row r="609" spans="1:45" x14ac:dyDescent="0.2">
      <c r="A609" s="27" t="s">
        <v>2075</v>
      </c>
      <c r="B609" s="28">
        <v>40570.729861111111</v>
      </c>
      <c r="C609" s="28">
        <v>40572.879861111112</v>
      </c>
      <c r="D609" s="29" t="s">
        <v>639</v>
      </c>
      <c r="E609" s="30" t="s">
        <v>640</v>
      </c>
      <c r="F609" s="27">
        <v>50</v>
      </c>
      <c r="G609" s="27"/>
      <c r="H609" s="27"/>
      <c r="I609" s="27"/>
      <c r="J609" s="27"/>
      <c r="K609" s="27"/>
      <c r="L609" s="36">
        <v>84</v>
      </c>
      <c r="M609" s="27"/>
      <c r="N609" s="27">
        <v>15300</v>
      </c>
      <c r="P609" s="34">
        <v>40570.729861111111</v>
      </c>
      <c r="Q609" s="34">
        <v>40572.879861111112</v>
      </c>
      <c r="R609" s="27">
        <v>0.97173299999999996</v>
      </c>
      <c r="S609" s="27">
        <v>0.75659699999999996</v>
      </c>
      <c r="T609" s="37">
        <f t="shared" si="100"/>
        <v>83.957731199999998</v>
      </c>
      <c r="U609" s="37"/>
      <c r="V609" s="35">
        <v>40570.69027777778</v>
      </c>
      <c r="W609" s="35">
        <v>40572.984722222223</v>
      </c>
      <c r="X609" s="36">
        <v>1.03677</v>
      </c>
      <c r="Y609" s="36">
        <v>0.75659699999999996</v>
      </c>
      <c r="Z609" s="81">
        <f t="shared" si="99"/>
        <v>89.576927999999995</v>
      </c>
      <c r="AB609" s="82">
        <f t="shared" si="101"/>
        <v>5.5769279999999952</v>
      </c>
      <c r="AC609" s="27">
        <v>15300</v>
      </c>
      <c r="AD609" s="27"/>
      <c r="AE609" s="27"/>
      <c r="AF609" s="47">
        <f t="shared" si="109"/>
        <v>85558.337790414036</v>
      </c>
      <c r="AG609" s="27"/>
      <c r="AH609" s="47">
        <f t="shared" si="110"/>
        <v>38809.007434643041</v>
      </c>
      <c r="AK609" s="27">
        <v>84</v>
      </c>
      <c r="AL609" s="9">
        <f t="shared" si="102"/>
        <v>83.957731199999998</v>
      </c>
      <c r="AM609" s="82">
        <f t="shared" si="104"/>
        <v>89.576927999999995</v>
      </c>
      <c r="AO609" s="82">
        <f t="shared" si="105"/>
        <v>-4.2268800000002216E-2</v>
      </c>
      <c r="AP609" s="82">
        <f t="shared" si="106"/>
        <v>5.6191967999999974</v>
      </c>
      <c r="AQ609" s="117">
        <f t="shared" si="103"/>
        <v>2.1500000000014552</v>
      </c>
      <c r="AR609" s="117">
        <f t="shared" si="108"/>
        <v>2.2944444444437977</v>
      </c>
      <c r="AS609" s="117">
        <f t="shared" si="107"/>
        <v>0.1444444444423425</v>
      </c>
    </row>
    <row r="610" spans="1:45" x14ac:dyDescent="0.2">
      <c r="A610" s="27" t="s">
        <v>2075</v>
      </c>
      <c r="B610" s="28">
        <v>40573.089583333334</v>
      </c>
      <c r="C610" s="28">
        <v>40574.598611111112</v>
      </c>
      <c r="D610" s="29" t="s">
        <v>641</v>
      </c>
      <c r="E610" s="30" t="s">
        <v>642</v>
      </c>
      <c r="F610" s="27">
        <v>50</v>
      </c>
      <c r="G610" s="27"/>
      <c r="H610" s="27"/>
      <c r="I610" s="27"/>
      <c r="J610" s="27"/>
      <c r="K610" s="27"/>
      <c r="L610" s="36">
        <v>43</v>
      </c>
      <c r="M610" s="27"/>
      <c r="N610" s="27">
        <v>6390</v>
      </c>
      <c r="P610" s="34">
        <v>40573.089583333334</v>
      </c>
      <c r="Q610" s="34">
        <v>40574.598611111112</v>
      </c>
      <c r="R610" s="27">
        <v>0.49371900000000002</v>
      </c>
      <c r="S610" s="27">
        <v>0.36924299999999999</v>
      </c>
      <c r="T610" s="37">
        <f t="shared" si="100"/>
        <v>42.657321600000003</v>
      </c>
      <c r="U610" s="37"/>
      <c r="V610" s="35">
        <v>40572.984722222223</v>
      </c>
      <c r="W610" s="35">
        <v>40574.640277777777</v>
      </c>
      <c r="X610" s="36">
        <v>0.55085600000000001</v>
      </c>
      <c r="Y610" s="36">
        <v>0.453843</v>
      </c>
      <c r="Z610" s="81">
        <f t="shared" si="99"/>
        <v>47.593958400000005</v>
      </c>
      <c r="AB610" s="82">
        <f t="shared" si="101"/>
        <v>4.5939584000000053</v>
      </c>
      <c r="AC610" s="27">
        <v>6390</v>
      </c>
      <c r="AD610" s="27"/>
      <c r="AE610" s="27"/>
      <c r="AF610" s="47">
        <f t="shared" si="109"/>
        <v>18985.735586333001</v>
      </c>
      <c r="AG610" s="27"/>
      <c r="AH610" s="47">
        <f t="shared" si="110"/>
        <v>8611.8731680726669</v>
      </c>
      <c r="AK610" s="27">
        <v>43</v>
      </c>
      <c r="AL610" s="9">
        <f t="shared" si="102"/>
        <v>42.657321600000003</v>
      </c>
      <c r="AM610" s="82">
        <f t="shared" si="104"/>
        <v>47.593958400000005</v>
      </c>
      <c r="AO610" s="82">
        <f t="shared" si="105"/>
        <v>-0.34267839999999694</v>
      </c>
      <c r="AP610" s="82">
        <f t="shared" si="106"/>
        <v>4.9366368000000023</v>
      </c>
      <c r="AQ610" s="117">
        <f t="shared" si="103"/>
        <v>1.5090277777781012</v>
      </c>
      <c r="AR610" s="117">
        <f t="shared" si="108"/>
        <v>1.6555555555532919</v>
      </c>
      <c r="AS610" s="117">
        <f t="shared" si="107"/>
        <v>0.14652777777519077</v>
      </c>
    </row>
    <row r="611" spans="1:45" x14ac:dyDescent="0.2">
      <c r="A611" s="27" t="s">
        <v>2075</v>
      </c>
      <c r="B611" s="28">
        <v>40574.682638888888</v>
      </c>
      <c r="C611" s="28">
        <v>40576.029861111114</v>
      </c>
      <c r="D611" s="29" t="s">
        <v>645</v>
      </c>
      <c r="E611" s="30" t="s">
        <v>646</v>
      </c>
      <c r="F611" s="27">
        <v>50</v>
      </c>
      <c r="G611" s="27"/>
      <c r="H611" s="27"/>
      <c r="I611" s="27"/>
      <c r="J611" s="27"/>
      <c r="K611" s="27"/>
      <c r="L611" s="36">
        <v>46</v>
      </c>
      <c r="M611" s="27"/>
      <c r="N611" s="27">
        <v>4800</v>
      </c>
      <c r="P611" s="34">
        <v>40574.682638888888</v>
      </c>
      <c r="Q611" s="34">
        <v>40576.029861111114</v>
      </c>
      <c r="R611" s="27">
        <v>0.52908299999999997</v>
      </c>
      <c r="S611" s="27">
        <v>0.453843</v>
      </c>
      <c r="T611" s="37">
        <f t="shared" si="100"/>
        <v>45.712771199999999</v>
      </c>
      <c r="U611" s="37"/>
      <c r="V611" s="35">
        <v>40574.640277777777</v>
      </c>
      <c r="W611" s="35">
        <v>40576.077777777777</v>
      </c>
      <c r="X611" s="36">
        <v>0.56572100000000003</v>
      </c>
      <c r="Y611" s="36">
        <v>0.453843</v>
      </c>
      <c r="Z611" s="81">
        <f t="shared" si="99"/>
        <v>48.878294400000001</v>
      </c>
      <c r="AB611" s="82">
        <f t="shared" si="101"/>
        <v>2.8782944000000015</v>
      </c>
      <c r="AC611" s="27">
        <v>4800</v>
      </c>
      <c r="AD611" s="27"/>
      <c r="AE611" s="27"/>
      <c r="AF611" s="47">
        <f t="shared" si="109"/>
        <v>14646.438204667196</v>
      </c>
      <c r="AG611" s="27"/>
      <c r="AH611" s="47">
        <f t="shared" si="110"/>
        <v>6643.5807877470725</v>
      </c>
      <c r="AK611" s="27">
        <v>46</v>
      </c>
      <c r="AL611" s="9">
        <f t="shared" si="102"/>
        <v>45.712771199999999</v>
      </c>
      <c r="AM611" s="82">
        <f t="shared" si="104"/>
        <v>48.878294400000001</v>
      </c>
      <c r="AO611" s="82">
        <f t="shared" si="105"/>
        <v>-0.28722880000000117</v>
      </c>
      <c r="AP611" s="82">
        <f t="shared" si="106"/>
        <v>3.1655232000000026</v>
      </c>
      <c r="AQ611" s="117">
        <f t="shared" si="103"/>
        <v>1.3472222222262644</v>
      </c>
      <c r="AR611" s="117">
        <f t="shared" si="108"/>
        <v>1.4375</v>
      </c>
      <c r="AS611" s="117">
        <f t="shared" si="107"/>
        <v>9.0277777773735579E-2</v>
      </c>
    </row>
    <row r="612" spans="1:45" x14ac:dyDescent="0.2">
      <c r="A612" s="27" t="s">
        <v>2075</v>
      </c>
      <c r="B612" s="28">
        <v>40576.125694444447</v>
      </c>
      <c r="C612" s="28">
        <v>40577.424305555556</v>
      </c>
      <c r="D612" s="29" t="s">
        <v>647</v>
      </c>
      <c r="E612" s="30" t="s">
        <v>648</v>
      </c>
      <c r="F612" s="27">
        <v>50</v>
      </c>
      <c r="G612" s="27"/>
      <c r="H612" s="27"/>
      <c r="I612" s="27"/>
      <c r="J612" s="27"/>
      <c r="K612" s="27"/>
      <c r="L612" s="36">
        <v>40</v>
      </c>
      <c r="M612" s="27"/>
      <c r="N612" s="27">
        <v>2280</v>
      </c>
      <c r="P612" s="34">
        <v>40576.125694444447</v>
      </c>
      <c r="Q612" s="34">
        <v>40577.424305555556</v>
      </c>
      <c r="R612" s="27">
        <v>0.460702</v>
      </c>
      <c r="S612" s="27">
        <v>0.41</v>
      </c>
      <c r="T612" s="37">
        <f t="shared" si="100"/>
        <v>39.8046528</v>
      </c>
      <c r="U612" s="37"/>
      <c r="V612" s="35">
        <v>40576.077777777777</v>
      </c>
      <c r="W612" s="35">
        <v>40577.490277777775</v>
      </c>
      <c r="X612" s="36">
        <v>0.50034500000000004</v>
      </c>
      <c r="Y612" s="36">
        <v>0.41</v>
      </c>
      <c r="Z612" s="81">
        <f t="shared" si="99"/>
        <v>43.229808000000006</v>
      </c>
      <c r="AB612" s="82">
        <f t="shared" si="101"/>
        <v>3.2298080000000056</v>
      </c>
      <c r="AC612" s="27">
        <v>2280</v>
      </c>
      <c r="AD612" s="27"/>
      <c r="AE612" s="27"/>
      <c r="AF612" s="47">
        <f t="shared" si="109"/>
        <v>6153.0847514397537</v>
      </c>
      <c r="AG612" s="27"/>
      <c r="AH612" s="47">
        <f t="shared" si="110"/>
        <v>2791.0209341557438</v>
      </c>
      <c r="AK612" s="27">
        <v>40</v>
      </c>
      <c r="AL612" s="9">
        <f t="shared" si="102"/>
        <v>39.8046528</v>
      </c>
      <c r="AM612" s="82">
        <f t="shared" si="104"/>
        <v>43.229808000000006</v>
      </c>
      <c r="AO612" s="82">
        <f t="shared" si="105"/>
        <v>-0.1953472000000005</v>
      </c>
      <c r="AP612" s="82">
        <f t="shared" si="106"/>
        <v>3.4251552000000061</v>
      </c>
      <c r="AQ612" s="117">
        <f t="shared" si="103"/>
        <v>1.2986111111094942</v>
      </c>
      <c r="AR612" s="117">
        <f t="shared" si="108"/>
        <v>1.4124999999985448</v>
      </c>
      <c r="AS612" s="117">
        <f t="shared" si="107"/>
        <v>0.11388888888905058</v>
      </c>
    </row>
    <row r="613" spans="1:45" x14ac:dyDescent="0.2">
      <c r="A613" s="27" t="s">
        <v>2075</v>
      </c>
      <c r="B613" s="28">
        <v>40577.556250000001</v>
      </c>
      <c r="C613" s="28">
        <v>40580.513194444444</v>
      </c>
      <c r="D613" s="29" t="s">
        <v>649</v>
      </c>
      <c r="E613" s="30" t="s">
        <v>650</v>
      </c>
      <c r="F613" s="27">
        <v>50</v>
      </c>
      <c r="G613" s="27"/>
      <c r="H613" s="27"/>
      <c r="I613" s="27"/>
      <c r="J613" s="27"/>
      <c r="K613" s="27"/>
      <c r="L613" s="36">
        <v>82</v>
      </c>
      <c r="M613" s="27"/>
      <c r="N613" s="27">
        <v>2290</v>
      </c>
      <c r="P613" s="34">
        <v>40577.556250000001</v>
      </c>
      <c r="Q613" s="34">
        <v>40580.513194444444</v>
      </c>
      <c r="R613" s="27">
        <v>0.95024299999999995</v>
      </c>
      <c r="S613" s="27">
        <v>0.453843</v>
      </c>
      <c r="T613" s="37">
        <f t="shared" si="100"/>
        <v>82.100995199999986</v>
      </c>
      <c r="U613" s="37"/>
      <c r="V613" s="35">
        <v>40577.490277777775</v>
      </c>
      <c r="W613" s="35">
        <v>40580.567361111112</v>
      </c>
      <c r="X613" s="36">
        <v>0.99777400000000005</v>
      </c>
      <c r="Y613" s="36">
        <v>0.5</v>
      </c>
      <c r="Z613" s="81">
        <f t="shared" si="99"/>
        <v>86.207673600000007</v>
      </c>
      <c r="AB613" s="82">
        <f t="shared" si="101"/>
        <v>4.2076736000000068</v>
      </c>
      <c r="AC613" s="27">
        <v>2290</v>
      </c>
      <c r="AD613" s="27"/>
      <c r="AE613" s="27"/>
      <c r="AF613" s="47">
        <f t="shared" si="109"/>
        <v>12324.126602778453</v>
      </c>
      <c r="AG613" s="27"/>
      <c r="AH613" s="47">
        <f t="shared" si="110"/>
        <v>5590.1871553925666</v>
      </c>
      <c r="AK613" s="27">
        <v>82</v>
      </c>
      <c r="AL613" s="9">
        <f t="shared" si="102"/>
        <v>82.100995199999986</v>
      </c>
      <c r="AM613" s="82">
        <f t="shared" si="104"/>
        <v>86.207673600000007</v>
      </c>
      <c r="AO613" s="82">
        <f t="shared" si="105"/>
        <v>0.10099519999998563</v>
      </c>
      <c r="AP613" s="82">
        <f t="shared" si="106"/>
        <v>4.1066784000000212</v>
      </c>
      <c r="AQ613" s="117">
        <f t="shared" si="103"/>
        <v>2.9569444444423425</v>
      </c>
      <c r="AR613" s="117">
        <f t="shared" si="108"/>
        <v>3.0770833333372138</v>
      </c>
      <c r="AS613" s="117">
        <f t="shared" si="107"/>
        <v>0.12013888889487134</v>
      </c>
    </row>
    <row r="614" spans="1:45" x14ac:dyDescent="0.2">
      <c r="A614" s="27" t="s">
        <v>2075</v>
      </c>
      <c r="B614" s="28">
        <v>40580.62222222222</v>
      </c>
      <c r="C614" s="28">
        <v>40582.154861111114</v>
      </c>
      <c r="D614" s="29" t="s">
        <v>651</v>
      </c>
      <c r="E614" s="30" t="s">
        <v>652</v>
      </c>
      <c r="F614" s="27">
        <v>50</v>
      </c>
      <c r="G614" s="27"/>
      <c r="H614" s="27"/>
      <c r="I614" s="27"/>
      <c r="J614" s="27"/>
      <c r="K614" s="27"/>
      <c r="L614" s="36">
        <v>50</v>
      </c>
      <c r="M614" s="27"/>
      <c r="N614" s="27">
        <v>8370</v>
      </c>
      <c r="P614" s="34">
        <v>40580.62222222222</v>
      </c>
      <c r="Q614" s="34">
        <v>40582.154861111114</v>
      </c>
      <c r="R614" s="27">
        <v>0.58383300000000005</v>
      </c>
      <c r="S614" s="27">
        <v>0.54683300000000001</v>
      </c>
      <c r="T614" s="37">
        <f t="shared" si="100"/>
        <v>50.443171199999995</v>
      </c>
      <c r="U614" s="37"/>
      <c r="V614" s="35">
        <v>40580.567361111112</v>
      </c>
      <c r="W614" s="35">
        <v>40582.248611111114</v>
      </c>
      <c r="X614" s="36">
        <v>0.63890000000000002</v>
      </c>
      <c r="Y614" s="36">
        <v>0.54683300000000001</v>
      </c>
      <c r="Z614" s="81">
        <f t="shared" si="99"/>
        <v>55.200960000000002</v>
      </c>
      <c r="AB614" s="82">
        <f t="shared" si="101"/>
        <v>5.200960000000002</v>
      </c>
      <c r="AC614" s="27">
        <v>8370</v>
      </c>
      <c r="AD614" s="27"/>
      <c r="AE614" s="27"/>
      <c r="AF614" s="47">
        <f t="shared" si="109"/>
        <v>28843.42518154225</v>
      </c>
      <c r="AG614" s="27"/>
      <c r="AH614" s="47">
        <f t="shared" si="110"/>
        <v>13083.29183595312</v>
      </c>
      <c r="AK614" s="27">
        <v>50</v>
      </c>
      <c r="AL614" s="9">
        <f t="shared" si="102"/>
        <v>50.443171199999995</v>
      </c>
      <c r="AM614" s="82">
        <f t="shared" si="104"/>
        <v>55.200960000000002</v>
      </c>
      <c r="AO614" s="82">
        <f t="shared" si="105"/>
        <v>0.44317119999999477</v>
      </c>
      <c r="AP614" s="82">
        <f t="shared" si="106"/>
        <v>4.7577888000000073</v>
      </c>
      <c r="AQ614" s="117">
        <f t="shared" si="103"/>
        <v>1.5326388888934162</v>
      </c>
      <c r="AR614" s="117">
        <f t="shared" si="108"/>
        <v>1.6812500000014552</v>
      </c>
      <c r="AS614" s="117">
        <f t="shared" si="107"/>
        <v>0.14861111110803904</v>
      </c>
    </row>
    <row r="615" spans="1:45" x14ac:dyDescent="0.2">
      <c r="A615" s="27" t="s">
        <v>2075</v>
      </c>
      <c r="B615" s="28">
        <v>40582.343055555553</v>
      </c>
      <c r="C615" s="28">
        <v>40586.076388888891</v>
      </c>
      <c r="D615" s="29" t="s">
        <v>653</v>
      </c>
      <c r="E615" s="30" t="s">
        <v>654</v>
      </c>
      <c r="F615" s="27">
        <v>50</v>
      </c>
      <c r="G615" s="27"/>
      <c r="H615" s="27"/>
      <c r="I615" s="27"/>
      <c r="J615" s="27"/>
      <c r="K615" s="27"/>
      <c r="L615" s="36">
        <v>60</v>
      </c>
      <c r="M615" s="27"/>
      <c r="N615" s="27">
        <v>3230</v>
      </c>
      <c r="P615" s="34">
        <v>40582.343055555553</v>
      </c>
      <c r="Q615" s="34">
        <v>40586.076388888891</v>
      </c>
      <c r="R615" s="27">
        <v>0.69240000000000002</v>
      </c>
      <c r="S615" s="27">
        <v>0.29425000000000001</v>
      </c>
      <c r="T615" s="37">
        <f t="shared" si="100"/>
        <v>59.823360000000008</v>
      </c>
      <c r="U615" s="37"/>
      <c r="V615" s="35">
        <v>40582.248611111114</v>
      </c>
      <c r="W615" s="35">
        <v>40586.157638888886</v>
      </c>
      <c r="X615" s="36">
        <v>0.73192199999999996</v>
      </c>
      <c r="Y615" s="36">
        <v>0.29425000000000001</v>
      </c>
      <c r="Z615" s="81">
        <f t="shared" si="99"/>
        <v>63.238060799999992</v>
      </c>
      <c r="AB615" s="82">
        <f t="shared" si="101"/>
        <v>3.2380607999999924</v>
      </c>
      <c r="AC615" s="27">
        <v>3230</v>
      </c>
      <c r="AD615" s="27"/>
      <c r="AE615" s="27"/>
      <c r="AF615" s="47">
        <f t="shared" si="109"/>
        <v>12751.339518488223</v>
      </c>
      <c r="AG615" s="27"/>
      <c r="AH615" s="47">
        <f t="shared" si="110"/>
        <v>5783.9696627452686</v>
      </c>
      <c r="AK615" s="27">
        <v>60</v>
      </c>
      <c r="AL615" s="9">
        <f t="shared" si="102"/>
        <v>59.823360000000008</v>
      </c>
      <c r="AM615" s="82">
        <f t="shared" si="104"/>
        <v>63.238060799999992</v>
      </c>
      <c r="AO615" s="82">
        <f t="shared" si="105"/>
        <v>-0.17663999999999191</v>
      </c>
      <c r="AP615" s="82">
        <f t="shared" si="106"/>
        <v>3.4147007999999843</v>
      </c>
      <c r="AQ615" s="117">
        <f t="shared" si="103"/>
        <v>3.7333333333372138</v>
      </c>
      <c r="AR615" s="117">
        <f t="shared" si="108"/>
        <v>3.9090277777722804</v>
      </c>
      <c r="AS615" s="117">
        <f t="shared" si="107"/>
        <v>0.17569444443506654</v>
      </c>
    </row>
    <row r="616" spans="1:45" x14ac:dyDescent="0.2">
      <c r="A616" s="27" t="s">
        <v>2075</v>
      </c>
      <c r="B616" s="28">
        <v>40586.238888888889</v>
      </c>
      <c r="C616" s="28">
        <v>40587.472222222219</v>
      </c>
      <c r="D616" s="29" t="s">
        <v>655</v>
      </c>
      <c r="E616" s="30" t="s">
        <v>656</v>
      </c>
      <c r="F616" s="27">
        <v>50</v>
      </c>
      <c r="G616" s="27"/>
      <c r="H616" s="27"/>
      <c r="I616" s="27"/>
      <c r="J616" s="27"/>
      <c r="K616" s="27"/>
      <c r="L616" s="36">
        <v>23</v>
      </c>
      <c r="M616" s="27"/>
      <c r="N616" s="27">
        <v>5440</v>
      </c>
      <c r="P616" s="34">
        <v>40586.238888888889</v>
      </c>
      <c r="Q616" s="34">
        <v>40587.472222222219</v>
      </c>
      <c r="R616" s="27">
        <v>0.26669300000000001</v>
      </c>
      <c r="S616" s="27">
        <v>0.29425000000000001</v>
      </c>
      <c r="T616" s="37">
        <f t="shared" si="100"/>
        <v>23.042275200000002</v>
      </c>
      <c r="U616" s="37"/>
      <c r="V616" s="35">
        <v>40586.157638888886</v>
      </c>
      <c r="W616" s="35">
        <v>40587.509722222225</v>
      </c>
      <c r="X616" s="36">
        <v>0.28938999999999998</v>
      </c>
      <c r="Y616" s="36">
        <v>0.29425000000000001</v>
      </c>
      <c r="Z616" s="81">
        <f t="shared" si="99"/>
        <v>25.003295999999995</v>
      </c>
      <c r="AB616" s="82">
        <f t="shared" si="101"/>
        <v>2.0032959999999953</v>
      </c>
      <c r="AC616" s="27">
        <v>5440</v>
      </c>
      <c r="AD616" s="27"/>
      <c r="AE616" s="27"/>
      <c r="AF616" s="47">
        <f t="shared" si="109"/>
        <v>8491.235878324811</v>
      </c>
      <c r="AG616" s="27"/>
      <c r="AH616" s="47">
        <f t="shared" si="110"/>
        <v>3851.5993279165436</v>
      </c>
      <c r="AK616" s="27">
        <v>23</v>
      </c>
      <c r="AL616" s="9">
        <f t="shared" si="102"/>
        <v>23.042275200000002</v>
      </c>
      <c r="AM616" s="82">
        <f t="shared" si="104"/>
        <v>25.003295999999995</v>
      </c>
      <c r="AO616" s="82">
        <f t="shared" si="105"/>
        <v>4.22752000000024E-2</v>
      </c>
      <c r="AP616" s="82">
        <f t="shared" si="106"/>
        <v>1.9610207999999929</v>
      </c>
      <c r="AQ616" s="117">
        <f t="shared" si="103"/>
        <v>1.2333333333299379</v>
      </c>
      <c r="AR616" s="117">
        <f t="shared" si="108"/>
        <v>1.352083333338669</v>
      </c>
      <c r="AS616" s="117">
        <f t="shared" si="107"/>
        <v>0.11875000000873115</v>
      </c>
    </row>
    <row r="617" spans="1:45" x14ac:dyDescent="0.2">
      <c r="A617" s="27" t="s">
        <v>2075</v>
      </c>
      <c r="B617" s="28">
        <v>40587.54791666667</v>
      </c>
      <c r="C617" s="28">
        <v>40587.970833333333</v>
      </c>
      <c r="D617" s="29" t="s">
        <v>657</v>
      </c>
      <c r="E617" s="30" t="s">
        <v>658</v>
      </c>
      <c r="F617" s="27">
        <v>50</v>
      </c>
      <c r="G617" s="27"/>
      <c r="H617" s="27"/>
      <c r="I617" s="27"/>
      <c r="J617" s="27"/>
      <c r="K617" s="27"/>
      <c r="L617" s="36">
        <v>49</v>
      </c>
      <c r="M617" s="27"/>
      <c r="N617" s="27">
        <v>7460</v>
      </c>
      <c r="P617" s="34">
        <v>40587.54791666667</v>
      </c>
      <c r="Q617" s="34">
        <v>40587.970833333333</v>
      </c>
      <c r="R617" s="27">
        <v>0.56463600000000003</v>
      </c>
      <c r="S617" s="27">
        <v>1.764521</v>
      </c>
      <c r="T617" s="37">
        <f t="shared" si="100"/>
        <v>48.784550400000008</v>
      </c>
      <c r="U617" s="37"/>
      <c r="V617" s="35">
        <v>40587.509722222225</v>
      </c>
      <c r="W617" s="35">
        <v>40588.109722222223</v>
      </c>
      <c r="X617" s="36">
        <v>0.71932099999999999</v>
      </c>
      <c r="Y617" s="36">
        <v>1.764521</v>
      </c>
      <c r="Z617" s="81">
        <f t="shared" si="99"/>
        <v>62.149334399999994</v>
      </c>
      <c r="AB617" s="82">
        <f t="shared" si="101"/>
        <v>13.149334399999994</v>
      </c>
      <c r="AC617" s="27">
        <v>7460</v>
      </c>
      <c r="AD617" s="27"/>
      <c r="AE617" s="27"/>
      <c r="AF617" s="47">
        <f t="shared" si="109"/>
        <v>28943.433724255126</v>
      </c>
      <c r="AG617" s="27"/>
      <c r="AH617" s="47">
        <f t="shared" si="110"/>
        <v>13128.655413342613</v>
      </c>
      <c r="AK617" s="27">
        <v>49</v>
      </c>
      <c r="AL617" s="9">
        <f t="shared" si="102"/>
        <v>48.784550400000008</v>
      </c>
      <c r="AM617" s="82">
        <f t="shared" si="104"/>
        <v>62.149334399999994</v>
      </c>
      <c r="AO617" s="82">
        <f t="shared" si="105"/>
        <v>-0.21544959999999236</v>
      </c>
      <c r="AP617" s="82">
        <f t="shared" si="106"/>
        <v>13.364783999999986</v>
      </c>
      <c r="AQ617" s="117">
        <f t="shared" si="103"/>
        <v>0.42291666666278616</v>
      </c>
      <c r="AR617" s="117">
        <f t="shared" si="108"/>
        <v>0.59999999999854481</v>
      </c>
      <c r="AS617" s="117">
        <f t="shared" si="107"/>
        <v>0.17708333333575865</v>
      </c>
    </row>
    <row r="618" spans="1:45" x14ac:dyDescent="0.2">
      <c r="A618" s="27" t="s">
        <v>2075</v>
      </c>
      <c r="B618" s="28">
        <v>40588.248611111114</v>
      </c>
      <c r="C618" s="28">
        <v>40588.440972222219</v>
      </c>
      <c r="D618" s="29" t="s">
        <v>659</v>
      </c>
      <c r="E618" s="30" t="s">
        <v>660</v>
      </c>
      <c r="F618" s="27">
        <v>50</v>
      </c>
      <c r="G618" s="27"/>
      <c r="H618" s="27"/>
      <c r="I618" s="27"/>
      <c r="J618" s="27"/>
      <c r="K618" s="27"/>
      <c r="L618" s="36">
        <v>26</v>
      </c>
      <c r="M618" s="27"/>
      <c r="N618" s="27">
        <v>3290</v>
      </c>
      <c r="P618" s="34">
        <v>40588.248611111114</v>
      </c>
      <c r="Q618" s="34">
        <v>40588.440972222219</v>
      </c>
      <c r="R618" s="27">
        <v>0.30215900000000001</v>
      </c>
      <c r="S618" s="27">
        <v>1.764521</v>
      </c>
      <c r="T618" s="37">
        <f t="shared" si="100"/>
        <v>26.106537600000003</v>
      </c>
      <c r="U618" s="37"/>
      <c r="V618" s="35">
        <v>40588.109722222223</v>
      </c>
      <c r="W618" s="35">
        <v>40588.505555555559</v>
      </c>
      <c r="X618" s="36">
        <v>0.59047499999999997</v>
      </c>
      <c r="Y618" s="36">
        <v>2.148406</v>
      </c>
      <c r="Z618" s="81">
        <f t="shared" si="99"/>
        <v>51.017040000000001</v>
      </c>
      <c r="AB618" s="82">
        <f t="shared" si="101"/>
        <v>25.017040000000001</v>
      </c>
      <c r="AC618" s="27">
        <v>3290</v>
      </c>
      <c r="AD618" s="27"/>
      <c r="AE618" s="27"/>
      <c r="AF618" s="47">
        <f t="shared" si="109"/>
        <v>10478.181058766835</v>
      </c>
      <c r="AG618" s="27"/>
      <c r="AH618" s="47">
        <f t="shared" si="110"/>
        <v>4752.8717494179609</v>
      </c>
      <c r="AK618" s="27">
        <v>26</v>
      </c>
      <c r="AL618" s="9">
        <f t="shared" si="102"/>
        <v>26.106537600000003</v>
      </c>
      <c r="AM618" s="82">
        <f t="shared" si="104"/>
        <v>51.017040000000001</v>
      </c>
      <c r="AO618" s="82">
        <f t="shared" si="105"/>
        <v>0.1065376000000029</v>
      </c>
      <c r="AP618" s="82">
        <f t="shared" si="106"/>
        <v>24.910502399999999</v>
      </c>
      <c r="AQ618" s="117">
        <f t="shared" si="103"/>
        <v>0.19236111110512866</v>
      </c>
      <c r="AR618" s="117">
        <f t="shared" si="108"/>
        <v>0.39583333333575865</v>
      </c>
      <c r="AS618" s="117">
        <f t="shared" si="107"/>
        <v>0.20347222223063</v>
      </c>
    </row>
    <row r="619" spans="1:45" x14ac:dyDescent="0.2">
      <c r="A619" s="27" t="s">
        <v>2075</v>
      </c>
      <c r="B619" s="28">
        <v>40588.570833333331</v>
      </c>
      <c r="C619" s="28">
        <v>40589.27847222222</v>
      </c>
      <c r="D619" s="29" t="s">
        <v>662</v>
      </c>
      <c r="E619" s="30" t="s">
        <v>663</v>
      </c>
      <c r="F619" s="27">
        <v>50</v>
      </c>
      <c r="G619" s="27"/>
      <c r="H619" s="27"/>
      <c r="I619" s="27"/>
      <c r="J619" s="27"/>
      <c r="K619" s="27"/>
      <c r="L619" s="36">
        <v>244</v>
      </c>
      <c r="M619" s="27"/>
      <c r="N619" s="27">
        <v>1520</v>
      </c>
      <c r="P619" s="34">
        <v>40588.570833333331</v>
      </c>
      <c r="Q619" s="34">
        <v>40589.27847222222</v>
      </c>
      <c r="R619" s="27">
        <v>2.8220770000000002</v>
      </c>
      <c r="S619" s="27">
        <v>5.4193480000000003</v>
      </c>
      <c r="T619" s="37">
        <f t="shared" si="100"/>
        <v>243.82745280000003</v>
      </c>
      <c r="U619" s="37"/>
      <c r="V619" s="35">
        <v>40588.505555555559</v>
      </c>
      <c r="W619" s="35">
        <v>40589.334722222222</v>
      </c>
      <c r="X619" s="36">
        <v>3.148012</v>
      </c>
      <c r="Y619" s="36">
        <v>5.4193480000000003</v>
      </c>
      <c r="Z619" s="81">
        <f t="shared" si="99"/>
        <v>271.98823679999998</v>
      </c>
      <c r="AB619" s="82">
        <f t="shared" si="101"/>
        <v>27.988236799999981</v>
      </c>
      <c r="AC619" s="27">
        <v>1520</v>
      </c>
      <c r="AD619" s="27"/>
      <c r="AE619" s="27"/>
      <c r="AF619" s="47">
        <f t="shared" si="109"/>
        <v>25808.838081123173</v>
      </c>
      <c r="AG619" s="27"/>
      <c r="AH619" s="47">
        <f t="shared" si="110"/>
        <v>11706.81215690972</v>
      </c>
      <c r="AK619" s="27">
        <v>244</v>
      </c>
      <c r="AL619" s="9">
        <f t="shared" si="102"/>
        <v>243.82745280000003</v>
      </c>
      <c r="AM619" s="82">
        <f t="shared" si="104"/>
        <v>271.98823679999998</v>
      </c>
      <c r="AO619" s="82">
        <f t="shared" si="105"/>
        <v>-0.17254719999996837</v>
      </c>
      <c r="AP619" s="82">
        <f t="shared" si="106"/>
        <v>28.16078399999995</v>
      </c>
      <c r="AQ619" s="117">
        <f t="shared" si="103"/>
        <v>0.70763888888905058</v>
      </c>
      <c r="AR619" s="117">
        <f t="shared" si="108"/>
        <v>0.82916666666278616</v>
      </c>
      <c r="AS619" s="117">
        <f t="shared" si="107"/>
        <v>0.12152777777373558</v>
      </c>
    </row>
    <row r="620" spans="1:45" x14ac:dyDescent="0.2">
      <c r="A620" s="27" t="s">
        <v>2075</v>
      </c>
      <c r="B620" s="28">
        <v>40589.39166666667</v>
      </c>
      <c r="C620" s="28">
        <v>40589.76666666667</v>
      </c>
      <c r="D620" s="29" t="s">
        <v>664</v>
      </c>
      <c r="E620" s="30" t="s">
        <v>665</v>
      </c>
      <c r="F620" s="27">
        <v>50</v>
      </c>
      <c r="G620" s="27"/>
      <c r="H620" s="27"/>
      <c r="I620" s="27"/>
      <c r="J620" s="27"/>
      <c r="K620" s="27"/>
      <c r="L620" s="36">
        <v>76</v>
      </c>
      <c r="M620" s="27"/>
      <c r="N620" s="27">
        <v>1780</v>
      </c>
      <c r="P620" s="34">
        <v>40589.39166666667</v>
      </c>
      <c r="Q620" s="34">
        <v>40589.76666666667</v>
      </c>
      <c r="R620" s="27">
        <v>0.88420100000000001</v>
      </c>
      <c r="S620" s="27">
        <v>2.5</v>
      </c>
      <c r="T620" s="37">
        <f t="shared" si="100"/>
        <v>76.394966400000001</v>
      </c>
      <c r="U620" s="37"/>
      <c r="V620" s="35">
        <v>40589.334722222222</v>
      </c>
      <c r="W620" s="35">
        <v>40590.035416666666</v>
      </c>
      <c r="X620" s="36">
        <v>1.747393</v>
      </c>
      <c r="Y620" s="36">
        <v>3.8664550000000002</v>
      </c>
      <c r="Z620" s="81">
        <f t="shared" si="99"/>
        <v>150.9747552</v>
      </c>
      <c r="AB620" s="82">
        <f t="shared" si="101"/>
        <v>74.974755200000004</v>
      </c>
      <c r="AC620" s="27">
        <v>1780</v>
      </c>
      <c r="AD620" s="27"/>
      <c r="AE620" s="27"/>
      <c r="AF620" s="47">
        <f t="shared" si="109"/>
        <v>16776.411869730204</v>
      </c>
      <c r="AG620" s="27"/>
      <c r="AH620" s="47">
        <f t="shared" si="110"/>
        <v>7609.7305042775124</v>
      </c>
      <c r="AK620" s="27">
        <v>76</v>
      </c>
      <c r="AL620" s="9">
        <f t="shared" si="102"/>
        <v>76.394966400000001</v>
      </c>
      <c r="AM620" s="82">
        <f t="shared" si="104"/>
        <v>150.9747552</v>
      </c>
      <c r="AO620" s="82">
        <f t="shared" si="105"/>
        <v>0.39496640000000127</v>
      </c>
      <c r="AP620" s="82">
        <f t="shared" si="106"/>
        <v>74.579788800000003</v>
      </c>
      <c r="AQ620" s="117">
        <f t="shared" si="103"/>
        <v>0.375</v>
      </c>
      <c r="AR620" s="117">
        <f t="shared" si="108"/>
        <v>0.70069444444379769</v>
      </c>
      <c r="AS620" s="117">
        <f t="shared" si="107"/>
        <v>0.32569444444379769</v>
      </c>
    </row>
    <row r="621" spans="1:45" x14ac:dyDescent="0.2">
      <c r="A621" s="27" t="s">
        <v>2075</v>
      </c>
      <c r="B621" s="28">
        <v>40590.304166666669</v>
      </c>
      <c r="C621" s="28">
        <v>40591.195833333331</v>
      </c>
      <c r="D621" s="29" t="s">
        <v>666</v>
      </c>
      <c r="E621" s="30" t="s">
        <v>667</v>
      </c>
      <c r="F621" s="27">
        <v>50</v>
      </c>
      <c r="G621" s="27"/>
      <c r="H621" s="27"/>
      <c r="I621" s="27"/>
      <c r="J621" s="27"/>
      <c r="K621" s="27"/>
      <c r="L621" s="36">
        <v>580</v>
      </c>
      <c r="M621" s="27"/>
      <c r="N621" s="27">
        <v>1090</v>
      </c>
      <c r="P621" s="34">
        <v>40590.304166666669</v>
      </c>
      <c r="Q621" s="34">
        <v>40591.195833333331</v>
      </c>
      <c r="R621" s="27">
        <v>6.7122909999999996</v>
      </c>
      <c r="S621" s="27">
        <v>12.905010000000001</v>
      </c>
      <c r="T621" s="37">
        <f t="shared" si="100"/>
        <v>579.9419423999999</v>
      </c>
      <c r="U621" s="37"/>
      <c r="V621" s="35">
        <v>40590.035416666666</v>
      </c>
      <c r="W621" s="35">
        <v>40591.248611111114</v>
      </c>
      <c r="X621" s="36">
        <v>7.6342689999999997</v>
      </c>
      <c r="Y621" s="36">
        <v>12.905010000000001</v>
      </c>
      <c r="Z621" s="81">
        <f t="shared" si="99"/>
        <v>659.60084159999997</v>
      </c>
      <c r="AB621" s="82">
        <f t="shared" si="101"/>
        <v>79.600841599999967</v>
      </c>
      <c r="AC621" s="27">
        <v>1090</v>
      </c>
      <c r="AD621" s="27"/>
      <c r="AE621" s="27"/>
      <c r="AF621" s="47">
        <f t="shared" si="109"/>
        <v>44883.058363233962</v>
      </c>
      <c r="AG621" s="27"/>
      <c r="AH621" s="47">
        <f t="shared" si="110"/>
        <v>20358.821719692442</v>
      </c>
      <c r="AK621" s="27">
        <v>580</v>
      </c>
      <c r="AL621" s="9">
        <f t="shared" si="102"/>
        <v>579.9419423999999</v>
      </c>
      <c r="AM621" s="82">
        <f t="shared" si="104"/>
        <v>659.60084159999997</v>
      </c>
      <c r="AO621" s="82">
        <f t="shared" si="105"/>
        <v>-5.8057600000097409E-2</v>
      </c>
      <c r="AP621" s="82">
        <f t="shared" si="106"/>
        <v>79.658899200000064</v>
      </c>
      <c r="AQ621" s="117">
        <f t="shared" si="103"/>
        <v>0.89166666666278616</v>
      </c>
      <c r="AR621" s="117">
        <f t="shared" si="108"/>
        <v>1.2131944444481633</v>
      </c>
      <c r="AS621" s="117">
        <f t="shared" si="107"/>
        <v>0.32152777778537711</v>
      </c>
    </row>
    <row r="622" spans="1:45" x14ac:dyDescent="0.2">
      <c r="A622" s="27" t="s">
        <v>2075</v>
      </c>
      <c r="B622" s="28">
        <v>40591.302083333336</v>
      </c>
      <c r="C622" s="28">
        <v>40591.67291666667</v>
      </c>
      <c r="D622" s="29" t="s">
        <v>668</v>
      </c>
      <c r="E622" s="30" t="s">
        <v>669</v>
      </c>
      <c r="F622" s="27">
        <v>50</v>
      </c>
      <c r="G622" s="27"/>
      <c r="H622" s="27"/>
      <c r="I622" s="27"/>
      <c r="J622" s="27"/>
      <c r="K622" s="27"/>
      <c r="L622" s="36">
        <v>759</v>
      </c>
      <c r="M622" s="27"/>
      <c r="N622" s="27">
        <v>490</v>
      </c>
      <c r="P622" s="34">
        <v>40591.302083333336</v>
      </c>
      <c r="Q622" s="34">
        <v>40591.67291666667</v>
      </c>
      <c r="R622" s="27">
        <v>8.7863830000000007</v>
      </c>
      <c r="S622" s="27">
        <v>43.423560999999999</v>
      </c>
      <c r="T622" s="37">
        <f t="shared" si="100"/>
        <v>759.14349120000008</v>
      </c>
      <c r="U622" s="37"/>
      <c r="V622" s="35">
        <v>40591.248611111114</v>
      </c>
      <c r="W622" s="35">
        <v>40591.686805555553</v>
      </c>
      <c r="X622" s="36">
        <v>9.8334770000000002</v>
      </c>
      <c r="Y622" s="36">
        <v>44.127879999999998</v>
      </c>
      <c r="Z622" s="81">
        <f t="shared" si="99"/>
        <v>849.61241280000002</v>
      </c>
      <c r="AB622" s="82">
        <f t="shared" si="101"/>
        <v>90.612412800000016</v>
      </c>
      <c r="AC622" s="27">
        <v>490</v>
      </c>
      <c r="AD622" s="27"/>
      <c r="AE622" s="27"/>
      <c r="AF622" s="47">
        <f t="shared" si="109"/>
        <v>25989.125851709192</v>
      </c>
      <c r="AG622" s="27"/>
      <c r="AH622" s="47">
        <f t="shared" si="110"/>
        <v>11788.590153183883</v>
      </c>
      <c r="AK622" s="27">
        <v>759</v>
      </c>
      <c r="AL622" s="9">
        <f t="shared" si="102"/>
        <v>759.14349120000008</v>
      </c>
      <c r="AM622" s="82">
        <f t="shared" si="104"/>
        <v>849.61241280000002</v>
      </c>
      <c r="AO622" s="82">
        <f t="shared" si="105"/>
        <v>0.14349120000008497</v>
      </c>
      <c r="AP622" s="82">
        <f t="shared" si="106"/>
        <v>90.468921599999931</v>
      </c>
      <c r="AQ622" s="117">
        <f t="shared" si="103"/>
        <v>0.37083333333430346</v>
      </c>
      <c r="AR622" s="117">
        <f t="shared" si="108"/>
        <v>0.43819444443943212</v>
      </c>
      <c r="AS622" s="117">
        <f t="shared" si="107"/>
        <v>6.7361111105128657E-2</v>
      </c>
    </row>
    <row r="623" spans="1:45" x14ac:dyDescent="0.2">
      <c r="A623" s="27" t="s">
        <v>2075</v>
      </c>
      <c r="B623" s="28">
        <v>40591.700694444444</v>
      </c>
      <c r="C623" s="28">
        <v>40592.336805555555</v>
      </c>
      <c r="D623" s="29" t="s">
        <v>670</v>
      </c>
      <c r="E623" s="30" t="s">
        <v>671</v>
      </c>
      <c r="F623" s="27">
        <v>50</v>
      </c>
      <c r="G623" s="27"/>
      <c r="H623" s="27"/>
      <c r="I623" s="27"/>
      <c r="J623" s="27"/>
      <c r="K623" s="27"/>
      <c r="L623" s="36">
        <v>1475</v>
      </c>
      <c r="M623" s="27"/>
      <c r="N623" s="27">
        <v>333</v>
      </c>
      <c r="P623" s="34">
        <v>40591.700694444444</v>
      </c>
      <c r="Q623" s="34">
        <v>40592.336805555555</v>
      </c>
      <c r="R623" s="27">
        <v>17.073499999999999</v>
      </c>
      <c r="S623" s="27">
        <v>47.010891000000001</v>
      </c>
      <c r="T623" s="37">
        <f t="shared" si="100"/>
        <v>1475.1504</v>
      </c>
      <c r="U623" s="37"/>
      <c r="V623" s="35">
        <v>40591.686805555553</v>
      </c>
      <c r="W623" s="35">
        <v>40592.438888888886</v>
      </c>
      <c r="X623" s="36">
        <v>18.576882999999999</v>
      </c>
      <c r="Y623" s="36">
        <v>47.010891000000001</v>
      </c>
      <c r="Z623" s="81">
        <f t="shared" si="99"/>
        <v>1605.0426912</v>
      </c>
      <c r="AB623" s="82">
        <f t="shared" si="101"/>
        <v>130.04269120000004</v>
      </c>
      <c r="AC623" s="27">
        <v>333</v>
      </c>
      <c r="AD623" s="27"/>
      <c r="AE623" s="27"/>
      <c r="AF623" s="47">
        <f t="shared" si="109"/>
        <v>33366.109075107706</v>
      </c>
      <c r="AG623" s="27"/>
      <c r="AH623" s="47">
        <f t="shared" si="110"/>
        <v>15134.767792392138</v>
      </c>
      <c r="AK623" s="27">
        <v>1475</v>
      </c>
      <c r="AL623" s="9">
        <f t="shared" si="102"/>
        <v>1475.1504</v>
      </c>
      <c r="AM623" s="82">
        <f t="shared" si="104"/>
        <v>1605.0426912</v>
      </c>
      <c r="AO623" s="82">
        <f t="shared" si="105"/>
        <v>0.15039999999999054</v>
      </c>
      <c r="AP623" s="82">
        <f t="shared" si="106"/>
        <v>129.89229120000005</v>
      </c>
      <c r="AQ623" s="117">
        <f t="shared" si="103"/>
        <v>0.63611111111094942</v>
      </c>
      <c r="AR623" s="117">
        <f t="shared" si="108"/>
        <v>0.75208333333284827</v>
      </c>
      <c r="AS623" s="117">
        <f t="shared" si="107"/>
        <v>0.11597222222189885</v>
      </c>
    </row>
    <row r="624" spans="1:45" x14ac:dyDescent="0.2">
      <c r="A624" s="27" t="s">
        <v>2075</v>
      </c>
      <c r="B624" s="28">
        <v>40592.541666666664</v>
      </c>
      <c r="C624" s="28">
        <v>40594.65902777778</v>
      </c>
      <c r="D624" s="29" t="s">
        <v>673</v>
      </c>
      <c r="E624" s="30" t="s">
        <v>674</v>
      </c>
      <c r="F624" s="27">
        <v>50</v>
      </c>
      <c r="G624" s="27"/>
      <c r="H624" s="27"/>
      <c r="I624" s="27"/>
      <c r="J624" s="27"/>
      <c r="K624" s="27"/>
      <c r="L624" s="36">
        <v>729</v>
      </c>
      <c r="M624" s="27"/>
      <c r="N624" s="27">
        <v>1060</v>
      </c>
      <c r="P624" s="34">
        <v>40592.541666666664</v>
      </c>
      <c r="Q624" s="34">
        <v>40594.65902777778</v>
      </c>
      <c r="R624" s="27">
        <v>8.4368979999999993</v>
      </c>
      <c r="S624" s="27">
        <v>12.53725</v>
      </c>
      <c r="T624" s="37">
        <f t="shared" si="100"/>
        <v>728.94798719999983</v>
      </c>
      <c r="U624" s="37"/>
      <c r="V624" s="35">
        <v>40592.438888888886</v>
      </c>
      <c r="W624" s="35">
        <v>40594.71875</v>
      </c>
      <c r="X624" s="36">
        <v>9.4931990000000006</v>
      </c>
      <c r="Y624" s="36">
        <v>12.53725</v>
      </c>
      <c r="Z624" s="81">
        <f t="shared" si="99"/>
        <v>820.21239360000004</v>
      </c>
      <c r="AB624" s="82">
        <f t="shared" si="101"/>
        <v>91.212393600000041</v>
      </c>
      <c r="AC624" s="27">
        <v>1060</v>
      </c>
      <c r="AD624" s="27"/>
      <c r="AE624" s="27"/>
      <c r="AF624" s="47">
        <f t="shared" si="109"/>
        <v>54275.887786409919</v>
      </c>
      <c r="AG624" s="27"/>
      <c r="AH624" s="47">
        <f t="shared" si="110"/>
        <v>24619.381196774888</v>
      </c>
      <c r="AK624" s="27">
        <v>729</v>
      </c>
      <c r="AL624" s="9">
        <f t="shared" si="102"/>
        <v>728.94798719999983</v>
      </c>
      <c r="AM624" s="82">
        <f t="shared" si="104"/>
        <v>820.21239360000004</v>
      </c>
      <c r="AO624" s="82">
        <f t="shared" si="105"/>
        <v>-5.20128000001705E-2</v>
      </c>
      <c r="AP624" s="82">
        <f t="shared" si="106"/>
        <v>91.264406400000212</v>
      </c>
      <c r="AQ624" s="117">
        <f t="shared" si="103"/>
        <v>2.117361111115315</v>
      </c>
      <c r="AR624" s="117">
        <f t="shared" si="108"/>
        <v>2.2798611111138598</v>
      </c>
      <c r="AS624" s="117">
        <f t="shared" si="107"/>
        <v>0.16249999999854481</v>
      </c>
    </row>
    <row r="625" spans="1:45" x14ac:dyDescent="0.2">
      <c r="A625" s="27" t="s">
        <v>2075</v>
      </c>
      <c r="B625" s="28">
        <v>40594.779166666667</v>
      </c>
      <c r="C625" s="28">
        <v>40595.365277777775</v>
      </c>
      <c r="D625" s="29" t="s">
        <v>677</v>
      </c>
      <c r="E625" s="30" t="s">
        <v>678</v>
      </c>
      <c r="F625" s="27">
        <v>50</v>
      </c>
      <c r="G625" s="27"/>
      <c r="H625" s="27"/>
      <c r="I625" s="27"/>
      <c r="J625" s="27"/>
      <c r="K625" s="27"/>
      <c r="L625" s="36">
        <v>178</v>
      </c>
      <c r="M625" s="27"/>
      <c r="N625" s="27">
        <v>5580</v>
      </c>
      <c r="P625" s="34">
        <v>40594.779166666667</v>
      </c>
      <c r="Q625" s="34">
        <v>40595.365277777775</v>
      </c>
      <c r="R625" s="27">
        <v>2.0632480000000002</v>
      </c>
      <c r="S625" s="27">
        <v>4.28</v>
      </c>
      <c r="T625" s="37">
        <f t="shared" si="100"/>
        <v>178.26462720000001</v>
      </c>
      <c r="U625" s="37"/>
      <c r="V625" s="35">
        <v>40594.71875</v>
      </c>
      <c r="W625" s="35">
        <v>40595.417361111111</v>
      </c>
      <c r="X625" s="36">
        <v>2.3798170000000001</v>
      </c>
      <c r="Y625" s="36">
        <v>4.28</v>
      </c>
      <c r="Z625" s="81">
        <f t="shared" si="99"/>
        <v>205.61618879999997</v>
      </c>
      <c r="AB625" s="82">
        <f t="shared" si="101"/>
        <v>27.616188799999975</v>
      </c>
      <c r="AC625" s="27">
        <v>5580</v>
      </c>
      <c r="AD625" s="27"/>
      <c r="AE625" s="27"/>
      <c r="AF625" s="47">
        <f t="shared" si="109"/>
        <v>71625.265910431801</v>
      </c>
      <c r="AG625" s="27"/>
      <c r="AH625" s="47">
        <f t="shared" si="110"/>
        <v>32489.007489082735</v>
      </c>
      <c r="AK625" s="27">
        <v>178</v>
      </c>
      <c r="AL625" s="9">
        <f t="shared" si="102"/>
        <v>178.26462720000001</v>
      </c>
      <c r="AM625" s="82">
        <f t="shared" si="104"/>
        <v>205.61618879999997</v>
      </c>
      <c r="AO625" s="82">
        <f t="shared" si="105"/>
        <v>0.26462720000000672</v>
      </c>
      <c r="AP625" s="82">
        <f t="shared" si="106"/>
        <v>27.351561599999968</v>
      </c>
      <c r="AQ625" s="117">
        <f t="shared" si="103"/>
        <v>0.58611111110803904</v>
      </c>
      <c r="AR625" s="117">
        <f t="shared" si="108"/>
        <v>0.69861111111094942</v>
      </c>
      <c r="AS625" s="117">
        <f t="shared" si="107"/>
        <v>0.11250000000291038</v>
      </c>
    </row>
    <row r="626" spans="1:45" x14ac:dyDescent="0.2">
      <c r="A626" s="27" t="s">
        <v>2075</v>
      </c>
      <c r="B626" s="28">
        <v>40595.469444444447</v>
      </c>
      <c r="C626" s="28">
        <v>40596.440972222219</v>
      </c>
      <c r="D626" s="29" t="s">
        <v>679</v>
      </c>
      <c r="E626" s="30" t="s">
        <v>680</v>
      </c>
      <c r="F626" s="27">
        <v>50</v>
      </c>
      <c r="G626" s="27"/>
      <c r="H626" s="27"/>
      <c r="I626" s="27"/>
      <c r="J626" s="27"/>
      <c r="K626" s="27"/>
      <c r="L626" s="36">
        <v>180</v>
      </c>
      <c r="M626" s="27"/>
      <c r="N626" s="27">
        <v>3470</v>
      </c>
      <c r="P626" s="34">
        <v>40595.469444444447</v>
      </c>
      <c r="Q626" s="34">
        <v>40596.440972222219</v>
      </c>
      <c r="R626" s="27">
        <v>2.0867</v>
      </c>
      <c r="S626" s="27">
        <v>2.96109</v>
      </c>
      <c r="T626" s="37">
        <f t="shared" si="100"/>
        <v>180.29088000000002</v>
      </c>
      <c r="U626" s="37"/>
      <c r="V626" s="35">
        <v>40595.417361111111</v>
      </c>
      <c r="W626" s="35">
        <v>40596.529861111114</v>
      </c>
      <c r="X626" s="36">
        <v>2.3798720000000002</v>
      </c>
      <c r="Y626" s="36">
        <v>2.96109</v>
      </c>
      <c r="Z626" s="81">
        <f t="shared" si="99"/>
        <v>205.62094080000003</v>
      </c>
      <c r="AB626" s="82">
        <f t="shared" si="101"/>
        <v>25.620940800000028</v>
      </c>
      <c r="AC626" s="27">
        <v>3470</v>
      </c>
      <c r="AD626" s="27"/>
      <c r="AE626" s="27"/>
      <c r="AF626" s="47">
        <f t="shared" si="109"/>
        <v>44542.189375398651</v>
      </c>
      <c r="AG626" s="27"/>
      <c r="AH626" s="47">
        <f t="shared" si="110"/>
        <v>20204.204561098908</v>
      </c>
      <c r="AK626" s="27">
        <v>180</v>
      </c>
      <c r="AL626" s="9">
        <f t="shared" si="102"/>
        <v>180.29088000000002</v>
      </c>
      <c r="AM626" s="82">
        <f t="shared" si="104"/>
        <v>205.62094080000003</v>
      </c>
      <c r="AO626" s="82">
        <f t="shared" si="105"/>
        <v>0.29088000000001557</v>
      </c>
      <c r="AP626" s="82">
        <f t="shared" si="106"/>
        <v>25.330060800000012</v>
      </c>
      <c r="AQ626" s="117">
        <f t="shared" si="103"/>
        <v>0.97152777777228039</v>
      </c>
      <c r="AR626" s="117">
        <f t="shared" si="108"/>
        <v>1.1125000000029104</v>
      </c>
      <c r="AS626" s="117">
        <f t="shared" si="107"/>
        <v>0.14097222223063</v>
      </c>
    </row>
    <row r="627" spans="1:45" x14ac:dyDescent="0.2">
      <c r="A627" s="27" t="s">
        <v>2075</v>
      </c>
      <c r="B627" s="28">
        <v>40596.618750000001</v>
      </c>
      <c r="C627" s="28">
        <v>40603.188194444447</v>
      </c>
      <c r="D627" s="29" t="s">
        <v>681</v>
      </c>
      <c r="E627" s="30" t="s">
        <v>682</v>
      </c>
      <c r="F627" s="27">
        <v>50</v>
      </c>
      <c r="G627" s="27"/>
      <c r="H627" s="27"/>
      <c r="I627" s="27"/>
      <c r="J627" s="27"/>
      <c r="K627" s="27"/>
      <c r="L627" s="36">
        <v>805</v>
      </c>
      <c r="M627" s="27"/>
      <c r="N627" s="27">
        <v>3520</v>
      </c>
      <c r="P627" s="34">
        <v>40596.618750000001</v>
      </c>
      <c r="Q627" s="34">
        <v>40603.188194444447</v>
      </c>
      <c r="R627" s="27">
        <v>9.3150910000000007</v>
      </c>
      <c r="S627" s="27">
        <v>2.96109</v>
      </c>
      <c r="T627" s="37">
        <f t="shared" si="100"/>
        <v>804.82386240000005</v>
      </c>
      <c r="U627" s="37"/>
      <c r="V627" s="35">
        <v>40596.529861111114</v>
      </c>
      <c r="W627" s="35">
        <v>40603.318055555559</v>
      </c>
      <c r="X627" s="36">
        <v>9.6140380000000007</v>
      </c>
      <c r="Y627" s="36">
        <v>2.96109</v>
      </c>
      <c r="Z627" s="81">
        <f t="shared" si="99"/>
        <v>830.65288320000002</v>
      </c>
      <c r="AB627" s="82">
        <f t="shared" si="101"/>
        <v>25.652883200000019</v>
      </c>
      <c r="AC627" s="27">
        <v>3520</v>
      </c>
      <c r="AD627" s="27"/>
      <c r="AE627" s="27"/>
      <c r="AF627" s="47">
        <f t="shared" si="109"/>
        <v>182531.14734501566</v>
      </c>
      <c r="AG627" s="27"/>
      <c r="AH627" s="47">
        <f t="shared" si="110"/>
        <v>82795.585296659556</v>
      </c>
      <c r="AK627" s="27">
        <v>805</v>
      </c>
      <c r="AL627" s="9">
        <f t="shared" si="102"/>
        <v>804.82386240000005</v>
      </c>
      <c r="AM627" s="82">
        <f t="shared" si="104"/>
        <v>830.65288320000002</v>
      </c>
      <c r="AO627" s="82">
        <f t="shared" si="105"/>
        <v>-0.17613759999994727</v>
      </c>
      <c r="AP627" s="82">
        <f t="shared" si="106"/>
        <v>25.829020799999967</v>
      </c>
      <c r="AQ627" s="117">
        <f t="shared" si="103"/>
        <v>6.5694444444452529</v>
      </c>
      <c r="AR627" s="117">
        <f t="shared" si="108"/>
        <v>6.7881944444452529</v>
      </c>
      <c r="AS627" s="117">
        <f t="shared" si="107"/>
        <v>0.21875</v>
      </c>
    </row>
    <row r="628" spans="1:45" x14ac:dyDescent="0.2">
      <c r="A628" s="27" t="s">
        <v>2075</v>
      </c>
      <c r="B628" s="28">
        <v>40603.447916666664</v>
      </c>
      <c r="C628" s="28">
        <v>40606.168055555558</v>
      </c>
      <c r="D628" s="29" t="s">
        <v>683</v>
      </c>
      <c r="E628" s="30" t="s">
        <v>684</v>
      </c>
      <c r="F628" s="27">
        <v>50</v>
      </c>
      <c r="G628" s="27"/>
      <c r="H628" s="27"/>
      <c r="I628" s="27"/>
      <c r="J628" s="27"/>
      <c r="K628" s="27"/>
      <c r="L628" s="36">
        <v>386</v>
      </c>
      <c r="M628" s="27"/>
      <c r="N628" s="27">
        <v>2320</v>
      </c>
      <c r="P628" s="34">
        <v>40603.447916666664</v>
      </c>
      <c r="Q628" s="34">
        <v>40606.168055555558</v>
      </c>
      <c r="R628" s="27">
        <v>4.4642900000000001</v>
      </c>
      <c r="S628" s="27">
        <v>2.6472820000000001</v>
      </c>
      <c r="T628" s="37">
        <f t="shared" si="100"/>
        <v>385.71465599999993</v>
      </c>
      <c r="U628" s="37"/>
      <c r="V628" s="35">
        <v>40603.318055555559</v>
      </c>
      <c r="W628" s="35">
        <v>40606.245138888888</v>
      </c>
      <c r="X628" s="36">
        <v>4.7146670000000004</v>
      </c>
      <c r="Y628" s="36">
        <v>2.6472820000000001</v>
      </c>
      <c r="Z628" s="81">
        <f t="shared" si="99"/>
        <v>407.34722880000004</v>
      </c>
      <c r="AB628" s="82">
        <f t="shared" si="101"/>
        <v>21.347228800000039</v>
      </c>
      <c r="AC628" s="27">
        <v>2320</v>
      </c>
      <c r="AD628" s="27"/>
      <c r="AE628" s="27"/>
      <c r="AF628" s="47">
        <f t="shared" si="109"/>
        <v>58996.669361205335</v>
      </c>
      <c r="AG628" s="27"/>
      <c r="AH628" s="47">
        <f t="shared" si="110"/>
        <v>26760.71367196105</v>
      </c>
      <c r="AK628" s="27">
        <v>386</v>
      </c>
      <c r="AL628" s="9">
        <f t="shared" si="102"/>
        <v>385.71465599999993</v>
      </c>
      <c r="AM628" s="82">
        <f t="shared" si="104"/>
        <v>407.34722880000004</v>
      </c>
      <c r="AO628" s="82">
        <f t="shared" si="105"/>
        <v>-0.28534400000006599</v>
      </c>
      <c r="AP628" s="82">
        <f t="shared" si="106"/>
        <v>21.632572800000105</v>
      </c>
      <c r="AQ628" s="117">
        <f t="shared" si="103"/>
        <v>2.7201388888934162</v>
      </c>
      <c r="AR628" s="117">
        <f t="shared" si="108"/>
        <v>2.9270833333284827</v>
      </c>
      <c r="AS628" s="117">
        <f t="shared" si="107"/>
        <v>0.20694444443506654</v>
      </c>
    </row>
    <row r="629" spans="1:45" x14ac:dyDescent="0.2">
      <c r="A629" s="27" t="s">
        <v>2075</v>
      </c>
      <c r="B629" s="28">
        <v>40606.322222222225</v>
      </c>
      <c r="C629" s="28">
        <v>40607.371527777781</v>
      </c>
      <c r="D629" s="29" t="s">
        <v>686</v>
      </c>
      <c r="E629" s="30" t="s">
        <v>687</v>
      </c>
      <c r="F629" s="27">
        <v>50</v>
      </c>
      <c r="G629" s="27"/>
      <c r="H629" s="27"/>
      <c r="I629" s="27"/>
      <c r="J629" s="27"/>
      <c r="K629" s="27"/>
      <c r="L629" s="36">
        <v>1381</v>
      </c>
      <c r="M629" s="27"/>
      <c r="N629" s="27">
        <v>943</v>
      </c>
      <c r="P629" s="34">
        <v>40606.322222222225</v>
      </c>
      <c r="Q629" s="34">
        <v>40607.371527777781</v>
      </c>
      <c r="R629" s="27">
        <v>15.978287999999999</v>
      </c>
      <c r="S629" s="27">
        <v>36.214668000000003</v>
      </c>
      <c r="T629" s="37">
        <f t="shared" si="100"/>
        <v>1380.5240832</v>
      </c>
      <c r="U629" s="37"/>
      <c r="V629" s="35">
        <v>40606.245138888888</v>
      </c>
      <c r="W629" s="35">
        <v>40607.429166666669</v>
      </c>
      <c r="X629" s="36">
        <v>16.639133000000001</v>
      </c>
      <c r="Y629" s="36">
        <v>36.214668000000003</v>
      </c>
      <c r="Z629" s="81">
        <f t="shared" si="99"/>
        <v>1437.6210911999999</v>
      </c>
      <c r="AB629" s="82">
        <f t="shared" si="101"/>
        <v>56.62109119999991</v>
      </c>
      <c r="AC629" s="27">
        <v>943</v>
      </c>
      <c r="AD629" s="27"/>
      <c r="AE629" s="27"/>
      <c r="AF629" s="47">
        <f t="shared" si="109"/>
        <v>84631.272661975294</v>
      </c>
      <c r="AG629" s="27"/>
      <c r="AH629" s="47">
        <f t="shared" si="110"/>
        <v>38388.493450954957</v>
      </c>
      <c r="AK629" s="27">
        <v>1381</v>
      </c>
      <c r="AL629" s="9">
        <f t="shared" si="102"/>
        <v>1380.5240832</v>
      </c>
      <c r="AM629" s="82">
        <f t="shared" si="104"/>
        <v>1437.6210911999999</v>
      </c>
      <c r="AO629" s="82">
        <f t="shared" si="105"/>
        <v>-0.47591680000004999</v>
      </c>
      <c r="AP629" s="82">
        <f t="shared" si="106"/>
        <v>57.09700799999996</v>
      </c>
      <c r="AQ629" s="117">
        <f t="shared" si="103"/>
        <v>1.0493055555562023</v>
      </c>
      <c r="AR629" s="117">
        <f t="shared" si="108"/>
        <v>1.1840277777810115</v>
      </c>
      <c r="AS629" s="117">
        <f t="shared" si="107"/>
        <v>0.13472222222480923</v>
      </c>
    </row>
    <row r="630" spans="1:45" x14ac:dyDescent="0.2">
      <c r="A630" s="27" t="s">
        <v>2075</v>
      </c>
      <c r="B630" s="28">
        <v>40607.487500000003</v>
      </c>
      <c r="C630" s="28">
        <v>40610.626388888886</v>
      </c>
      <c r="D630" s="29" t="s">
        <v>688</v>
      </c>
      <c r="E630" s="30" t="s">
        <v>689</v>
      </c>
      <c r="F630" s="27">
        <v>50</v>
      </c>
      <c r="G630" s="27"/>
      <c r="H630" s="27"/>
      <c r="I630" s="27"/>
      <c r="J630" s="27"/>
      <c r="K630" s="27"/>
      <c r="L630" s="36">
        <v>990</v>
      </c>
      <c r="M630" s="27"/>
      <c r="N630" s="27">
        <v>1240</v>
      </c>
      <c r="P630" s="34">
        <v>40607.487500000003</v>
      </c>
      <c r="Q630" s="34">
        <v>40610.626388888886</v>
      </c>
      <c r="R630" s="27">
        <v>11.456109</v>
      </c>
      <c r="S630" s="27">
        <v>12.17586</v>
      </c>
      <c r="T630" s="37">
        <f t="shared" si="100"/>
        <v>989.80781760000002</v>
      </c>
      <c r="U630" s="37"/>
      <c r="V630" s="35">
        <v>40607.429166666669</v>
      </c>
      <c r="W630" s="35">
        <v>40610.665972222225</v>
      </c>
      <c r="X630" s="36">
        <v>12.500729</v>
      </c>
      <c r="Y630" s="36">
        <v>14.04623</v>
      </c>
      <c r="Z630" s="81">
        <f t="shared" si="99"/>
        <v>1080.0629856</v>
      </c>
      <c r="AB630" s="82">
        <f t="shared" si="101"/>
        <v>90.062985600000047</v>
      </c>
      <c r="AC630" s="27">
        <v>1240</v>
      </c>
      <c r="AD630" s="27"/>
      <c r="AE630" s="27"/>
      <c r="AF630" s="47">
        <f t="shared" ref="AF630:AF660" si="111">AC630*Z630*0.0022046*28.31685</f>
        <v>83607.552709514726</v>
      </c>
      <c r="AG630" s="27"/>
      <c r="AH630" s="47">
        <f t="shared" ref="AH630:AH660" si="112">AC630*Z630*28.31685/1000</f>
        <v>37924.137126696325</v>
      </c>
      <c r="AK630" s="27">
        <v>990</v>
      </c>
      <c r="AL630" s="9">
        <f t="shared" si="102"/>
        <v>989.80781760000002</v>
      </c>
      <c r="AM630" s="82">
        <f t="shared" si="104"/>
        <v>1080.0629856</v>
      </c>
      <c r="AO630" s="82">
        <f t="shared" si="105"/>
        <v>-0.19218239999997877</v>
      </c>
      <c r="AP630" s="82">
        <f t="shared" si="106"/>
        <v>90.255168000000026</v>
      </c>
      <c r="AQ630" s="117">
        <f t="shared" si="103"/>
        <v>3.1388888888832298</v>
      </c>
      <c r="AR630" s="117">
        <f t="shared" si="108"/>
        <v>3.2368055555562023</v>
      </c>
      <c r="AS630" s="117">
        <f t="shared" si="107"/>
        <v>9.7916666672972497E-2</v>
      </c>
    </row>
    <row r="631" spans="1:45" x14ac:dyDescent="0.2">
      <c r="A631" s="27" t="s">
        <v>2075</v>
      </c>
      <c r="B631" s="28">
        <v>40610.705555555556</v>
      </c>
      <c r="C631" s="28">
        <v>40612.486111111109</v>
      </c>
      <c r="D631" s="29" t="s">
        <v>690</v>
      </c>
      <c r="E631" s="30" t="s">
        <v>691</v>
      </c>
      <c r="F631" s="27">
        <v>50</v>
      </c>
      <c r="G631" s="27"/>
      <c r="H631" s="27"/>
      <c r="I631" s="27"/>
      <c r="J631" s="27"/>
      <c r="K631" s="27"/>
      <c r="L631" s="36">
        <v>2527</v>
      </c>
      <c r="M631" s="27"/>
      <c r="N631" s="27">
        <v>1070</v>
      </c>
      <c r="P631" s="34">
        <v>40610.705555555556</v>
      </c>
      <c r="Q631" s="34">
        <v>40612.486111111109</v>
      </c>
      <c r="R631" s="27">
        <v>29.242056000000002</v>
      </c>
      <c r="S631" s="27">
        <v>44.838760000000001</v>
      </c>
      <c r="T631" s="37">
        <f t="shared" si="100"/>
        <v>2526.5136384000007</v>
      </c>
      <c r="U631" s="37"/>
      <c r="V631" s="35">
        <v>40610.665972222225</v>
      </c>
      <c r="W631" s="35">
        <v>40612.591666666667</v>
      </c>
      <c r="X631" s="36">
        <v>30.476555000000001</v>
      </c>
      <c r="Y631" s="36">
        <v>44.838760000000001</v>
      </c>
      <c r="Z631" s="81">
        <f t="shared" si="99"/>
        <v>2633.174352</v>
      </c>
      <c r="AB631" s="82">
        <f t="shared" si="101"/>
        <v>106.174352</v>
      </c>
      <c r="AC631" s="27">
        <v>1070</v>
      </c>
      <c r="AD631" s="27"/>
      <c r="AE631" s="27"/>
      <c r="AF631" s="47">
        <f t="shared" si="111"/>
        <v>175888.78029966255</v>
      </c>
      <c r="AG631" s="27"/>
      <c r="AH631" s="47">
        <f t="shared" si="112"/>
        <v>79782.627369891386</v>
      </c>
      <c r="AK631" s="27">
        <v>2527</v>
      </c>
      <c r="AL631" s="9">
        <f t="shared" si="102"/>
        <v>2526.5136384000007</v>
      </c>
      <c r="AM631" s="82">
        <f t="shared" si="104"/>
        <v>2633.174352</v>
      </c>
      <c r="AO631" s="82">
        <f t="shared" si="105"/>
        <v>-0.48636159999932715</v>
      </c>
      <c r="AP631" s="82">
        <f t="shared" si="106"/>
        <v>106.66071359999933</v>
      </c>
      <c r="AQ631" s="117">
        <f t="shared" si="103"/>
        <v>1.7805555555532919</v>
      </c>
      <c r="AR631" s="117">
        <f t="shared" si="108"/>
        <v>1.9256944444423425</v>
      </c>
      <c r="AS631" s="117">
        <f t="shared" si="107"/>
        <v>0.14513888888905058</v>
      </c>
    </row>
    <row r="632" spans="1:45" x14ac:dyDescent="0.2">
      <c r="A632" s="27" t="s">
        <v>2075</v>
      </c>
      <c r="B632" s="28">
        <v>40612.697916666664</v>
      </c>
      <c r="C632" s="28">
        <v>40614.379861111112</v>
      </c>
      <c r="D632" s="29" t="s">
        <v>692</v>
      </c>
      <c r="E632" s="30" t="s">
        <v>693</v>
      </c>
      <c r="F632" s="27">
        <v>50</v>
      </c>
      <c r="G632" s="27"/>
      <c r="H632" s="27"/>
      <c r="I632" s="27"/>
      <c r="J632" s="27"/>
      <c r="K632" s="27"/>
      <c r="L632" s="36">
        <v>1031</v>
      </c>
      <c r="M632" s="27"/>
      <c r="N632" s="27">
        <v>408</v>
      </c>
      <c r="P632" s="34">
        <v>40612.697916666664</v>
      </c>
      <c r="Q632" s="34">
        <v>40614.379861111112</v>
      </c>
      <c r="R632" s="27">
        <v>11.927258</v>
      </c>
      <c r="S632" s="27">
        <v>15.65666</v>
      </c>
      <c r="T632" s="37">
        <f t="shared" si="100"/>
        <v>1030.5150911999999</v>
      </c>
      <c r="U632" s="37"/>
      <c r="V632" s="35">
        <v>40612.591666666667</v>
      </c>
      <c r="W632" s="35">
        <v>40614.462500000001</v>
      </c>
      <c r="X632" s="36">
        <v>13.001726</v>
      </c>
      <c r="Y632" s="36">
        <v>15.65666</v>
      </c>
      <c r="Z632" s="81">
        <f t="shared" si="99"/>
        <v>1123.3491263999999</v>
      </c>
      <c r="AB632" s="82">
        <f t="shared" si="101"/>
        <v>92.349126399999932</v>
      </c>
      <c r="AC632" s="27">
        <v>408</v>
      </c>
      <c r="AD632" s="27"/>
      <c r="AE632" s="27"/>
      <c r="AF632" s="47">
        <f t="shared" si="111"/>
        <v>28612.094999312834</v>
      </c>
      <c r="AG632" s="27"/>
      <c r="AH632" s="47">
        <f t="shared" si="112"/>
        <v>12978.361153639133</v>
      </c>
      <c r="AK632" s="27">
        <v>1031</v>
      </c>
      <c r="AL632" s="9">
        <f t="shared" si="102"/>
        <v>1030.5150911999999</v>
      </c>
      <c r="AM632" s="82">
        <f t="shared" si="104"/>
        <v>1123.3491263999999</v>
      </c>
      <c r="AO632" s="82">
        <f t="shared" si="105"/>
        <v>-0.48490880000008474</v>
      </c>
      <c r="AP632" s="82">
        <f t="shared" si="106"/>
        <v>92.834035200000017</v>
      </c>
      <c r="AQ632" s="117">
        <f t="shared" si="103"/>
        <v>1.6819444444481633</v>
      </c>
      <c r="AR632" s="117">
        <f t="shared" si="108"/>
        <v>1.8708333333343035</v>
      </c>
      <c r="AS632" s="117">
        <f t="shared" si="107"/>
        <v>0.18888888888614019</v>
      </c>
    </row>
    <row r="633" spans="1:45" x14ac:dyDescent="0.2">
      <c r="A633" s="27" t="s">
        <v>2075</v>
      </c>
      <c r="B633" s="28">
        <v>40614.545138888891</v>
      </c>
      <c r="C633" s="28">
        <v>40617.909722222219</v>
      </c>
      <c r="D633" s="29" t="s">
        <v>694</v>
      </c>
      <c r="E633" s="30" t="s">
        <v>695</v>
      </c>
      <c r="F633" s="27">
        <v>50</v>
      </c>
      <c r="G633" s="27"/>
      <c r="H633" s="27"/>
      <c r="I633" s="27"/>
      <c r="J633" s="27"/>
      <c r="K633" s="27"/>
      <c r="L633" s="36">
        <v>967</v>
      </c>
      <c r="M633" s="27"/>
      <c r="N633" s="27">
        <v>436</v>
      </c>
      <c r="P633" s="34">
        <v>40614.545138888891</v>
      </c>
      <c r="Q633" s="34">
        <v>40617.909722222219</v>
      </c>
      <c r="R633" s="27">
        <v>11.197863</v>
      </c>
      <c r="S633" s="27">
        <v>8.9140090000000001</v>
      </c>
      <c r="T633" s="37">
        <f t="shared" si="100"/>
        <v>967.49536320000004</v>
      </c>
      <c r="U633" s="37"/>
      <c r="V633" s="35">
        <v>40614.462500000001</v>
      </c>
      <c r="W633" s="35">
        <v>40617.979861111111</v>
      </c>
      <c r="X633" s="36">
        <v>11.759746</v>
      </c>
      <c r="Y633" s="36">
        <v>8.9140090000000001</v>
      </c>
      <c r="Z633" s="81">
        <f t="shared" si="99"/>
        <v>1016.0420544</v>
      </c>
      <c r="AB633" s="82">
        <f t="shared" si="101"/>
        <v>49.042054399999984</v>
      </c>
      <c r="AC633" s="27">
        <v>436</v>
      </c>
      <c r="AD633" s="27"/>
      <c r="AE633" s="27"/>
      <c r="AF633" s="47">
        <f t="shared" si="111"/>
        <v>27654.952480967448</v>
      </c>
      <c r="AG633" s="27"/>
      <c r="AH633" s="47">
        <f t="shared" si="112"/>
        <v>12544.204155387575</v>
      </c>
      <c r="AK633" s="27">
        <v>967</v>
      </c>
      <c r="AL633" s="9">
        <f t="shared" si="102"/>
        <v>967.49536320000004</v>
      </c>
      <c r="AM633" s="82">
        <f t="shared" si="104"/>
        <v>1016.0420544</v>
      </c>
      <c r="AO633" s="82">
        <f t="shared" si="105"/>
        <v>0.49536320000004253</v>
      </c>
      <c r="AP633" s="82">
        <f t="shared" si="106"/>
        <v>48.546691199999941</v>
      </c>
      <c r="AQ633" s="117">
        <f t="shared" si="103"/>
        <v>3.3645833333284827</v>
      </c>
      <c r="AR633" s="117">
        <f t="shared" si="108"/>
        <v>3.5173611111094942</v>
      </c>
      <c r="AS633" s="117">
        <f t="shared" si="107"/>
        <v>0.15277777778101154</v>
      </c>
    </row>
    <row r="634" spans="1:45" x14ac:dyDescent="0.2">
      <c r="A634" s="27" t="s">
        <v>2075</v>
      </c>
      <c r="B634" s="28">
        <v>40618.050000000003</v>
      </c>
      <c r="C634" s="28">
        <v>40622.125</v>
      </c>
      <c r="D634" s="29" t="s">
        <v>696</v>
      </c>
      <c r="E634" s="30" t="s">
        <v>697</v>
      </c>
      <c r="F634" s="27">
        <v>50</v>
      </c>
      <c r="G634" s="27"/>
      <c r="H634" s="27"/>
      <c r="I634" s="27"/>
      <c r="J634" s="27"/>
      <c r="K634" s="27"/>
      <c r="L634" s="36">
        <v>1094</v>
      </c>
      <c r="M634" s="27"/>
      <c r="N634" s="27">
        <v>350</v>
      </c>
      <c r="P634" s="34">
        <v>40618.050000000003</v>
      </c>
      <c r="Q634" s="34">
        <v>40622.125</v>
      </c>
      <c r="R634" s="27">
        <v>12.666076</v>
      </c>
      <c r="S634" s="27">
        <v>7.7829100000000002</v>
      </c>
      <c r="T634" s="37">
        <f t="shared" si="100"/>
        <v>1094.3489664000001</v>
      </c>
      <c r="U634" s="37"/>
      <c r="V634" s="35">
        <v>40617.979861111111</v>
      </c>
      <c r="W634" s="35">
        <v>40622.254861111112</v>
      </c>
      <c r="X634" s="36">
        <v>13.01972</v>
      </c>
      <c r="Y634" s="36">
        <v>7.7829100000000002</v>
      </c>
      <c r="Z634" s="81">
        <f t="shared" si="99"/>
        <v>1124.903808</v>
      </c>
      <c r="AB634" s="82">
        <f t="shared" si="101"/>
        <v>30.903808000000026</v>
      </c>
      <c r="AC634" s="27">
        <v>350</v>
      </c>
      <c r="AD634" s="27"/>
      <c r="AE634" s="27"/>
      <c r="AF634" s="47">
        <f t="shared" si="111"/>
        <v>24578.658453741758</v>
      </c>
      <c r="AG634" s="27"/>
      <c r="AH634" s="47">
        <f t="shared" si="112"/>
        <v>11148.806338447681</v>
      </c>
      <c r="AK634" s="27">
        <v>1094</v>
      </c>
      <c r="AL634" s="9">
        <f t="shared" si="102"/>
        <v>1094.3489664000001</v>
      </c>
      <c r="AM634" s="82">
        <f t="shared" si="104"/>
        <v>1124.903808</v>
      </c>
      <c r="AO634" s="82">
        <f t="shared" si="105"/>
        <v>0.34896640000010848</v>
      </c>
      <c r="AP634" s="82">
        <f t="shared" si="106"/>
        <v>30.554841599999918</v>
      </c>
      <c r="AQ634" s="117">
        <f t="shared" si="103"/>
        <v>4.0749999999970896</v>
      </c>
      <c r="AR634" s="117">
        <f t="shared" si="108"/>
        <v>4.2750000000014552</v>
      </c>
      <c r="AS634" s="117">
        <f t="shared" si="107"/>
        <v>0.20000000000436557</v>
      </c>
    </row>
    <row r="635" spans="1:45" x14ac:dyDescent="0.2">
      <c r="A635" s="27" t="s">
        <v>2075</v>
      </c>
      <c r="B635" s="28">
        <v>40622.384722222225</v>
      </c>
      <c r="C635" s="28">
        <v>40624.049305555556</v>
      </c>
      <c r="D635" s="29" t="s">
        <v>698</v>
      </c>
      <c r="E635" s="30" t="s">
        <v>699</v>
      </c>
      <c r="F635" s="27">
        <v>50</v>
      </c>
      <c r="G635" s="27"/>
      <c r="H635" s="27"/>
      <c r="I635" s="27"/>
      <c r="J635" s="27"/>
      <c r="K635" s="27"/>
      <c r="L635" s="36">
        <v>2992</v>
      </c>
      <c r="M635" s="27"/>
      <c r="N635" s="27">
        <v>158</v>
      </c>
      <c r="P635" s="34">
        <v>40622.384722222225</v>
      </c>
      <c r="Q635" s="34">
        <v>40624.049305555556</v>
      </c>
      <c r="R635" s="27">
        <v>34.625675000000001</v>
      </c>
      <c r="S635" s="27">
        <v>93.634238999999994</v>
      </c>
      <c r="T635" s="37">
        <f t="shared" si="100"/>
        <v>2991.6583200000005</v>
      </c>
      <c r="U635" s="37"/>
      <c r="V635" s="35">
        <v>40622.254861111112</v>
      </c>
      <c r="W635" s="35">
        <v>40624.22152777778</v>
      </c>
      <c r="X635" s="36">
        <v>35.478073000000002</v>
      </c>
      <c r="Y635" s="36">
        <v>93.634238999999994</v>
      </c>
      <c r="Z635" s="81">
        <f t="shared" si="99"/>
        <v>3065.3055072000002</v>
      </c>
      <c r="AB635" s="82">
        <f t="shared" si="101"/>
        <v>73.305507200000193</v>
      </c>
      <c r="AC635" s="27">
        <v>158</v>
      </c>
      <c r="AD635" s="27"/>
      <c r="AE635" s="27"/>
      <c r="AF635" s="47">
        <f t="shared" si="111"/>
        <v>30234.69526895661</v>
      </c>
      <c r="AG635" s="27"/>
      <c r="AH635" s="47">
        <f t="shared" si="112"/>
        <v>13714.367807745899</v>
      </c>
      <c r="AK635" s="27">
        <v>2992</v>
      </c>
      <c r="AL635" s="9">
        <f t="shared" si="102"/>
        <v>2991.6583200000005</v>
      </c>
      <c r="AM635" s="82">
        <f t="shared" si="104"/>
        <v>3065.3055072000002</v>
      </c>
      <c r="AO635" s="82">
        <f t="shared" si="105"/>
        <v>-0.34167999999954191</v>
      </c>
      <c r="AP635" s="82">
        <f t="shared" si="106"/>
        <v>73.647187199999735</v>
      </c>
      <c r="AQ635" s="117">
        <f t="shared" si="103"/>
        <v>1.6645833333313931</v>
      </c>
      <c r="AR635" s="117">
        <f t="shared" si="108"/>
        <v>1.9666666666671517</v>
      </c>
      <c r="AS635" s="117">
        <f t="shared" si="107"/>
        <v>0.30208333333575865</v>
      </c>
    </row>
    <row r="636" spans="1:45" x14ac:dyDescent="0.2">
      <c r="A636" s="27" t="s">
        <v>2075</v>
      </c>
      <c r="B636" s="28">
        <v>40624.394444444442</v>
      </c>
      <c r="C636" s="28">
        <v>40628.006944444445</v>
      </c>
      <c r="D636" s="29" t="s">
        <v>700</v>
      </c>
      <c r="E636" s="30" t="s">
        <v>701</v>
      </c>
      <c r="F636" s="27">
        <v>50</v>
      </c>
      <c r="G636" s="27"/>
      <c r="H636" s="27"/>
      <c r="I636" s="27"/>
      <c r="J636" s="27"/>
      <c r="K636" s="27"/>
      <c r="L636" s="36">
        <v>3633</v>
      </c>
      <c r="M636" s="27"/>
      <c r="N636" s="27">
        <v>306</v>
      </c>
      <c r="P636" s="34">
        <v>40624.394444444442</v>
      </c>
      <c r="Q636" s="34">
        <v>40628.006944444445</v>
      </c>
      <c r="R636" s="27">
        <v>42.051174000000003</v>
      </c>
      <c r="S636" s="27">
        <v>59.956519999999998</v>
      </c>
      <c r="T636" s="37">
        <f t="shared" si="100"/>
        <v>3633.2214336000002</v>
      </c>
      <c r="U636" s="37"/>
      <c r="V636" s="35">
        <v>40624.22152777778</v>
      </c>
      <c r="W636" s="35">
        <v>40628.168749999997</v>
      </c>
      <c r="X636" s="36">
        <v>43.223117999999999</v>
      </c>
      <c r="Y636" s="36">
        <v>59.956519999999998</v>
      </c>
      <c r="Z636" s="81">
        <f t="shared" ref="Z636:Z699" si="113">X636*60*60*24/1000</f>
        <v>3734.4773952</v>
      </c>
      <c r="AB636" s="82">
        <f t="shared" si="101"/>
        <v>101.47739520000005</v>
      </c>
      <c r="AC636" s="27">
        <v>306</v>
      </c>
      <c r="AD636" s="27"/>
      <c r="AE636" s="27"/>
      <c r="AF636" s="47">
        <f t="shared" si="111"/>
        <v>71338.833689225692</v>
      </c>
      <c r="AG636" s="27"/>
      <c r="AH636" s="47">
        <f t="shared" si="112"/>
        <v>32359.082685850353</v>
      </c>
      <c r="AK636" s="27">
        <v>3633</v>
      </c>
      <c r="AL636" s="9">
        <f t="shared" si="102"/>
        <v>3633.2214336000002</v>
      </c>
      <c r="AM636" s="82">
        <f t="shared" si="104"/>
        <v>3734.4773952</v>
      </c>
      <c r="AO636" s="82">
        <f t="shared" si="105"/>
        <v>0.2214336000001822</v>
      </c>
      <c r="AP636" s="82">
        <f t="shared" si="106"/>
        <v>101.25596159999986</v>
      </c>
      <c r="AQ636" s="117">
        <f t="shared" si="103"/>
        <v>3.6125000000029104</v>
      </c>
      <c r="AR636" s="117">
        <f t="shared" si="108"/>
        <v>3.9472222222175333</v>
      </c>
      <c r="AS636" s="117">
        <f t="shared" si="107"/>
        <v>0.33472222221462289</v>
      </c>
    </row>
    <row r="637" spans="1:45" x14ac:dyDescent="0.2">
      <c r="A637" s="27" t="s">
        <v>2075</v>
      </c>
      <c r="B637" s="28">
        <v>40628.331250000003</v>
      </c>
      <c r="C637" s="28">
        <v>40635.982638888891</v>
      </c>
      <c r="D637" s="29" t="s">
        <v>702</v>
      </c>
      <c r="E637" s="30" t="s">
        <v>703</v>
      </c>
      <c r="F637" s="27">
        <v>50</v>
      </c>
      <c r="G637" s="27"/>
      <c r="H637" s="27"/>
      <c r="I637" s="27"/>
      <c r="J637" s="27"/>
      <c r="K637" s="27"/>
      <c r="L637" s="36">
        <v>996</v>
      </c>
      <c r="M637" s="27"/>
      <c r="N637" s="27">
        <v>456</v>
      </c>
      <c r="P637" s="34">
        <v>40628.331250000003</v>
      </c>
      <c r="Q637" s="34">
        <v>40635.982638888891</v>
      </c>
      <c r="R637" s="27">
        <v>11.523447000000001</v>
      </c>
      <c r="S637" s="27">
        <v>2.04</v>
      </c>
      <c r="T637" s="37">
        <f t="shared" si="100"/>
        <v>995.62582080000016</v>
      </c>
      <c r="U637" s="37"/>
      <c r="V637" s="35">
        <v>40628.168749999997</v>
      </c>
      <c r="W637" s="35">
        <v>40636.13958333333</v>
      </c>
      <c r="X637" s="36">
        <v>12.053884</v>
      </c>
      <c r="Y637" s="36">
        <v>2.148406</v>
      </c>
      <c r="Z637" s="81">
        <f t="shared" si="113"/>
        <v>1041.4555776</v>
      </c>
      <c r="AB637" s="82">
        <f t="shared" si="101"/>
        <v>45.45557759999997</v>
      </c>
      <c r="AC637" s="27">
        <v>456</v>
      </c>
      <c r="AD637" s="27"/>
      <c r="AE637" s="27"/>
      <c r="AF637" s="47">
        <f t="shared" si="111"/>
        <v>29646.971524057848</v>
      </c>
      <c r="AG637" s="27"/>
      <c r="AH637" s="47">
        <f t="shared" si="112"/>
        <v>13447.778065888526</v>
      </c>
      <c r="AK637" s="27">
        <v>996</v>
      </c>
      <c r="AL637" s="9">
        <f t="shared" si="102"/>
        <v>995.62582080000016</v>
      </c>
      <c r="AM637" s="82">
        <f t="shared" si="104"/>
        <v>1041.4555776</v>
      </c>
      <c r="AO637" s="82">
        <f t="shared" si="105"/>
        <v>-0.37417919999984406</v>
      </c>
      <c r="AP637" s="82">
        <f t="shared" si="106"/>
        <v>45.829756799999814</v>
      </c>
      <c r="AQ637" s="117">
        <f t="shared" si="103"/>
        <v>7.6513888888875954</v>
      </c>
      <c r="AR637" s="117">
        <f t="shared" si="108"/>
        <v>7.9708333333328483</v>
      </c>
      <c r="AS637" s="117">
        <f t="shared" si="107"/>
        <v>0.31944444444525288</v>
      </c>
    </row>
    <row r="638" spans="1:45" x14ac:dyDescent="0.2">
      <c r="A638" s="27" t="s">
        <v>2075</v>
      </c>
      <c r="B638" s="28">
        <v>40636.297222222223</v>
      </c>
      <c r="C638" s="28">
        <v>40637.501388888886</v>
      </c>
      <c r="D638" s="29" t="s">
        <v>705</v>
      </c>
      <c r="E638" s="30" t="s">
        <v>706</v>
      </c>
      <c r="F638" s="27">
        <v>50</v>
      </c>
      <c r="G638" s="27"/>
      <c r="H638" s="27"/>
      <c r="I638" s="27"/>
      <c r="J638" s="27"/>
      <c r="K638" s="27"/>
      <c r="L638" s="36">
        <v>752</v>
      </c>
      <c r="M638" s="27"/>
      <c r="N638" s="27">
        <v>404</v>
      </c>
      <c r="P638" s="34">
        <v>40636.297222222223</v>
      </c>
      <c r="Q638" s="34">
        <v>40637.501388888886</v>
      </c>
      <c r="R638" s="27">
        <v>8.7032340000000001</v>
      </c>
      <c r="S638" s="27">
        <v>21.920389</v>
      </c>
      <c r="T638" s="37">
        <f t="shared" si="100"/>
        <v>751.95941759999994</v>
      </c>
      <c r="U638" s="37"/>
      <c r="V638" s="35">
        <v>40636.13958333333</v>
      </c>
      <c r="W638" s="35">
        <v>40637.574999999997</v>
      </c>
      <c r="X638" s="36">
        <v>9.1602309999999996</v>
      </c>
      <c r="Y638" s="36">
        <v>21.920389</v>
      </c>
      <c r="Z638" s="81">
        <f t="shared" si="113"/>
        <v>791.44395839999993</v>
      </c>
      <c r="AB638" s="82">
        <f t="shared" si="101"/>
        <v>39.443958399999929</v>
      </c>
      <c r="AC638" s="27">
        <v>404</v>
      </c>
      <c r="AD638" s="27"/>
      <c r="AE638" s="27"/>
      <c r="AF638" s="47">
        <f t="shared" si="111"/>
        <v>19960.723403526434</v>
      </c>
      <c r="AG638" s="27"/>
      <c r="AH638" s="47">
        <f t="shared" si="112"/>
        <v>9054.1247407812898</v>
      </c>
      <c r="AK638" s="27">
        <v>752</v>
      </c>
      <c r="AL638" s="9">
        <f t="shared" si="102"/>
        <v>751.95941759999994</v>
      </c>
      <c r="AM638" s="82">
        <f t="shared" si="104"/>
        <v>791.44395839999993</v>
      </c>
      <c r="AO638" s="82">
        <f t="shared" si="105"/>
        <v>-4.058240000006208E-2</v>
      </c>
      <c r="AP638" s="82">
        <f t="shared" si="106"/>
        <v>39.484540799999991</v>
      </c>
      <c r="AQ638" s="117">
        <f t="shared" si="103"/>
        <v>1.2041666666627862</v>
      </c>
      <c r="AR638" s="117">
        <f t="shared" si="108"/>
        <v>1.4354166666671517</v>
      </c>
      <c r="AS638" s="117">
        <f t="shared" si="107"/>
        <v>0.23125000000436557</v>
      </c>
    </row>
    <row r="639" spans="1:45" x14ac:dyDescent="0.2">
      <c r="A639" s="27" t="s">
        <v>2075</v>
      </c>
      <c r="B639" s="28">
        <v>40637.649305555555</v>
      </c>
      <c r="C639" s="28">
        <v>40646.644444444442</v>
      </c>
      <c r="D639" s="29" t="s">
        <v>707</v>
      </c>
      <c r="E639" s="30" t="s">
        <v>708</v>
      </c>
      <c r="F639" s="27">
        <v>50</v>
      </c>
      <c r="G639" s="27"/>
      <c r="H639" s="27"/>
      <c r="I639" s="27"/>
      <c r="J639" s="27"/>
      <c r="K639" s="27"/>
      <c r="L639" s="36">
        <v>2011</v>
      </c>
      <c r="M639" s="27"/>
      <c r="N639" s="27">
        <v>267</v>
      </c>
      <c r="P639" s="34">
        <v>40637.649305555555</v>
      </c>
      <c r="Q639" s="34">
        <v>40646.644444444442</v>
      </c>
      <c r="R639" s="27">
        <v>23.273797999999999</v>
      </c>
      <c r="S639" s="27">
        <v>20.470289000000001</v>
      </c>
      <c r="T639" s="37">
        <f t="shared" si="100"/>
        <v>2010.8561471999999</v>
      </c>
      <c r="U639" s="37"/>
      <c r="V639" s="35">
        <v>40637.574999999997</v>
      </c>
      <c r="W639" s="35">
        <v>40646.737500000003</v>
      </c>
      <c r="X639" s="36">
        <v>23.625114</v>
      </c>
      <c r="Y639" s="36">
        <v>20.470289000000001</v>
      </c>
      <c r="Z639" s="81">
        <f t="shared" si="113"/>
        <v>2041.2098495999999</v>
      </c>
      <c r="AB639" s="82">
        <f t="shared" si="101"/>
        <v>30.20984959999987</v>
      </c>
      <c r="AC639" s="27">
        <v>267</v>
      </c>
      <c r="AD639" s="27"/>
      <c r="AE639" s="27"/>
      <c r="AF639" s="47">
        <f t="shared" si="111"/>
        <v>34023.082637963751</v>
      </c>
      <c r="AG639" s="27"/>
      <c r="AH639" s="47">
        <f t="shared" si="112"/>
        <v>15432.769045615418</v>
      </c>
      <c r="AK639" s="27">
        <v>2011</v>
      </c>
      <c r="AL639" s="9">
        <f t="shared" si="102"/>
        <v>2010.8561471999999</v>
      </c>
      <c r="AM639" s="82">
        <f t="shared" si="104"/>
        <v>2041.2098495999999</v>
      </c>
      <c r="AO639" s="82">
        <f t="shared" si="105"/>
        <v>-0.14385280000010425</v>
      </c>
      <c r="AP639" s="82">
        <f t="shared" si="106"/>
        <v>30.353702399999975</v>
      </c>
      <c r="AQ639" s="117">
        <f t="shared" si="103"/>
        <v>8.9951388888875954</v>
      </c>
      <c r="AR639" s="117">
        <f t="shared" si="108"/>
        <v>9.1625000000058208</v>
      </c>
      <c r="AS639" s="117">
        <f t="shared" si="107"/>
        <v>0.16736111111822538</v>
      </c>
    </row>
    <row r="640" spans="1:45" x14ac:dyDescent="0.2">
      <c r="A640" s="27" t="s">
        <v>2075</v>
      </c>
      <c r="B640" s="28">
        <v>40646.830555555556</v>
      </c>
      <c r="C640" s="28">
        <v>40648.351388888892</v>
      </c>
      <c r="D640" s="29" t="s">
        <v>709</v>
      </c>
      <c r="E640" s="30" t="s">
        <v>710</v>
      </c>
      <c r="F640" s="27">
        <v>50</v>
      </c>
      <c r="G640" s="27"/>
      <c r="H640" s="27"/>
      <c r="I640" s="27"/>
      <c r="J640" s="27"/>
      <c r="K640" s="27"/>
      <c r="L640" s="36">
        <v>167</v>
      </c>
      <c r="M640" s="27"/>
      <c r="N640" s="27">
        <v>329</v>
      </c>
      <c r="P640" s="34">
        <v>40646.830555555556</v>
      </c>
      <c r="Q640" s="34">
        <v>40648.351388888892</v>
      </c>
      <c r="R640" s="27">
        <v>1.9373450000000001</v>
      </c>
      <c r="S640" s="27">
        <v>1.52</v>
      </c>
      <c r="T640" s="37">
        <f t="shared" si="100"/>
        <v>167.386608</v>
      </c>
      <c r="U640" s="37"/>
      <c r="V640" s="35">
        <v>40646.737500000003</v>
      </c>
      <c r="W640" s="35">
        <v>40648.474305555559</v>
      </c>
      <c r="X640" s="36">
        <v>2.2033529999999999</v>
      </c>
      <c r="Y640" s="36">
        <v>1.52</v>
      </c>
      <c r="Z640" s="81">
        <f t="shared" si="113"/>
        <v>190.36969919999999</v>
      </c>
      <c r="AB640" s="82">
        <f t="shared" si="101"/>
        <v>23.369699199999985</v>
      </c>
      <c r="AC640" s="27">
        <v>329</v>
      </c>
      <c r="AD640" s="27"/>
      <c r="AE640" s="27"/>
      <c r="AF640" s="47">
        <f t="shared" si="111"/>
        <v>3909.9253432197943</v>
      </c>
      <c r="AG640" s="27"/>
      <c r="AH640" s="47">
        <f t="shared" si="112"/>
        <v>1773.5305013244099</v>
      </c>
      <c r="AK640" s="27">
        <v>167</v>
      </c>
      <c r="AL640" s="9">
        <f t="shared" si="102"/>
        <v>167.386608</v>
      </c>
      <c r="AM640" s="82">
        <f t="shared" si="104"/>
        <v>190.36969919999999</v>
      </c>
      <c r="AO640" s="82">
        <f t="shared" si="105"/>
        <v>0.3866079999999954</v>
      </c>
      <c r="AP640" s="82">
        <f t="shared" si="106"/>
        <v>22.98309119999999</v>
      </c>
      <c r="AQ640" s="117">
        <f t="shared" si="103"/>
        <v>1.5208333333357587</v>
      </c>
      <c r="AR640" s="117">
        <f t="shared" si="108"/>
        <v>1.7368055555562023</v>
      </c>
      <c r="AS640" s="117">
        <f t="shared" si="107"/>
        <v>0.21597222222044365</v>
      </c>
    </row>
    <row r="641" spans="1:45" x14ac:dyDescent="0.2">
      <c r="A641" s="27" t="s">
        <v>2075</v>
      </c>
      <c r="B641" s="28">
        <v>40648.597916666666</v>
      </c>
      <c r="C641" s="28">
        <v>40649.506944444445</v>
      </c>
      <c r="D641" s="29" t="s">
        <v>711</v>
      </c>
      <c r="E641" s="30" t="s">
        <v>712</v>
      </c>
      <c r="F641" s="27">
        <v>50</v>
      </c>
      <c r="G641" s="27"/>
      <c r="H641" s="27"/>
      <c r="I641" s="27"/>
      <c r="J641" s="27"/>
      <c r="K641" s="27"/>
      <c r="L641" s="36">
        <v>3486</v>
      </c>
      <c r="M641" s="27"/>
      <c r="N641" s="27">
        <v>140</v>
      </c>
      <c r="P641" s="34">
        <v>40648.597916666666</v>
      </c>
      <c r="Q641" s="34">
        <v>40649.506944444445</v>
      </c>
      <c r="R641" s="27">
        <v>40.352992999999998</v>
      </c>
      <c r="S641" s="27">
        <v>119.79209899999999</v>
      </c>
      <c r="T641" s="37">
        <f t="shared" si="100"/>
        <v>3486.4985952000002</v>
      </c>
      <c r="U641" s="37"/>
      <c r="V641" s="35">
        <v>40648.474305555559</v>
      </c>
      <c r="W641" s="35">
        <v>40649.645833333336</v>
      </c>
      <c r="X641" s="36">
        <v>41.914875000000002</v>
      </c>
      <c r="Y641" s="36">
        <v>119.79209899999999</v>
      </c>
      <c r="Z641" s="81">
        <f t="shared" si="113"/>
        <v>3621.4451999999997</v>
      </c>
      <c r="AB641" s="82">
        <f t="shared" si="101"/>
        <v>135.44519999999966</v>
      </c>
      <c r="AC641" s="27">
        <v>140</v>
      </c>
      <c r="AD641" s="27"/>
      <c r="AE641" s="27"/>
      <c r="AF641" s="47">
        <f t="shared" si="111"/>
        <v>31650.800378388441</v>
      </c>
      <c r="AG641" s="27"/>
      <c r="AH641" s="47">
        <f t="shared" si="112"/>
        <v>14356.708871626797</v>
      </c>
      <c r="AK641" s="27">
        <v>3486</v>
      </c>
      <c r="AL641" s="9">
        <f t="shared" si="102"/>
        <v>3486.4985952000002</v>
      </c>
      <c r="AM641" s="82">
        <f t="shared" si="104"/>
        <v>3621.4451999999997</v>
      </c>
      <c r="AO641" s="82">
        <f t="shared" si="105"/>
        <v>0.49859520000018165</v>
      </c>
      <c r="AP641" s="82">
        <f t="shared" si="106"/>
        <v>134.94660479999948</v>
      </c>
      <c r="AQ641" s="117">
        <f t="shared" si="103"/>
        <v>0.90902777777955635</v>
      </c>
      <c r="AR641" s="117">
        <f t="shared" si="108"/>
        <v>1.171527777776646</v>
      </c>
      <c r="AS641" s="117">
        <f t="shared" si="107"/>
        <v>0.26249999999708962</v>
      </c>
    </row>
    <row r="642" spans="1:45" x14ac:dyDescent="0.2">
      <c r="A642" s="27" t="s">
        <v>2075</v>
      </c>
      <c r="B642" s="28">
        <v>40649.784722222219</v>
      </c>
      <c r="C642" s="28">
        <v>40651.887499999997</v>
      </c>
      <c r="D642" s="29" t="s">
        <v>713</v>
      </c>
      <c r="E642" s="30" t="s">
        <v>714</v>
      </c>
      <c r="F642" s="27">
        <v>50</v>
      </c>
      <c r="G642" s="27"/>
      <c r="H642" s="27"/>
      <c r="I642" s="27"/>
      <c r="J642" s="27"/>
      <c r="K642" s="27"/>
      <c r="L642" s="36">
        <v>851</v>
      </c>
      <c r="M642" s="27"/>
      <c r="N642" s="27">
        <v>232</v>
      </c>
      <c r="P642" s="34">
        <v>40649.784722222219</v>
      </c>
      <c r="Q642" s="34">
        <v>40651.887499999997</v>
      </c>
      <c r="R642" s="27">
        <v>9.8479759999999992</v>
      </c>
      <c r="S642" s="27">
        <v>13.279260000000001</v>
      </c>
      <c r="T642" s="37">
        <f t="shared" si="100"/>
        <v>850.86512640000012</v>
      </c>
      <c r="U642" s="37"/>
      <c r="V642" s="35">
        <v>40649.645833333336</v>
      </c>
      <c r="W642" s="35">
        <v>40652.087500000001</v>
      </c>
      <c r="X642" s="36">
        <v>12.303566</v>
      </c>
      <c r="Y642" s="36">
        <v>16.075849999999999</v>
      </c>
      <c r="Z642" s="81">
        <f t="shared" si="113"/>
        <v>1063.0281024000001</v>
      </c>
      <c r="AB642" s="82">
        <f t="shared" si="101"/>
        <v>212.02810240000008</v>
      </c>
      <c r="AC642" s="27">
        <v>232</v>
      </c>
      <c r="AD642" s="27"/>
      <c r="AE642" s="27"/>
      <c r="AF642" s="47">
        <f t="shared" si="111"/>
        <v>15395.984812199204</v>
      </c>
      <c r="AG642" s="27"/>
      <c r="AH642" s="47">
        <f t="shared" si="112"/>
        <v>6983.5728985753422</v>
      </c>
      <c r="AK642" s="27">
        <v>851</v>
      </c>
      <c r="AL642" s="9">
        <f t="shared" si="102"/>
        <v>850.86512640000012</v>
      </c>
      <c r="AM642" s="82">
        <f t="shared" si="104"/>
        <v>1063.0281024000001</v>
      </c>
      <c r="AO642" s="82">
        <f t="shared" si="105"/>
        <v>-0.13487359999987802</v>
      </c>
      <c r="AP642" s="82">
        <f t="shared" si="106"/>
        <v>212.16297599999996</v>
      </c>
      <c r="AQ642" s="117">
        <f t="shared" si="103"/>
        <v>2.1027777777781012</v>
      </c>
      <c r="AR642" s="117">
        <f t="shared" si="108"/>
        <v>2.4416666666656965</v>
      </c>
      <c r="AS642" s="117">
        <f t="shared" si="107"/>
        <v>0.33888888888759539</v>
      </c>
    </row>
    <row r="643" spans="1:45" x14ac:dyDescent="0.2">
      <c r="A643" s="27" t="s">
        <v>2075</v>
      </c>
      <c r="B643" s="28">
        <v>40652.287499999999</v>
      </c>
      <c r="C643" s="28">
        <v>40654.199999999997</v>
      </c>
      <c r="D643" s="29" t="s">
        <v>715</v>
      </c>
      <c r="E643" s="30" t="s">
        <v>716</v>
      </c>
      <c r="F643" s="27">
        <v>50</v>
      </c>
      <c r="G643" s="27"/>
      <c r="H643" s="27"/>
      <c r="I643" s="27"/>
      <c r="J643" s="27"/>
      <c r="K643" s="27"/>
      <c r="L643" s="36">
        <v>3158</v>
      </c>
      <c r="M643" s="27"/>
      <c r="N643" s="27">
        <v>202</v>
      </c>
      <c r="P643" s="34">
        <v>40652.287499999999</v>
      </c>
      <c r="Q643" s="34">
        <v>40654.199999999997</v>
      </c>
      <c r="R643" s="27">
        <v>36.549976000000001</v>
      </c>
      <c r="S643" s="27">
        <v>76.608078000000006</v>
      </c>
      <c r="T643" s="37">
        <f t="shared" si="100"/>
        <v>3157.9179264000004</v>
      </c>
      <c r="U643" s="37"/>
      <c r="V643" s="35">
        <v>40652.087500000001</v>
      </c>
      <c r="W643" s="35">
        <v>40654.330555555556</v>
      </c>
      <c r="X643" s="36">
        <v>37.599421999999997</v>
      </c>
      <c r="Y643" s="36">
        <v>76.608078000000006</v>
      </c>
      <c r="Z643" s="81">
        <f t="shared" si="113"/>
        <v>3248.5900607999993</v>
      </c>
      <c r="AB643" s="82">
        <f t="shared" si="101"/>
        <v>90.590060799999264</v>
      </c>
      <c r="AC643" s="27">
        <v>202</v>
      </c>
      <c r="AD643" s="27"/>
      <c r="AE643" s="27"/>
      <c r="AF643" s="47">
        <f t="shared" si="111"/>
        <v>40965.76072560106</v>
      </c>
      <c r="AG643" s="27"/>
      <c r="AH643" s="47">
        <f t="shared" si="112"/>
        <v>18581.947167559221</v>
      </c>
      <c r="AK643" s="27">
        <v>3158</v>
      </c>
      <c r="AL643" s="9">
        <f t="shared" si="102"/>
        <v>3157.9179264000004</v>
      </c>
      <c r="AM643" s="82">
        <f t="shared" si="104"/>
        <v>3248.5900607999993</v>
      </c>
      <c r="AO643" s="82">
        <f t="shared" si="105"/>
        <v>-8.2073599999603175E-2</v>
      </c>
      <c r="AP643" s="82">
        <f t="shared" si="106"/>
        <v>90.672134399998868</v>
      </c>
      <c r="AQ643" s="117">
        <f t="shared" si="103"/>
        <v>1.9124999999985448</v>
      </c>
      <c r="AR643" s="117">
        <f t="shared" si="108"/>
        <v>2.2430555555547471</v>
      </c>
      <c r="AS643" s="117">
        <f t="shared" si="107"/>
        <v>0.33055555555620231</v>
      </c>
    </row>
    <row r="644" spans="1:45" x14ac:dyDescent="0.2">
      <c r="A644" s="27" t="s">
        <v>2075</v>
      </c>
      <c r="B644" s="28">
        <v>40654.461805555555</v>
      </c>
      <c r="C644" s="28">
        <v>40656.504166666666</v>
      </c>
      <c r="D644" s="29" t="s">
        <v>721</v>
      </c>
      <c r="E644" s="30" t="s">
        <v>722</v>
      </c>
      <c r="F644" s="27">
        <v>50</v>
      </c>
      <c r="G644" s="27"/>
      <c r="H644" s="27"/>
      <c r="I644" s="27"/>
      <c r="J644" s="27"/>
      <c r="K644" s="27"/>
      <c r="L644" s="36">
        <v>2190</v>
      </c>
      <c r="M644" s="27"/>
      <c r="N644" s="27">
        <v>96.4</v>
      </c>
      <c r="P644" s="34">
        <v>40654.461805555555</v>
      </c>
      <c r="Q644" s="34">
        <v>40656.504166666666</v>
      </c>
      <c r="R644" s="27">
        <v>25.343060999999999</v>
      </c>
      <c r="S644" s="27">
        <v>80.703406999999999</v>
      </c>
      <c r="T644" s="37">
        <f t="shared" si="100"/>
        <v>2189.6404704000001</v>
      </c>
      <c r="U644" s="37"/>
      <c r="V644" s="35">
        <v>40654.330555555556</v>
      </c>
      <c r="W644" s="35">
        <v>40656.676388888889</v>
      </c>
      <c r="X644" s="36">
        <v>27.082718</v>
      </c>
      <c r="Y644" s="36">
        <v>80.703406999999999</v>
      </c>
      <c r="Z644" s="81">
        <f t="shared" si="113"/>
        <v>2339.9468351999994</v>
      </c>
      <c r="AB644" s="82">
        <f t="shared" si="101"/>
        <v>149.94683519999944</v>
      </c>
      <c r="AC644" s="27">
        <v>96.4</v>
      </c>
      <c r="AD644" s="27"/>
      <c r="AE644" s="27"/>
      <c r="AF644" s="47">
        <f t="shared" si="111"/>
        <v>14081.786884928571</v>
      </c>
      <c r="AG644" s="27"/>
      <c r="AH644" s="47">
        <f t="shared" si="112"/>
        <v>6387.4566292881109</v>
      </c>
      <c r="AK644" s="27">
        <v>2190</v>
      </c>
      <c r="AL644" s="9">
        <f t="shared" si="102"/>
        <v>2189.6404704000001</v>
      </c>
      <c r="AM644" s="82">
        <f t="shared" si="104"/>
        <v>2339.9468351999994</v>
      </c>
      <c r="AO644" s="82">
        <f t="shared" si="105"/>
        <v>-0.35952959999985978</v>
      </c>
      <c r="AP644" s="82">
        <f t="shared" si="106"/>
        <v>150.3063647999993</v>
      </c>
      <c r="AQ644" s="117">
        <f t="shared" si="103"/>
        <v>2.0423611111109494</v>
      </c>
      <c r="AR644" s="117">
        <f t="shared" si="108"/>
        <v>2.3458333333328483</v>
      </c>
      <c r="AS644" s="117">
        <f t="shared" si="107"/>
        <v>0.30347222222189885</v>
      </c>
    </row>
    <row r="645" spans="1:45" x14ac:dyDescent="0.2">
      <c r="A645" s="27" t="s">
        <v>2075</v>
      </c>
      <c r="B645" s="28">
        <v>40656.849305555559</v>
      </c>
      <c r="C645" s="28">
        <v>40661.609027777777</v>
      </c>
      <c r="D645" s="29" t="s">
        <v>723</v>
      </c>
      <c r="E645" s="30" t="s">
        <v>724</v>
      </c>
      <c r="F645" s="27">
        <v>50</v>
      </c>
      <c r="G645" s="27"/>
      <c r="H645" s="27"/>
      <c r="I645" s="27"/>
      <c r="J645" s="27"/>
      <c r="K645" s="27"/>
      <c r="L645" s="36">
        <v>7048</v>
      </c>
      <c r="M645" s="27"/>
      <c r="N645" s="27">
        <v>61.6</v>
      </c>
      <c r="P645" s="34">
        <v>40656.849305555559</v>
      </c>
      <c r="Q645" s="34">
        <v>40661.609027777777</v>
      </c>
      <c r="R645" s="27">
        <v>81.577102999999994</v>
      </c>
      <c r="S645" s="27">
        <v>184.52330000000001</v>
      </c>
      <c r="T645" s="37">
        <f t="shared" ref="T645:T660" si="114">R645*60*60*24/1000</f>
        <v>7048.2616991999994</v>
      </c>
      <c r="U645" s="37"/>
      <c r="V645" s="35">
        <v>40656.676388888889</v>
      </c>
      <c r="W645" s="35">
        <v>40661.723611111112</v>
      </c>
      <c r="X645" s="36">
        <v>83.136664999999994</v>
      </c>
      <c r="Y645" s="36">
        <v>184.52330000000001</v>
      </c>
      <c r="Z645" s="81">
        <f t="shared" si="113"/>
        <v>7183.0078559999984</v>
      </c>
      <c r="AB645" s="82">
        <f t="shared" si="101"/>
        <v>135.00785599999836</v>
      </c>
      <c r="AC645" s="27">
        <v>61.6</v>
      </c>
      <c r="AD645" s="27"/>
      <c r="AE645" s="27"/>
      <c r="AF645" s="47">
        <f t="shared" si="111"/>
        <v>27622.424610298356</v>
      </c>
      <c r="AG645" s="27"/>
      <c r="AH645" s="47">
        <f t="shared" si="112"/>
        <v>12529.449610041891</v>
      </c>
      <c r="AK645" s="27">
        <v>7048</v>
      </c>
      <c r="AL645" s="9">
        <f t="shared" si="102"/>
        <v>7048.2616991999994</v>
      </c>
      <c r="AM645" s="82">
        <f t="shared" si="104"/>
        <v>7183.0078559999984</v>
      </c>
      <c r="AO645" s="82">
        <f t="shared" si="105"/>
        <v>0.26169919999938429</v>
      </c>
      <c r="AP645" s="82">
        <f t="shared" si="106"/>
        <v>134.74615679999897</v>
      </c>
      <c r="AQ645" s="117">
        <f t="shared" si="103"/>
        <v>4.7597222222175333</v>
      </c>
      <c r="AR645" s="117">
        <f t="shared" si="108"/>
        <v>5.047222222223354</v>
      </c>
      <c r="AS645" s="117">
        <f t="shared" si="107"/>
        <v>0.28750000000582077</v>
      </c>
    </row>
    <row r="646" spans="1:45" x14ac:dyDescent="0.2">
      <c r="A646" s="27" t="s">
        <v>2075</v>
      </c>
      <c r="B646" s="28">
        <v>40661.838888888888</v>
      </c>
      <c r="C646" s="28">
        <v>40666.206250000003</v>
      </c>
      <c r="D646" s="29" t="s">
        <v>725</v>
      </c>
      <c r="E646" s="30" t="s">
        <v>726</v>
      </c>
      <c r="F646" s="27">
        <v>50</v>
      </c>
      <c r="G646" s="27"/>
      <c r="H646" s="27"/>
      <c r="I646" s="27"/>
      <c r="J646" s="27"/>
      <c r="K646" s="27"/>
      <c r="L646" s="36">
        <v>976</v>
      </c>
      <c r="M646" s="27"/>
      <c r="N646" s="27">
        <v>146</v>
      </c>
      <c r="P646" s="34">
        <v>40661.838888888888</v>
      </c>
      <c r="Q646" s="34">
        <v>40666.206250000003</v>
      </c>
      <c r="R646" s="27">
        <v>11.29918</v>
      </c>
      <c r="S646" s="27">
        <v>5.9192669999999996</v>
      </c>
      <c r="T646" s="37">
        <f t="shared" si="114"/>
        <v>976.24915199999987</v>
      </c>
      <c r="U646" s="37"/>
      <c r="V646" s="35">
        <v>40661.723611111112</v>
      </c>
      <c r="W646" s="35">
        <v>40666.444444444445</v>
      </c>
      <c r="X646" s="36">
        <v>12.207687999999999</v>
      </c>
      <c r="Y646" s="36">
        <v>5.9192669999999996</v>
      </c>
      <c r="Z646" s="81">
        <f t="shared" si="113"/>
        <v>1054.7442431999998</v>
      </c>
      <c r="AB646" s="82">
        <f t="shared" ref="AB646:AB709" si="115">Z646-L646</f>
        <v>78.744243199999801</v>
      </c>
      <c r="AC646" s="27">
        <v>146</v>
      </c>
      <c r="AD646" s="27"/>
      <c r="AE646" s="27"/>
      <c r="AF646" s="47">
        <f t="shared" si="111"/>
        <v>9613.3501891918877</v>
      </c>
      <c r="AG646" s="27"/>
      <c r="AH646" s="47">
        <f t="shared" si="112"/>
        <v>4360.5870403664558</v>
      </c>
      <c r="AK646" s="27">
        <v>976</v>
      </c>
      <c r="AL646" s="9">
        <f t="shared" ref="AL646:AL709" si="116">T646</f>
        <v>976.24915199999987</v>
      </c>
      <c r="AM646" s="82">
        <f t="shared" si="104"/>
        <v>1054.7442431999998</v>
      </c>
      <c r="AO646" s="82">
        <f t="shared" si="105"/>
        <v>0.24915199999986726</v>
      </c>
      <c r="AP646" s="82">
        <f t="shared" si="106"/>
        <v>78.495091199999933</v>
      </c>
      <c r="AQ646" s="117">
        <f t="shared" ref="AQ646:AQ709" si="117">Q646-P646</f>
        <v>4.367361111115315</v>
      </c>
      <c r="AR646" s="117">
        <f t="shared" si="108"/>
        <v>4.7208333333328483</v>
      </c>
      <c r="AS646" s="117">
        <f t="shared" si="107"/>
        <v>0.35347222221753327</v>
      </c>
    </row>
    <row r="647" spans="1:45" x14ac:dyDescent="0.2">
      <c r="A647" s="27" t="s">
        <v>2075</v>
      </c>
      <c r="B647" s="28">
        <v>40666.683333333334</v>
      </c>
      <c r="C647" s="28">
        <v>40671.456944444442</v>
      </c>
      <c r="D647" s="29" t="s">
        <v>728</v>
      </c>
      <c r="E647" s="30" t="s">
        <v>729</v>
      </c>
      <c r="F647" s="27">
        <v>50</v>
      </c>
      <c r="G647" s="27"/>
      <c r="H647" s="27"/>
      <c r="I647" s="27"/>
      <c r="J647" s="27"/>
      <c r="K647" s="27"/>
      <c r="L647" s="36">
        <v>536</v>
      </c>
      <c r="M647" s="27"/>
      <c r="N647" s="27">
        <v>174</v>
      </c>
      <c r="P647" s="34">
        <v>40666.683333333334</v>
      </c>
      <c r="Q647" s="34">
        <v>40671.456944444442</v>
      </c>
      <c r="R647" s="27">
        <v>6.2088789999999996</v>
      </c>
      <c r="S647" s="27">
        <v>1.52</v>
      </c>
      <c r="T647" s="37">
        <f t="shared" si="114"/>
        <v>536.4471456</v>
      </c>
      <c r="U647" s="37"/>
      <c r="V647" s="35">
        <v>40666.444444444445</v>
      </c>
      <c r="W647" s="35">
        <v>40671.646527777775</v>
      </c>
      <c r="X647" s="36">
        <v>6.7811149999999998</v>
      </c>
      <c r="Y647" s="36">
        <v>1.5995189999999999</v>
      </c>
      <c r="Z647" s="81">
        <f t="shared" si="113"/>
        <v>585.88833599999998</v>
      </c>
      <c r="AB647" s="82">
        <f t="shared" si="115"/>
        <v>49.888335999999981</v>
      </c>
      <c r="AC647" s="27">
        <v>174</v>
      </c>
      <c r="AD647" s="27"/>
      <c r="AE647" s="27"/>
      <c r="AF647" s="47">
        <f t="shared" si="111"/>
        <v>6364.1270882223998</v>
      </c>
      <c r="AG647" s="27"/>
      <c r="AH647" s="47">
        <f t="shared" si="112"/>
        <v>2886.749110143518</v>
      </c>
      <c r="AK647" s="27">
        <v>536</v>
      </c>
      <c r="AL647" s="9">
        <f t="shared" si="116"/>
        <v>536.4471456</v>
      </c>
      <c r="AM647" s="82">
        <f t="shared" ref="AM647:AM660" si="118">Z647</f>
        <v>585.88833599999998</v>
      </c>
      <c r="AO647" s="82">
        <f t="shared" ref="AO647:AO660" si="119">AL647-AK647</f>
        <v>0.44714559999999892</v>
      </c>
      <c r="AP647" s="82">
        <f t="shared" ref="AP647:AP660" si="120">AM647-AL647</f>
        <v>49.441190399999982</v>
      </c>
      <c r="AQ647" s="117">
        <f t="shared" si="117"/>
        <v>4.773611111108039</v>
      </c>
      <c r="AR647" s="117">
        <f t="shared" si="108"/>
        <v>5.2020833333299379</v>
      </c>
      <c r="AS647" s="117">
        <f t="shared" ref="AS647:AS710" si="121">AR647-AQ647</f>
        <v>0.42847222222189885</v>
      </c>
    </row>
    <row r="648" spans="1:45" x14ac:dyDescent="0.2">
      <c r="A648" s="27" t="s">
        <v>2075</v>
      </c>
      <c r="B648" s="28">
        <v>40671.836805555555</v>
      </c>
      <c r="C648" s="28">
        <v>40673.875694444447</v>
      </c>
      <c r="D648" s="29" t="s">
        <v>730</v>
      </c>
      <c r="E648" s="30" t="s">
        <v>731</v>
      </c>
      <c r="F648" s="27">
        <v>50</v>
      </c>
      <c r="G648" s="27"/>
      <c r="H648" s="27"/>
      <c r="I648" s="27"/>
      <c r="J648" s="27"/>
      <c r="K648" s="27"/>
      <c r="L648" s="36">
        <v>287</v>
      </c>
      <c r="M648" s="27"/>
      <c r="N648" s="27">
        <v>179</v>
      </c>
      <c r="P648" s="34">
        <v>40671.836805555555</v>
      </c>
      <c r="Q648" s="34">
        <v>40673.875694444447</v>
      </c>
      <c r="R648" s="27">
        <v>3.319706</v>
      </c>
      <c r="S648" s="27">
        <v>10.793670000000001</v>
      </c>
      <c r="T648" s="37">
        <f t="shared" si="114"/>
        <v>286.8225984</v>
      </c>
      <c r="U648" s="37"/>
      <c r="V648" s="35">
        <v>40671.646527777775</v>
      </c>
      <c r="W648" s="35">
        <v>40674.056944444441</v>
      </c>
      <c r="X648" s="36">
        <v>3.727023</v>
      </c>
      <c r="Y648" s="36">
        <v>10.793670000000001</v>
      </c>
      <c r="Z648" s="81">
        <f t="shared" si="113"/>
        <v>322.01478719999994</v>
      </c>
      <c r="AB648" s="82">
        <f t="shared" si="115"/>
        <v>35.014787199999944</v>
      </c>
      <c r="AC648" s="27">
        <v>179</v>
      </c>
      <c r="AD648" s="27"/>
      <c r="AE648" s="27"/>
      <c r="AF648" s="47">
        <f t="shared" si="111"/>
        <v>3598.3515424639263</v>
      </c>
      <c r="AG648" s="27"/>
      <c r="AH648" s="47">
        <f t="shared" si="112"/>
        <v>1632.201552419453</v>
      </c>
      <c r="AK648" s="27">
        <v>287</v>
      </c>
      <c r="AL648" s="9">
        <f t="shared" si="116"/>
        <v>286.8225984</v>
      </c>
      <c r="AM648" s="82">
        <f t="shared" si="118"/>
        <v>322.01478719999994</v>
      </c>
      <c r="AO648" s="82">
        <f t="shared" si="119"/>
        <v>-0.17740159999999605</v>
      </c>
      <c r="AP648" s="82">
        <f t="shared" si="120"/>
        <v>35.19218879999994</v>
      </c>
      <c r="AQ648" s="117">
        <f t="shared" si="117"/>
        <v>2.038888888891961</v>
      </c>
      <c r="AR648" s="117">
        <f t="shared" ref="AR648:AR711" si="122">W648-V648</f>
        <v>2.4104166666656965</v>
      </c>
      <c r="AS648" s="117">
        <f t="shared" si="121"/>
        <v>0.37152777777373558</v>
      </c>
    </row>
    <row r="649" spans="1:45" x14ac:dyDescent="0.2">
      <c r="A649" s="27" t="s">
        <v>2075</v>
      </c>
      <c r="B649" s="28">
        <v>40674.238194444442</v>
      </c>
      <c r="C649" s="28">
        <v>40676.991666666669</v>
      </c>
      <c r="D649" s="29" t="s">
        <v>732</v>
      </c>
      <c r="E649" s="30" t="s">
        <v>733</v>
      </c>
      <c r="F649" s="27">
        <v>50</v>
      </c>
      <c r="G649" s="27"/>
      <c r="H649" s="27"/>
      <c r="I649" s="27"/>
      <c r="J649" s="27"/>
      <c r="K649" s="27"/>
      <c r="L649" s="36">
        <v>252</v>
      </c>
      <c r="M649" s="27"/>
      <c r="N649" s="27">
        <v>138</v>
      </c>
      <c r="P649" s="34">
        <v>40674.238194444442</v>
      </c>
      <c r="Q649" s="34">
        <v>40676.991666666669</v>
      </c>
      <c r="R649" s="27">
        <v>2.9177089999999999</v>
      </c>
      <c r="S649" s="27">
        <v>1.21</v>
      </c>
      <c r="T649" s="37">
        <f t="shared" si="114"/>
        <v>252.09005759999999</v>
      </c>
      <c r="U649" s="37"/>
      <c r="V649" s="35">
        <v>40674.056944444441</v>
      </c>
      <c r="W649" s="35">
        <v>40677.154166666667</v>
      </c>
      <c r="X649" s="36">
        <v>3.2786569999999999</v>
      </c>
      <c r="Y649" s="36">
        <v>1.21</v>
      </c>
      <c r="Z649" s="81">
        <f t="shared" si="113"/>
        <v>283.27596479999994</v>
      </c>
      <c r="AB649" s="82">
        <f t="shared" si="115"/>
        <v>31.27596479999994</v>
      </c>
      <c r="AC649" s="27">
        <v>138</v>
      </c>
      <c r="AD649" s="27"/>
      <c r="AE649" s="27"/>
      <c r="AF649" s="47">
        <f t="shared" si="111"/>
        <v>2440.4142773787544</v>
      </c>
      <c r="AG649" s="27"/>
      <c r="AH649" s="47">
        <f t="shared" si="112"/>
        <v>1106.9646545308692</v>
      </c>
      <c r="AK649" s="27">
        <v>252</v>
      </c>
      <c r="AL649" s="9">
        <f t="shared" si="116"/>
        <v>252.09005759999999</v>
      </c>
      <c r="AM649" s="82">
        <f t="shared" si="118"/>
        <v>283.27596479999994</v>
      </c>
      <c r="AO649" s="82">
        <f t="shared" si="119"/>
        <v>9.0057599999994409E-2</v>
      </c>
      <c r="AP649" s="82">
        <f t="shared" si="120"/>
        <v>31.185907199999946</v>
      </c>
      <c r="AQ649" s="117">
        <f t="shared" si="117"/>
        <v>2.7534722222262644</v>
      </c>
      <c r="AR649" s="117">
        <f t="shared" si="122"/>
        <v>3.0972222222262644</v>
      </c>
      <c r="AS649" s="117">
        <f t="shared" si="121"/>
        <v>0.34375</v>
      </c>
    </row>
    <row r="650" spans="1:45" x14ac:dyDescent="0.2">
      <c r="A650" s="27" t="s">
        <v>2075</v>
      </c>
      <c r="B650" s="28">
        <v>40677.316666666666</v>
      </c>
      <c r="C650" s="28">
        <v>40679.616666666669</v>
      </c>
      <c r="D650" s="29" t="s">
        <v>734</v>
      </c>
      <c r="E650" s="30" t="s">
        <v>735</v>
      </c>
      <c r="F650" s="27">
        <v>50</v>
      </c>
      <c r="G650" s="27"/>
      <c r="H650" s="27"/>
      <c r="I650" s="27"/>
      <c r="J650" s="27"/>
      <c r="K650" s="27"/>
      <c r="L650" s="36">
        <v>966</v>
      </c>
      <c r="M650" s="27"/>
      <c r="N650" s="27">
        <v>147</v>
      </c>
      <c r="P650" s="34">
        <v>40677.316666666666</v>
      </c>
      <c r="Q650" s="34">
        <v>40679.616666666669</v>
      </c>
      <c r="R650" s="27">
        <v>11.184222</v>
      </c>
      <c r="S650" s="27">
        <v>26.607019000000001</v>
      </c>
      <c r="T650" s="37">
        <f t="shared" si="114"/>
        <v>966.31678080000006</v>
      </c>
      <c r="U650" s="37"/>
      <c r="V650" s="35">
        <v>40677.154166666667</v>
      </c>
      <c r="W650" s="35">
        <v>40679.95416666667</v>
      </c>
      <c r="X650" s="36">
        <v>11.888695</v>
      </c>
      <c r="Y650" s="36">
        <v>26.607019000000001</v>
      </c>
      <c r="Z650" s="81">
        <f t="shared" si="113"/>
        <v>1027.1832479999998</v>
      </c>
      <c r="AB650" s="82">
        <f t="shared" si="115"/>
        <v>61.183247999999821</v>
      </c>
      <c r="AC650" s="27">
        <v>147</v>
      </c>
      <c r="AD650" s="27"/>
      <c r="AE650" s="27"/>
      <c r="AF650" s="47">
        <f t="shared" si="111"/>
        <v>9426.2728402451867</v>
      </c>
      <c r="AG650" s="27"/>
      <c r="AH650" s="47">
        <f t="shared" si="112"/>
        <v>4275.7293115509328</v>
      </c>
      <c r="AK650" s="27">
        <v>966</v>
      </c>
      <c r="AL650" s="9">
        <f t="shared" si="116"/>
        <v>966.31678080000006</v>
      </c>
      <c r="AM650" s="82">
        <f t="shared" si="118"/>
        <v>1027.1832479999998</v>
      </c>
      <c r="AO650" s="82">
        <f t="shared" si="119"/>
        <v>0.31678080000006048</v>
      </c>
      <c r="AP650" s="82">
        <f t="shared" si="120"/>
        <v>60.866467199999761</v>
      </c>
      <c r="AQ650" s="117">
        <f t="shared" si="117"/>
        <v>2.3000000000029104</v>
      </c>
      <c r="AR650" s="117">
        <f t="shared" si="122"/>
        <v>2.8000000000029104</v>
      </c>
      <c r="AS650" s="117">
        <f t="shared" si="121"/>
        <v>0.5</v>
      </c>
    </row>
    <row r="651" spans="1:45" x14ac:dyDescent="0.2">
      <c r="A651" s="27" t="s">
        <v>2075</v>
      </c>
      <c r="B651" s="28">
        <v>40680.292361111111</v>
      </c>
      <c r="C651" s="28">
        <v>40682.661111111112</v>
      </c>
      <c r="D651" s="29" t="s">
        <v>736</v>
      </c>
      <c r="E651" s="30" t="s">
        <v>737</v>
      </c>
      <c r="F651" s="27">
        <v>50</v>
      </c>
      <c r="G651" s="27"/>
      <c r="H651" s="27"/>
      <c r="I651" s="27"/>
      <c r="J651" s="27"/>
      <c r="K651" s="27"/>
      <c r="L651" s="36">
        <v>357</v>
      </c>
      <c r="M651" s="27"/>
      <c r="N651" s="27">
        <v>154</v>
      </c>
      <c r="P651" s="34">
        <v>40680.292361111111</v>
      </c>
      <c r="Q651" s="34">
        <v>40682.661111111112</v>
      </c>
      <c r="R651" s="27">
        <v>4.1281809999999997</v>
      </c>
      <c r="S651" s="27">
        <v>6.9650800000000004</v>
      </c>
      <c r="T651" s="37">
        <f t="shared" si="114"/>
        <v>356.67483839999994</v>
      </c>
      <c r="U651" s="37"/>
      <c r="V651" s="35">
        <v>40679.95416666667</v>
      </c>
      <c r="W651" s="35">
        <v>40682.751388888886</v>
      </c>
      <c r="X651" s="36">
        <v>4.6292049999999998</v>
      </c>
      <c r="Y651" s="36">
        <v>6.9650800000000004</v>
      </c>
      <c r="Z651" s="81">
        <f t="shared" si="113"/>
        <v>399.96331199999997</v>
      </c>
      <c r="AB651" s="82">
        <f t="shared" si="115"/>
        <v>42.963311999999974</v>
      </c>
      <c r="AC651" s="27">
        <v>154</v>
      </c>
      <c r="AD651" s="27"/>
      <c r="AE651" s="27"/>
      <c r="AF651" s="47">
        <f t="shared" si="111"/>
        <v>3845.1706632120795</v>
      </c>
      <c r="AG651" s="27"/>
      <c r="AH651" s="47">
        <f t="shared" si="112"/>
        <v>1744.1579711567085</v>
      </c>
      <c r="AK651" s="27">
        <v>357</v>
      </c>
      <c r="AL651" s="9">
        <f t="shared" si="116"/>
        <v>356.67483839999994</v>
      </c>
      <c r="AM651" s="82">
        <f t="shared" si="118"/>
        <v>399.96331199999997</v>
      </c>
      <c r="AO651" s="82">
        <f t="shared" si="119"/>
        <v>-0.32516160000005812</v>
      </c>
      <c r="AP651" s="82">
        <f t="shared" si="120"/>
        <v>43.288473600000032</v>
      </c>
      <c r="AQ651" s="117">
        <f t="shared" si="117"/>
        <v>2.3687500000014552</v>
      </c>
      <c r="AR651" s="117">
        <f t="shared" si="122"/>
        <v>2.7972222222160781</v>
      </c>
      <c r="AS651" s="117">
        <f t="shared" si="121"/>
        <v>0.42847222221462289</v>
      </c>
    </row>
    <row r="652" spans="1:45" x14ac:dyDescent="0.2">
      <c r="A652" s="27" t="s">
        <v>2075</v>
      </c>
      <c r="B652" s="28">
        <v>40682.842361111114</v>
      </c>
      <c r="C652" s="28">
        <v>40684.135416666664</v>
      </c>
      <c r="D652" s="29" t="s">
        <v>738</v>
      </c>
      <c r="E652" s="30" t="s">
        <v>739</v>
      </c>
      <c r="F652" s="27">
        <v>50</v>
      </c>
      <c r="G652" s="27"/>
      <c r="H652" s="27"/>
      <c r="I652" s="27"/>
      <c r="J652" s="27"/>
      <c r="K652" s="27"/>
      <c r="L652" s="36">
        <v>125</v>
      </c>
      <c r="M652" s="27"/>
      <c r="N652" s="27">
        <v>188</v>
      </c>
      <c r="P652" s="34">
        <v>40682.842361111114</v>
      </c>
      <c r="Q652" s="34">
        <v>40684.135416666664</v>
      </c>
      <c r="R652" s="27">
        <v>1.4466840000000001</v>
      </c>
      <c r="S652" s="27">
        <v>1.21</v>
      </c>
      <c r="T652" s="37">
        <f t="shared" si="114"/>
        <v>124.9934976</v>
      </c>
      <c r="U652" s="37"/>
      <c r="V652" s="35">
        <v>40682.751388888886</v>
      </c>
      <c r="W652" s="35">
        <v>40684.234722222223</v>
      </c>
      <c r="X652" s="36">
        <v>1.6586829999999999</v>
      </c>
      <c r="Y652" s="36">
        <v>1.21</v>
      </c>
      <c r="Z652" s="81">
        <f t="shared" si="113"/>
        <v>143.3102112</v>
      </c>
      <c r="AB652" s="82">
        <f t="shared" si="115"/>
        <v>18.310211199999998</v>
      </c>
      <c r="AC652" s="27">
        <v>188</v>
      </c>
      <c r="AD652" s="27"/>
      <c r="AE652" s="27"/>
      <c r="AF652" s="47">
        <f t="shared" si="111"/>
        <v>1681.937016140618</v>
      </c>
      <c r="AG652" s="27"/>
      <c r="AH652" s="47">
        <f t="shared" si="112"/>
        <v>762.92162575551924</v>
      </c>
      <c r="AK652" s="27">
        <v>125</v>
      </c>
      <c r="AL652" s="9">
        <f t="shared" si="116"/>
        <v>124.9934976</v>
      </c>
      <c r="AM652" s="82">
        <f t="shared" si="118"/>
        <v>143.3102112</v>
      </c>
      <c r="AO652" s="82">
        <f t="shared" si="119"/>
        <v>-6.5024000000022397E-3</v>
      </c>
      <c r="AP652" s="82">
        <f t="shared" si="120"/>
        <v>18.3167136</v>
      </c>
      <c r="AQ652" s="117">
        <f t="shared" si="117"/>
        <v>1.2930555555503815</v>
      </c>
      <c r="AR652" s="117">
        <f t="shared" si="122"/>
        <v>1.4833333333372138</v>
      </c>
      <c r="AS652" s="117">
        <f t="shared" si="121"/>
        <v>0.1902777777868323</v>
      </c>
    </row>
    <row r="653" spans="1:45" x14ac:dyDescent="0.2">
      <c r="A653" s="27" t="s">
        <v>2075</v>
      </c>
      <c r="B653" s="28">
        <v>40684.334027777775</v>
      </c>
      <c r="C653" s="28">
        <v>40684.540972222225</v>
      </c>
      <c r="D653" s="29" t="s">
        <v>740</v>
      </c>
      <c r="E653" s="30" t="s">
        <v>741</v>
      </c>
      <c r="F653" s="27">
        <v>50</v>
      </c>
      <c r="G653" s="27"/>
      <c r="H653" s="27"/>
      <c r="I653" s="27"/>
      <c r="J653" s="27"/>
      <c r="K653" s="27"/>
      <c r="L653" s="36">
        <v>42</v>
      </c>
      <c r="M653" s="27"/>
      <c r="N653" s="27">
        <v>160</v>
      </c>
      <c r="P653" s="34">
        <v>40684.334027777775</v>
      </c>
      <c r="Q653" s="34">
        <v>40684.540972222225</v>
      </c>
      <c r="R653" s="27">
        <v>0.48929600000000001</v>
      </c>
      <c r="S653" s="27">
        <v>31.0746</v>
      </c>
      <c r="T653" s="37">
        <f t="shared" si="114"/>
        <v>42.275174400000004</v>
      </c>
      <c r="U653" s="37"/>
      <c r="V653" s="35">
        <v>40684.234722222223</v>
      </c>
      <c r="W653" s="35">
        <v>40685.300694444442</v>
      </c>
      <c r="X653" s="36">
        <v>4.8211170000000001</v>
      </c>
      <c r="Y653" s="36">
        <v>31.619710999999999</v>
      </c>
      <c r="Z653" s="81">
        <f t="shared" si="113"/>
        <v>416.54450879999996</v>
      </c>
      <c r="AB653" s="82">
        <f t="shared" si="115"/>
        <v>374.54450879999996</v>
      </c>
      <c r="AC653" s="27">
        <v>160</v>
      </c>
      <c r="AD653" s="27"/>
      <c r="AE653" s="27"/>
      <c r="AF653" s="47">
        <f t="shared" si="111"/>
        <v>4160.6016757359484</v>
      </c>
      <c r="AG653" s="27"/>
      <c r="AH653" s="47">
        <f t="shared" si="112"/>
        <v>1887.2365398421246</v>
      </c>
      <c r="AK653" s="27">
        <v>42</v>
      </c>
      <c r="AL653" s="9">
        <f t="shared" si="116"/>
        <v>42.275174400000004</v>
      </c>
      <c r="AM653" s="82">
        <f t="shared" si="118"/>
        <v>416.54450879999996</v>
      </c>
      <c r="AO653" s="82">
        <f t="shared" si="119"/>
        <v>0.27517440000000448</v>
      </c>
      <c r="AP653" s="82">
        <f t="shared" si="120"/>
        <v>374.26933439999993</v>
      </c>
      <c r="AQ653" s="117">
        <f t="shared" si="117"/>
        <v>0.20694444444961846</v>
      </c>
      <c r="AR653" s="117">
        <f t="shared" si="122"/>
        <v>1.0659722222189885</v>
      </c>
      <c r="AS653" s="117">
        <f t="shared" si="121"/>
        <v>0.85902777776937</v>
      </c>
    </row>
    <row r="654" spans="1:45" x14ac:dyDescent="0.2">
      <c r="A654" s="27" t="s">
        <v>2075</v>
      </c>
      <c r="B654" s="28">
        <v>40686.061111111114</v>
      </c>
      <c r="C654" s="28">
        <v>40687.871527777781</v>
      </c>
      <c r="D654" s="29" t="s">
        <v>742</v>
      </c>
      <c r="E654" s="30" t="s">
        <v>743</v>
      </c>
      <c r="F654" s="27">
        <v>50</v>
      </c>
      <c r="G654" s="27"/>
      <c r="H654" s="27"/>
      <c r="I654" s="27"/>
      <c r="J654" s="27"/>
      <c r="K654" s="27"/>
      <c r="L654" s="36">
        <v>656</v>
      </c>
      <c r="M654" s="27"/>
      <c r="N654" s="27">
        <v>62.8</v>
      </c>
      <c r="P654" s="34">
        <v>40686.061111111114</v>
      </c>
      <c r="Q654" s="34">
        <v>40687.871527777781</v>
      </c>
      <c r="R654" s="27">
        <v>7.591259</v>
      </c>
      <c r="S654" s="27">
        <v>36.830810999999997</v>
      </c>
      <c r="T654" s="37">
        <f t="shared" si="114"/>
        <v>655.88477760000001</v>
      </c>
      <c r="U654" s="37"/>
      <c r="V654" s="35">
        <v>40685.300694444442</v>
      </c>
      <c r="W654" s="35">
        <v>40688.057638888888</v>
      </c>
      <c r="X654" s="36">
        <v>14.826323</v>
      </c>
      <c r="Y654" s="36">
        <v>54.150588999999997</v>
      </c>
      <c r="Z654" s="81">
        <f t="shared" si="113"/>
        <v>1280.9943072000001</v>
      </c>
      <c r="AB654" s="82">
        <f t="shared" si="115"/>
        <v>624.99430720000009</v>
      </c>
      <c r="AC654" s="27">
        <v>62.8</v>
      </c>
      <c r="AD654" s="27"/>
      <c r="AE654" s="27"/>
      <c r="AF654" s="47">
        <f t="shared" si="111"/>
        <v>5022.0564124724533</v>
      </c>
      <c r="AG654" s="27"/>
      <c r="AH654" s="47">
        <f t="shared" si="112"/>
        <v>2277.989845084121</v>
      </c>
      <c r="AK654" s="27">
        <v>656</v>
      </c>
      <c r="AL654" s="9">
        <f t="shared" si="116"/>
        <v>655.88477760000001</v>
      </c>
      <c r="AM654" s="82">
        <f t="shared" si="118"/>
        <v>1280.9943072000001</v>
      </c>
      <c r="AO654" s="82">
        <f t="shared" si="119"/>
        <v>-0.11522239999999329</v>
      </c>
      <c r="AP654" s="82">
        <f t="shared" si="120"/>
        <v>625.10952960000009</v>
      </c>
      <c r="AQ654" s="117">
        <f t="shared" si="117"/>
        <v>1.8104166666671517</v>
      </c>
      <c r="AR654" s="117">
        <f t="shared" si="122"/>
        <v>2.7569444444452529</v>
      </c>
      <c r="AS654" s="117">
        <f t="shared" si="121"/>
        <v>0.94652777777810115</v>
      </c>
    </row>
    <row r="655" spans="1:45" x14ac:dyDescent="0.2">
      <c r="A655" s="27" t="s">
        <v>2075</v>
      </c>
      <c r="B655" s="28">
        <v>40688.243750000001</v>
      </c>
      <c r="C655" s="28">
        <v>40688.991666666669</v>
      </c>
      <c r="D655" s="29" t="s">
        <v>744</v>
      </c>
      <c r="E655" s="30" t="s">
        <v>745</v>
      </c>
      <c r="F655" s="27">
        <v>50</v>
      </c>
      <c r="G655" s="27"/>
      <c r="H655" s="27"/>
      <c r="I655" s="27"/>
      <c r="J655" s="27"/>
      <c r="K655" s="27"/>
      <c r="L655" s="36">
        <v>3058</v>
      </c>
      <c r="M655" s="27"/>
      <c r="N655" s="27">
        <v>44</v>
      </c>
      <c r="P655" s="34">
        <v>40688.243750000001</v>
      </c>
      <c r="Q655" s="34">
        <v>40688.991666666669</v>
      </c>
      <c r="R655" s="27">
        <v>35.396801000000004</v>
      </c>
      <c r="S655" s="27">
        <v>142.403595</v>
      </c>
      <c r="T655" s="37">
        <f t="shared" si="114"/>
        <v>3058.2836064000003</v>
      </c>
      <c r="U655" s="37"/>
      <c r="V655" s="35">
        <v>40688.057638888888</v>
      </c>
      <c r="W655" s="35">
        <v>40689.15</v>
      </c>
      <c r="X655" s="36">
        <v>37.279839000000003</v>
      </c>
      <c r="Y655" s="36">
        <v>142.403595</v>
      </c>
      <c r="Z655" s="81">
        <f t="shared" si="113"/>
        <v>3220.9780896000002</v>
      </c>
      <c r="AB655" s="82">
        <f t="shared" si="115"/>
        <v>162.9780896000002</v>
      </c>
      <c r="AC655" s="27">
        <v>44</v>
      </c>
      <c r="AD655" s="27"/>
      <c r="AE655" s="27"/>
      <c r="AF655" s="47">
        <f t="shared" si="111"/>
        <v>8847.3903804877082</v>
      </c>
      <c r="AG655" s="27"/>
      <c r="AH655" s="47">
        <f t="shared" si="112"/>
        <v>4013.14995032555</v>
      </c>
      <c r="AK655" s="27">
        <v>3058</v>
      </c>
      <c r="AL655" s="9">
        <f t="shared" si="116"/>
        <v>3058.2836064000003</v>
      </c>
      <c r="AM655" s="82">
        <f t="shared" si="118"/>
        <v>3220.9780896000002</v>
      </c>
      <c r="AO655" s="82">
        <f t="shared" si="119"/>
        <v>0.2836064000002807</v>
      </c>
      <c r="AP655" s="82">
        <f t="shared" si="120"/>
        <v>162.69448319999992</v>
      </c>
      <c r="AQ655" s="117">
        <f t="shared" si="117"/>
        <v>0.74791666666715173</v>
      </c>
      <c r="AR655" s="117">
        <f t="shared" si="122"/>
        <v>1.0923611111138598</v>
      </c>
      <c r="AS655" s="117">
        <f t="shared" si="121"/>
        <v>0.34444444444670808</v>
      </c>
    </row>
    <row r="656" spans="1:45" x14ac:dyDescent="0.2">
      <c r="A656" s="27" t="s">
        <v>2075</v>
      </c>
      <c r="B656" s="28">
        <v>40689.308333333334</v>
      </c>
      <c r="C656" s="28">
        <v>40702.418055555558</v>
      </c>
      <c r="D656" s="29" t="s">
        <v>746</v>
      </c>
      <c r="E656" s="30" t="s">
        <v>747</v>
      </c>
      <c r="F656" s="27">
        <v>50</v>
      </c>
      <c r="G656" s="27"/>
      <c r="H656" s="27"/>
      <c r="I656" s="27"/>
      <c r="J656" s="27"/>
      <c r="K656" s="27"/>
      <c r="L656" s="36">
        <v>1763</v>
      </c>
      <c r="M656" s="27"/>
      <c r="N656" s="27">
        <v>85.8</v>
      </c>
      <c r="P656" s="34">
        <v>40689.308333333334</v>
      </c>
      <c r="Q656" s="34">
        <v>40702.418055555558</v>
      </c>
      <c r="R656" s="27">
        <v>20.409189000000001</v>
      </c>
      <c r="S656" s="27">
        <v>14.04623</v>
      </c>
      <c r="T656" s="37">
        <f t="shared" si="114"/>
        <v>1763.3539296000001</v>
      </c>
      <c r="U656" s="37"/>
      <c r="V656" s="35">
        <v>40689.15</v>
      </c>
      <c r="W656" s="35">
        <v>40702.545138888891</v>
      </c>
      <c r="X656" s="36">
        <v>21.35313</v>
      </c>
      <c r="Y656" s="36">
        <v>14.04623</v>
      </c>
      <c r="Z656" s="81">
        <f t="shared" si="113"/>
        <v>1844.9104320000001</v>
      </c>
      <c r="AB656" s="82">
        <f t="shared" si="115"/>
        <v>81.910432000000128</v>
      </c>
      <c r="AC656" s="27">
        <v>85.8</v>
      </c>
      <c r="AD656" s="27"/>
      <c r="AE656" s="27"/>
      <c r="AF656" s="47">
        <f t="shared" si="111"/>
        <v>9881.8286222438292</v>
      </c>
      <c r="AG656" s="27"/>
      <c r="AH656" s="47">
        <f t="shared" si="112"/>
        <v>4482.3680587153349</v>
      </c>
      <c r="AK656" s="27">
        <v>1763</v>
      </c>
      <c r="AL656" s="9">
        <f t="shared" si="116"/>
        <v>1763.3539296000001</v>
      </c>
      <c r="AM656" s="82">
        <f t="shared" si="118"/>
        <v>1844.9104320000001</v>
      </c>
      <c r="AO656" s="82">
        <f t="shared" si="119"/>
        <v>0.35392960000012863</v>
      </c>
      <c r="AP656" s="82">
        <f t="shared" si="120"/>
        <v>81.556502399999999</v>
      </c>
      <c r="AQ656" s="117">
        <f t="shared" si="117"/>
        <v>13.109722222223354</v>
      </c>
      <c r="AR656" s="117">
        <f t="shared" si="122"/>
        <v>13.395138888889051</v>
      </c>
      <c r="AS656" s="117">
        <f t="shared" si="121"/>
        <v>0.28541666666569654</v>
      </c>
    </row>
    <row r="657" spans="1:101" x14ac:dyDescent="0.2">
      <c r="A657" s="27" t="s">
        <v>2075</v>
      </c>
      <c r="B657" s="28">
        <v>40702.67291666667</v>
      </c>
      <c r="C657" s="28">
        <v>40706.491666666669</v>
      </c>
      <c r="D657" s="29" t="s">
        <v>749</v>
      </c>
      <c r="E657" s="30" t="s">
        <v>750</v>
      </c>
      <c r="F657" s="27">
        <v>50</v>
      </c>
      <c r="G657" s="27"/>
      <c r="H657" s="27"/>
      <c r="I657" s="27"/>
      <c r="J657" s="27"/>
      <c r="K657" s="27"/>
      <c r="L657" s="36">
        <v>2055</v>
      </c>
      <c r="M657" s="27"/>
      <c r="N657" s="27">
        <v>93.9</v>
      </c>
      <c r="P657" s="34">
        <v>40702.67291666667</v>
      </c>
      <c r="Q657" s="34">
        <v>40706.491666666669</v>
      </c>
      <c r="R657" s="27">
        <v>23.790285000000001</v>
      </c>
      <c r="S657" s="27">
        <v>141.33419799999999</v>
      </c>
      <c r="T657" s="37">
        <f t="shared" si="114"/>
        <v>2055.4806240000003</v>
      </c>
      <c r="U657" s="37"/>
      <c r="V657" s="35">
        <v>40702.545138888891</v>
      </c>
      <c r="W657" s="35">
        <v>40707.197916666664</v>
      </c>
      <c r="X657" s="36">
        <v>24.552536</v>
      </c>
      <c r="Y657" s="36">
        <v>141.33419799999999</v>
      </c>
      <c r="Z657" s="81">
        <f t="shared" si="113"/>
        <v>2121.3391104000002</v>
      </c>
      <c r="AB657" s="82">
        <f t="shared" si="115"/>
        <v>66.339110400000209</v>
      </c>
      <c r="AC657" s="27">
        <v>93.9</v>
      </c>
      <c r="AD657" s="27"/>
      <c r="AE657" s="27"/>
      <c r="AF657" s="47">
        <f t="shared" si="111"/>
        <v>12435.132998902538</v>
      </c>
      <c r="AG657" s="27"/>
      <c r="AH657" s="47">
        <f t="shared" si="112"/>
        <v>5640.5393263642109</v>
      </c>
      <c r="AK657" s="27">
        <v>2055</v>
      </c>
      <c r="AL657" s="9">
        <f t="shared" si="116"/>
        <v>2055.4806240000003</v>
      </c>
      <c r="AM657" s="82">
        <f t="shared" si="118"/>
        <v>2121.3391104000002</v>
      </c>
      <c r="AO657" s="82">
        <f t="shared" si="119"/>
        <v>0.48062400000026173</v>
      </c>
      <c r="AP657" s="82">
        <f t="shared" si="120"/>
        <v>65.858486399999947</v>
      </c>
      <c r="AQ657" s="117">
        <f t="shared" si="117"/>
        <v>3.8187499999985448</v>
      </c>
      <c r="AR657" s="117">
        <f t="shared" si="122"/>
        <v>4.6527777777737356</v>
      </c>
      <c r="AS657" s="117">
        <f t="shared" si="121"/>
        <v>0.83402777777519077</v>
      </c>
    </row>
    <row r="658" spans="1:101" x14ac:dyDescent="0.2">
      <c r="A658" s="27" t="s">
        <v>2075</v>
      </c>
      <c r="B658" s="28">
        <v>40707.904166666667</v>
      </c>
      <c r="C658" s="28">
        <v>40715.856249999997</v>
      </c>
      <c r="D658" s="29" t="s">
        <v>751</v>
      </c>
      <c r="E658" s="30" t="s">
        <v>752</v>
      </c>
      <c r="F658" s="27">
        <v>50</v>
      </c>
      <c r="G658" s="27"/>
      <c r="H658" s="27"/>
      <c r="I658" s="27"/>
      <c r="J658" s="27"/>
      <c r="K658" s="27"/>
      <c r="L658" s="36">
        <v>1234</v>
      </c>
      <c r="M658" s="27"/>
      <c r="N658" s="27">
        <v>89.9</v>
      </c>
      <c r="P658" s="34">
        <v>40707.904166666667</v>
      </c>
      <c r="Q658" s="34">
        <v>40715.856249999997</v>
      </c>
      <c r="R658" s="27">
        <v>14.277156</v>
      </c>
      <c r="S658" s="27">
        <v>103.634697</v>
      </c>
      <c r="T658" s="37">
        <f t="shared" si="114"/>
        <v>1233.5462783999999</v>
      </c>
      <c r="U658" s="37"/>
      <c r="V658" s="35">
        <v>40707.197916666664</v>
      </c>
      <c r="W658" s="35">
        <v>40715.861805555556</v>
      </c>
      <c r="X658" s="36">
        <v>15.765656</v>
      </c>
      <c r="Y658" s="36">
        <v>147.809799</v>
      </c>
      <c r="Z658" s="81">
        <f t="shared" si="113"/>
        <v>1362.1526783999998</v>
      </c>
      <c r="AB658" s="82">
        <f t="shared" si="115"/>
        <v>128.15267839999979</v>
      </c>
      <c r="AC658" s="27">
        <v>89.9</v>
      </c>
      <c r="AD658" s="27"/>
      <c r="AE658" s="27"/>
      <c r="AF658" s="47">
        <f t="shared" si="111"/>
        <v>7644.6960684417345</v>
      </c>
      <c r="AG658" s="27"/>
      <c r="AH658" s="47">
        <f t="shared" si="112"/>
        <v>3467.6113891144578</v>
      </c>
      <c r="AK658" s="27">
        <v>1234</v>
      </c>
      <c r="AL658" s="9">
        <f t="shared" si="116"/>
        <v>1233.5462783999999</v>
      </c>
      <c r="AM658" s="82">
        <f t="shared" si="118"/>
        <v>1362.1526783999998</v>
      </c>
      <c r="AO658" s="82">
        <f t="shared" si="119"/>
        <v>-0.45372160000010808</v>
      </c>
      <c r="AP658" s="82">
        <f t="shared" si="120"/>
        <v>128.60639999999989</v>
      </c>
      <c r="AQ658" s="117">
        <f t="shared" si="117"/>
        <v>7.9520833333299379</v>
      </c>
      <c r="AR658" s="117">
        <f t="shared" si="122"/>
        <v>8.663888888891961</v>
      </c>
      <c r="AS658" s="117">
        <f t="shared" si="121"/>
        <v>0.71180555556202307</v>
      </c>
    </row>
    <row r="659" spans="1:101" x14ac:dyDescent="0.2">
      <c r="A659" s="27" t="s">
        <v>2075</v>
      </c>
      <c r="B659" s="28">
        <v>40715.867361111108</v>
      </c>
      <c r="C659" s="28">
        <v>40716.962500000001</v>
      </c>
      <c r="D659" s="29" t="s">
        <v>753</v>
      </c>
      <c r="E659" s="30" t="s">
        <v>754</v>
      </c>
      <c r="F659" s="27">
        <v>50</v>
      </c>
      <c r="G659" s="27"/>
      <c r="H659" s="27"/>
      <c r="I659" s="27"/>
      <c r="J659" s="27"/>
      <c r="K659" s="27"/>
      <c r="L659" s="36">
        <v>2868</v>
      </c>
      <c r="M659" s="27"/>
      <c r="N659" s="27">
        <v>49.6</v>
      </c>
      <c r="P659" s="34">
        <v>40715.867361111108</v>
      </c>
      <c r="Q659" s="34">
        <v>40716.962500000001</v>
      </c>
      <c r="R659" s="27">
        <v>33.192059</v>
      </c>
      <c r="S659" s="27">
        <v>154.264893</v>
      </c>
      <c r="T659" s="37">
        <f t="shared" si="114"/>
        <v>2867.7938975999996</v>
      </c>
      <c r="U659" s="37"/>
      <c r="V659" s="35">
        <v>40715.861805555556</v>
      </c>
      <c r="W659" s="35">
        <v>40717.331944444442</v>
      </c>
      <c r="X659" s="36">
        <v>34.696209000000003</v>
      </c>
      <c r="Y659" s="36">
        <v>154.264893</v>
      </c>
      <c r="Z659" s="81">
        <f t="shared" si="113"/>
        <v>2997.7524576000005</v>
      </c>
      <c r="AB659" s="82">
        <f t="shared" si="115"/>
        <v>129.75245760000053</v>
      </c>
      <c r="AC659" s="27">
        <v>49.6</v>
      </c>
      <c r="AD659" s="27"/>
      <c r="AE659" s="27"/>
      <c r="AF659" s="47">
        <f t="shared" si="111"/>
        <v>9282.2270534393319</v>
      </c>
      <c r="AG659" s="27"/>
      <c r="AH659" s="47">
        <f t="shared" si="112"/>
        <v>4210.3905712779324</v>
      </c>
      <c r="AK659" s="27">
        <v>2868</v>
      </c>
      <c r="AL659" s="9">
        <f t="shared" si="116"/>
        <v>2867.7938975999996</v>
      </c>
      <c r="AM659" s="82">
        <f t="shared" si="118"/>
        <v>2997.7524576000005</v>
      </c>
      <c r="AO659" s="82">
        <f t="shared" si="119"/>
        <v>-0.20610240000041813</v>
      </c>
      <c r="AP659" s="82">
        <f t="shared" si="120"/>
        <v>129.95856000000094</v>
      </c>
      <c r="AQ659" s="117">
        <f t="shared" si="117"/>
        <v>1.0951388888934162</v>
      </c>
      <c r="AR659" s="117">
        <f t="shared" si="122"/>
        <v>1.4701388888861402</v>
      </c>
      <c r="AS659" s="117">
        <f t="shared" si="121"/>
        <v>0.37499999999272404</v>
      </c>
    </row>
    <row r="660" spans="1:101" x14ac:dyDescent="0.2">
      <c r="A660" s="27" t="s">
        <v>2075</v>
      </c>
      <c r="B660" s="28">
        <v>40717.70208333333</v>
      </c>
      <c r="C660" s="28">
        <v>40723.23541666667</v>
      </c>
      <c r="D660" s="29" t="s">
        <v>755</v>
      </c>
      <c r="E660" s="30" t="s">
        <v>756</v>
      </c>
      <c r="F660" s="27">
        <v>50</v>
      </c>
      <c r="G660" s="27"/>
      <c r="H660" s="27"/>
      <c r="I660" s="27"/>
      <c r="J660" s="27"/>
      <c r="K660" s="27"/>
      <c r="L660" s="36">
        <v>520</v>
      </c>
      <c r="M660" s="27"/>
      <c r="N660" s="27">
        <v>53.8</v>
      </c>
      <c r="P660" s="34">
        <v>40717.70208333333</v>
      </c>
      <c r="Q660" s="34">
        <v>40723.23541666667</v>
      </c>
      <c r="R660" s="27">
        <v>6.0146319999999998</v>
      </c>
      <c r="S660" s="27">
        <v>2.04</v>
      </c>
      <c r="T660" s="37">
        <f t="shared" si="114"/>
        <v>519.66420479999999</v>
      </c>
      <c r="U660" s="37"/>
      <c r="V660" s="35">
        <v>40717.331944444442</v>
      </c>
      <c r="W660" s="35">
        <v>40723.23541666667</v>
      </c>
      <c r="X660" s="36">
        <v>6.8602740000000004</v>
      </c>
      <c r="Y660" s="36">
        <v>2.5</v>
      </c>
      <c r="Z660" s="81">
        <f t="shared" si="113"/>
        <v>592.72767360000012</v>
      </c>
      <c r="AB660" s="82">
        <f t="shared" si="115"/>
        <v>72.727673600000116</v>
      </c>
      <c r="AC660" s="27">
        <v>53.8</v>
      </c>
      <c r="AD660" s="27"/>
      <c r="AE660" s="27"/>
      <c r="AF660" s="47">
        <f t="shared" si="111"/>
        <v>1990.7293676988359</v>
      </c>
      <c r="AG660" s="27"/>
      <c r="AH660" s="47">
        <f t="shared" si="112"/>
        <v>902.98891758089269</v>
      </c>
      <c r="AK660" s="27">
        <v>520</v>
      </c>
      <c r="AL660" s="9">
        <f t="shared" si="116"/>
        <v>519.66420479999999</v>
      </c>
      <c r="AM660" s="82">
        <f t="shared" si="118"/>
        <v>592.72767360000012</v>
      </c>
      <c r="AO660" s="82">
        <f t="shared" si="119"/>
        <v>-0.33579520000000684</v>
      </c>
      <c r="AP660" s="82">
        <f t="shared" si="120"/>
        <v>73.063468800000123</v>
      </c>
      <c r="AQ660" s="117">
        <f t="shared" si="117"/>
        <v>5.5333333333401242</v>
      </c>
      <c r="AR660" s="117">
        <f t="shared" si="122"/>
        <v>5.9034722222277196</v>
      </c>
      <c r="AS660" s="117">
        <f t="shared" si="121"/>
        <v>0.37013888888759539</v>
      </c>
    </row>
    <row r="661" spans="1:101" s="6" customFormat="1" x14ac:dyDescent="0.2">
      <c r="A661" s="83" t="s">
        <v>2075</v>
      </c>
      <c r="B661" s="86">
        <v>40856.699999999997</v>
      </c>
      <c r="C661" s="86">
        <v>40857.919444444444</v>
      </c>
      <c r="D661" s="83" t="s">
        <v>762</v>
      </c>
      <c r="E661" s="83" t="s">
        <v>763</v>
      </c>
      <c r="F661" s="83"/>
      <c r="G661" s="83"/>
      <c r="H661" s="83"/>
      <c r="I661" s="83">
        <v>50</v>
      </c>
      <c r="J661" s="83"/>
      <c r="K661" s="83"/>
      <c r="L661" s="266">
        <v>357</v>
      </c>
      <c r="M661" s="83"/>
      <c r="N661" s="83">
        <v>61</v>
      </c>
      <c r="O661" s="95"/>
      <c r="P661" s="23">
        <v>40856.699999999997</v>
      </c>
      <c r="Q661" s="23">
        <v>40857.919444444444</v>
      </c>
      <c r="R661">
        <v>4.1280000000000001</v>
      </c>
      <c r="S661">
        <v>11.8209</v>
      </c>
      <c r="T661" s="69">
        <f>R661*60*60*24/1000</f>
        <v>356.6592</v>
      </c>
      <c r="U661" s="69"/>
      <c r="V661" s="23">
        <v>40856.699999999997</v>
      </c>
      <c r="W661" s="23">
        <v>40858.022222222222</v>
      </c>
      <c r="X661">
        <v>4.2815000000000003</v>
      </c>
      <c r="Y661">
        <v>11.8209</v>
      </c>
      <c r="Z661" s="81">
        <f t="shared" si="113"/>
        <v>369.92160000000007</v>
      </c>
      <c r="AA661" s="83"/>
      <c r="AB661" s="82">
        <f t="shared" si="115"/>
        <v>12.921600000000069</v>
      </c>
      <c r="AC661" s="83"/>
      <c r="AD661" s="83"/>
      <c r="AE661" s="83"/>
      <c r="AF661" s="83"/>
      <c r="AG661" s="83"/>
      <c r="AH661" s="83"/>
      <c r="AI661" s="83"/>
      <c r="AJ661" s="83"/>
      <c r="AK661" s="83">
        <v>357</v>
      </c>
      <c r="AL661" s="9">
        <f t="shared" si="116"/>
        <v>356.6592</v>
      </c>
      <c r="AM661" s="82">
        <f>Z661</f>
        <v>369.92160000000007</v>
      </c>
      <c r="AN661" s="9"/>
      <c r="AO661" s="82">
        <f>AL661-AK661</f>
        <v>-0.34080000000000155</v>
      </c>
      <c r="AP661" s="82">
        <f>AM661-AL661</f>
        <v>13.262400000000071</v>
      </c>
      <c r="AQ661" s="117">
        <f t="shared" si="117"/>
        <v>1.2194444444467081</v>
      </c>
      <c r="AR661" s="117">
        <f t="shared" si="122"/>
        <v>1.3222222222248092</v>
      </c>
      <c r="AS661" s="117">
        <f t="shared" si="121"/>
        <v>0.10277777777810115</v>
      </c>
      <c r="AT661" s="9"/>
      <c r="AU661" s="9"/>
      <c r="AV661" s="9"/>
      <c r="AW661" s="9"/>
      <c r="AX661" s="83"/>
      <c r="AY661" s="83"/>
      <c r="AZ661" s="83"/>
      <c r="BA661" s="83"/>
      <c r="BB661" s="83"/>
      <c r="BC661" s="83"/>
      <c r="BD661" s="83"/>
      <c r="BE661" s="83"/>
      <c r="BF661" s="83"/>
      <c r="BG661" s="83"/>
      <c r="BH661" s="83"/>
      <c r="BI661" s="83"/>
      <c r="BJ661" s="83"/>
      <c r="BK661" s="83"/>
      <c r="BL661" s="83"/>
      <c r="BM661" s="83"/>
      <c r="BN661" s="83"/>
      <c r="BO661" s="83"/>
      <c r="BP661" s="83"/>
      <c r="BQ661" s="83"/>
      <c r="BR661" s="83"/>
      <c r="BS661" s="83"/>
      <c r="BT661" s="83"/>
      <c r="BU661" s="83"/>
      <c r="BV661" s="83"/>
      <c r="BW661" s="83"/>
      <c r="BX661" s="83"/>
      <c r="BY661" s="83"/>
      <c r="BZ661" s="83"/>
      <c r="CA661" s="83"/>
      <c r="CB661" s="83"/>
      <c r="CC661" s="83"/>
      <c r="CD661" s="83"/>
      <c r="CE661" s="83"/>
      <c r="CF661" s="83"/>
      <c r="CG661" s="83"/>
      <c r="CH661" s="83"/>
      <c r="CI661" s="83"/>
      <c r="CJ661" s="83"/>
      <c r="CK661" s="83"/>
      <c r="CL661" s="83"/>
      <c r="CM661" s="83"/>
      <c r="CN661" s="83"/>
      <c r="CO661" s="83"/>
      <c r="CP661" s="83"/>
      <c r="CQ661" s="83"/>
      <c r="CR661" s="83"/>
      <c r="CS661" s="83"/>
      <c r="CT661" s="83"/>
      <c r="CU661" s="83"/>
      <c r="CV661" s="83"/>
      <c r="CW661" s="83"/>
    </row>
    <row r="662" spans="1:101" s="6" customFormat="1" x14ac:dyDescent="0.2">
      <c r="A662" s="83" t="s">
        <v>2075</v>
      </c>
      <c r="B662" s="86">
        <v>40858.125694444447</v>
      </c>
      <c r="C662" s="86">
        <v>40873.723611111112</v>
      </c>
      <c r="D662" s="83" t="s">
        <v>764</v>
      </c>
      <c r="E662" s="83" t="s">
        <v>765</v>
      </c>
      <c r="F662" s="83"/>
      <c r="G662" s="83"/>
      <c r="H662" s="83"/>
      <c r="I662" s="83">
        <v>50</v>
      </c>
      <c r="J662" s="83"/>
      <c r="K662" s="83"/>
      <c r="L662" s="266">
        <v>720</v>
      </c>
      <c r="M662" s="83"/>
      <c r="N662" s="83">
        <v>76.3</v>
      </c>
      <c r="O662" s="95"/>
      <c r="P662" s="23">
        <v>40858.125694444447</v>
      </c>
      <c r="Q662" s="23">
        <v>40873.723611111112</v>
      </c>
      <c r="R662">
        <v>8.3277999999999999</v>
      </c>
      <c r="S662">
        <v>3.1280999999999999</v>
      </c>
      <c r="T662" s="69">
        <f t="shared" ref="T662:T721" si="123">R662*60*60*24/1000</f>
        <v>719.52192000000002</v>
      </c>
      <c r="U662" s="69"/>
      <c r="V662" s="23">
        <v>40858.022222222222</v>
      </c>
      <c r="W662" s="23">
        <v>40873.768750000003</v>
      </c>
      <c r="X662">
        <v>8.6232000000000006</v>
      </c>
      <c r="Y662">
        <v>4.4946000000000002</v>
      </c>
      <c r="Z662" s="81">
        <f t="shared" si="113"/>
        <v>745.04448000000014</v>
      </c>
      <c r="AA662" s="83"/>
      <c r="AB662" s="82">
        <f t="shared" si="115"/>
        <v>25.044480000000135</v>
      </c>
      <c r="AC662" s="83"/>
      <c r="AD662" s="83"/>
      <c r="AE662" s="83"/>
      <c r="AF662" s="83"/>
      <c r="AG662" s="83"/>
      <c r="AH662" s="83"/>
      <c r="AI662" s="83"/>
      <c r="AJ662" s="83"/>
      <c r="AK662" s="83">
        <v>720</v>
      </c>
      <c r="AL662" s="9">
        <f t="shared" si="116"/>
        <v>719.52192000000002</v>
      </c>
      <c r="AM662" s="82">
        <f t="shared" ref="AM662:AM721" si="124">Z662</f>
        <v>745.04448000000014</v>
      </c>
      <c r="AN662" s="9"/>
      <c r="AO662" s="82">
        <f t="shared" ref="AO662:AO721" si="125">AL662-AK662</f>
        <v>-0.47807999999997719</v>
      </c>
      <c r="AP662" s="82">
        <f t="shared" ref="AP662:AP721" si="126">AM662-AL662</f>
        <v>25.522560000000112</v>
      </c>
      <c r="AQ662" s="117">
        <f t="shared" si="117"/>
        <v>15.597916666665697</v>
      </c>
      <c r="AR662" s="117">
        <f t="shared" si="122"/>
        <v>15.746527777781012</v>
      </c>
      <c r="AS662" s="117">
        <f t="shared" si="121"/>
        <v>0.148611111115315</v>
      </c>
      <c r="AT662" s="9"/>
      <c r="AU662" s="9"/>
      <c r="AV662" s="9"/>
      <c r="AW662" s="9"/>
      <c r="AX662" s="83"/>
      <c r="AY662" s="83"/>
      <c r="AZ662" s="83"/>
      <c r="BA662" s="83"/>
      <c r="BB662" s="83"/>
      <c r="BC662" s="83"/>
      <c r="BD662" s="83"/>
      <c r="BE662" s="83"/>
      <c r="BF662" s="83"/>
      <c r="BG662" s="83"/>
      <c r="BH662" s="83"/>
      <c r="BI662" s="83"/>
      <c r="BJ662" s="83"/>
      <c r="BK662" s="83"/>
      <c r="BL662" s="83"/>
      <c r="BM662" s="83"/>
      <c r="BN662" s="83"/>
      <c r="BO662" s="83"/>
      <c r="BP662" s="83"/>
      <c r="BQ662" s="83"/>
      <c r="BR662" s="83"/>
      <c r="BS662" s="83"/>
      <c r="BT662" s="83"/>
      <c r="BU662" s="83"/>
      <c r="BV662" s="83"/>
      <c r="BW662" s="83"/>
      <c r="BX662" s="83"/>
      <c r="BY662" s="83"/>
      <c r="BZ662" s="83"/>
      <c r="CA662" s="83"/>
      <c r="CB662" s="83"/>
      <c r="CC662" s="83"/>
      <c r="CD662" s="83"/>
      <c r="CE662" s="83"/>
      <c r="CF662" s="83"/>
      <c r="CG662" s="83"/>
      <c r="CH662" s="83"/>
      <c r="CI662" s="83"/>
      <c r="CJ662" s="83"/>
      <c r="CK662" s="83"/>
      <c r="CL662" s="83"/>
      <c r="CM662" s="83"/>
      <c r="CN662" s="83"/>
      <c r="CO662" s="83"/>
      <c r="CP662" s="83"/>
      <c r="CQ662" s="83"/>
      <c r="CR662" s="83"/>
      <c r="CS662" s="83"/>
      <c r="CT662" s="83"/>
      <c r="CU662" s="83"/>
      <c r="CV662" s="83"/>
      <c r="CW662" s="83"/>
    </row>
    <row r="663" spans="1:101" s="6" customFormat="1" x14ac:dyDescent="0.2">
      <c r="A663" s="83" t="s">
        <v>2075</v>
      </c>
      <c r="B663" s="86">
        <v>40873.813888888886</v>
      </c>
      <c r="C663" s="86">
        <v>40874.400694444441</v>
      </c>
      <c r="D663" s="83" t="s">
        <v>766</v>
      </c>
      <c r="E663" s="83" t="s">
        <v>767</v>
      </c>
      <c r="F663" s="83"/>
      <c r="G663" s="83"/>
      <c r="H663" s="83"/>
      <c r="I663" s="83">
        <v>50</v>
      </c>
      <c r="J663" s="83"/>
      <c r="K663" s="83"/>
      <c r="L663" s="266">
        <v>540</v>
      </c>
      <c r="M663" s="83"/>
      <c r="N663" s="83">
        <v>28.8</v>
      </c>
      <c r="O663" s="95"/>
      <c r="P663" s="23">
        <v>40873.813888888886</v>
      </c>
      <c r="Q663" s="23">
        <v>40874.400694444441</v>
      </c>
      <c r="R663">
        <v>6.2534999999999998</v>
      </c>
      <c r="S663">
        <v>17.82</v>
      </c>
      <c r="T663" s="69">
        <f t="shared" si="123"/>
        <v>540.30239999999992</v>
      </c>
      <c r="U663" s="69"/>
      <c r="V663" s="23">
        <v>40873.768750000003</v>
      </c>
      <c r="W663" s="23">
        <v>40874.536111111112</v>
      </c>
      <c r="X663">
        <v>7.0227000000000004</v>
      </c>
      <c r="Y663">
        <v>17.82</v>
      </c>
      <c r="Z663" s="81">
        <f t="shared" si="113"/>
        <v>606.76128000000006</v>
      </c>
      <c r="AA663" s="83"/>
      <c r="AB663" s="82">
        <f t="shared" si="115"/>
        <v>66.761280000000056</v>
      </c>
      <c r="AC663" s="83"/>
      <c r="AD663" s="83"/>
      <c r="AE663" s="83"/>
      <c r="AF663" s="83"/>
      <c r="AG663" s="83"/>
      <c r="AH663" s="83"/>
      <c r="AI663" s="83"/>
      <c r="AJ663" s="83"/>
      <c r="AK663" s="83">
        <v>540</v>
      </c>
      <c r="AL663" s="9">
        <f t="shared" si="116"/>
        <v>540.30239999999992</v>
      </c>
      <c r="AM663" s="82">
        <f t="shared" si="124"/>
        <v>606.76128000000006</v>
      </c>
      <c r="AN663" s="9"/>
      <c r="AO663" s="82">
        <f t="shared" si="125"/>
        <v>0.30239999999992051</v>
      </c>
      <c r="AP663" s="82">
        <f t="shared" si="126"/>
        <v>66.458880000000136</v>
      </c>
      <c r="AQ663" s="117">
        <f t="shared" si="117"/>
        <v>0.58680555555474712</v>
      </c>
      <c r="AR663" s="117">
        <f t="shared" si="122"/>
        <v>0.76736111110949423</v>
      </c>
      <c r="AS663" s="117">
        <f t="shared" si="121"/>
        <v>0.18055555555474712</v>
      </c>
      <c r="AT663" s="9"/>
      <c r="AU663" s="9"/>
      <c r="AV663" s="9"/>
      <c r="AW663" s="9"/>
      <c r="AX663" s="83"/>
      <c r="AY663" s="83"/>
      <c r="AZ663" s="83"/>
      <c r="BA663" s="83"/>
      <c r="BB663" s="83"/>
      <c r="BC663" s="83"/>
      <c r="BD663" s="83"/>
      <c r="BE663" s="83"/>
      <c r="BF663" s="83"/>
      <c r="BG663" s="83"/>
      <c r="BH663" s="83"/>
      <c r="BI663" s="83"/>
      <c r="BJ663" s="83"/>
      <c r="BK663" s="83"/>
      <c r="BL663" s="83"/>
      <c r="BM663" s="83"/>
      <c r="BN663" s="83"/>
      <c r="BO663" s="83"/>
      <c r="BP663" s="83"/>
      <c r="BQ663" s="83"/>
      <c r="BR663" s="83"/>
      <c r="BS663" s="83"/>
      <c r="BT663" s="83"/>
      <c r="BU663" s="83"/>
      <c r="BV663" s="83"/>
      <c r="BW663" s="83"/>
      <c r="BX663" s="83"/>
      <c r="BY663" s="83"/>
      <c r="BZ663" s="83"/>
      <c r="CA663" s="83"/>
      <c r="CB663" s="83"/>
      <c r="CC663" s="83"/>
      <c r="CD663" s="83"/>
      <c r="CE663" s="83"/>
      <c r="CF663" s="83"/>
      <c r="CG663" s="83"/>
      <c r="CH663" s="83"/>
      <c r="CI663" s="83"/>
      <c r="CJ663" s="83"/>
      <c r="CK663" s="83"/>
      <c r="CL663" s="83"/>
      <c r="CM663" s="83"/>
      <c r="CN663" s="83"/>
      <c r="CO663" s="83"/>
      <c r="CP663" s="83"/>
      <c r="CQ663" s="83"/>
      <c r="CR663" s="83"/>
      <c r="CS663" s="83"/>
      <c r="CT663" s="83"/>
      <c r="CU663" s="83"/>
      <c r="CV663" s="83"/>
      <c r="CW663" s="83"/>
    </row>
    <row r="664" spans="1:101" s="6" customFormat="1" x14ac:dyDescent="0.2">
      <c r="A664" s="83" t="s">
        <v>2075</v>
      </c>
      <c r="B664" s="86">
        <v>40874.672222222223</v>
      </c>
      <c r="C664" s="86">
        <v>40877.943055555559</v>
      </c>
      <c r="D664" s="83" t="s">
        <v>768</v>
      </c>
      <c r="E664" s="83" t="s">
        <v>769</v>
      </c>
      <c r="F664" s="83"/>
      <c r="G664" s="83"/>
      <c r="H664" s="83"/>
      <c r="I664" s="83">
        <v>50</v>
      </c>
      <c r="J664" s="83"/>
      <c r="K664" s="83"/>
      <c r="L664" s="266">
        <v>216</v>
      </c>
      <c r="M664" s="83"/>
      <c r="N664" s="83">
        <v>81.7</v>
      </c>
      <c r="O664" s="95"/>
      <c r="P664" s="23">
        <v>40874.672222222223</v>
      </c>
      <c r="Q664" s="23">
        <v>40877.943055555559</v>
      </c>
      <c r="R664">
        <v>2.5032000000000001</v>
      </c>
      <c r="S664">
        <v>1.85</v>
      </c>
      <c r="T664" s="69">
        <f t="shared" si="123"/>
        <v>216.27648000000002</v>
      </c>
      <c r="U664" s="69"/>
      <c r="V664" s="23">
        <v>40874.536111111112</v>
      </c>
      <c r="W664" s="23">
        <v>40878.245833333334</v>
      </c>
      <c r="X664">
        <v>2.9565999999999999</v>
      </c>
      <c r="Y664">
        <v>2.8</v>
      </c>
      <c r="Z664" s="81">
        <f t="shared" si="113"/>
        <v>255.45023999999995</v>
      </c>
      <c r="AA664" s="83"/>
      <c r="AB664" s="82">
        <f t="shared" si="115"/>
        <v>39.450239999999951</v>
      </c>
      <c r="AC664" s="83"/>
      <c r="AD664" s="83"/>
      <c r="AE664" s="83"/>
      <c r="AF664" s="83"/>
      <c r="AG664" s="83"/>
      <c r="AH664" s="83"/>
      <c r="AI664" s="83"/>
      <c r="AJ664" s="83"/>
      <c r="AK664" s="83">
        <v>216</v>
      </c>
      <c r="AL664" s="9">
        <f t="shared" si="116"/>
        <v>216.27648000000002</v>
      </c>
      <c r="AM664" s="82">
        <f t="shared" si="124"/>
        <v>255.45023999999995</v>
      </c>
      <c r="AN664" s="9"/>
      <c r="AO664" s="82">
        <f t="shared" si="125"/>
        <v>0.27648000000002071</v>
      </c>
      <c r="AP664" s="82">
        <f t="shared" si="126"/>
        <v>39.17375999999993</v>
      </c>
      <c r="AQ664" s="117">
        <f t="shared" si="117"/>
        <v>3.2708333333357587</v>
      </c>
      <c r="AR664" s="117">
        <f t="shared" si="122"/>
        <v>3.7097222222218988</v>
      </c>
      <c r="AS664" s="117">
        <f t="shared" si="121"/>
        <v>0.43888888888614019</v>
      </c>
      <c r="AT664" s="9"/>
      <c r="AU664" s="9"/>
      <c r="AV664" s="9"/>
      <c r="AW664" s="9"/>
      <c r="AX664" s="83"/>
      <c r="AY664" s="83"/>
      <c r="AZ664" s="83"/>
      <c r="BA664" s="83"/>
      <c r="BB664" s="83"/>
      <c r="BC664" s="83"/>
      <c r="BD664" s="83"/>
      <c r="BE664" s="83"/>
      <c r="BF664" s="83"/>
      <c r="BG664" s="83"/>
      <c r="BH664" s="83"/>
      <c r="BI664" s="83"/>
      <c r="BJ664" s="83"/>
      <c r="BK664" s="83"/>
      <c r="BL664" s="83"/>
      <c r="BM664" s="83"/>
      <c r="BN664" s="83"/>
      <c r="BO664" s="83"/>
      <c r="BP664" s="83"/>
      <c r="BQ664" s="83"/>
      <c r="BR664" s="83"/>
      <c r="BS664" s="83"/>
      <c r="BT664" s="83"/>
      <c r="BU664" s="83"/>
      <c r="BV664" s="83"/>
      <c r="BW664" s="83"/>
      <c r="BX664" s="83"/>
      <c r="BY664" s="83"/>
      <c r="BZ664" s="83"/>
      <c r="CA664" s="83"/>
      <c r="CB664" s="83"/>
      <c r="CC664" s="83"/>
      <c r="CD664" s="83"/>
      <c r="CE664" s="83"/>
      <c r="CF664" s="83"/>
      <c r="CG664" s="83"/>
      <c r="CH664" s="83"/>
      <c r="CI664" s="83"/>
      <c r="CJ664" s="83"/>
      <c r="CK664" s="83"/>
      <c r="CL664" s="83"/>
      <c r="CM664" s="83"/>
      <c r="CN664" s="83"/>
      <c r="CO664" s="83"/>
      <c r="CP664" s="83"/>
      <c r="CQ664" s="83"/>
      <c r="CR664" s="83"/>
      <c r="CS664" s="83"/>
      <c r="CT664" s="83"/>
      <c r="CU664" s="83"/>
      <c r="CV664" s="83"/>
      <c r="CW664" s="83"/>
    </row>
    <row r="665" spans="1:101" s="6" customFormat="1" x14ac:dyDescent="0.2">
      <c r="A665" s="83" t="s">
        <v>2075</v>
      </c>
      <c r="B665" s="86">
        <v>40878.548611111109</v>
      </c>
      <c r="C665" s="86">
        <v>40880.304166666669</v>
      </c>
      <c r="D665" s="83" t="s">
        <v>770</v>
      </c>
      <c r="E665" s="83" t="s">
        <v>771</v>
      </c>
      <c r="F665" s="83"/>
      <c r="G665" s="83"/>
      <c r="H665" s="83"/>
      <c r="I665" s="83">
        <v>50</v>
      </c>
      <c r="J665" s="83"/>
      <c r="K665" s="83"/>
      <c r="L665" s="266">
        <v>95.6</v>
      </c>
      <c r="M665" s="83"/>
      <c r="N665" s="83">
        <v>148</v>
      </c>
      <c r="O665" s="95"/>
      <c r="P665" s="23">
        <v>40878.548611111109</v>
      </c>
      <c r="Q665" s="23">
        <v>40880.304166666669</v>
      </c>
      <c r="R665">
        <v>1.1068</v>
      </c>
      <c r="S665">
        <v>5.9192999999999998</v>
      </c>
      <c r="T665" s="69">
        <f t="shared" si="123"/>
        <v>95.627520000000004</v>
      </c>
      <c r="U665" s="69"/>
      <c r="V665" s="23">
        <v>40878.245833333334</v>
      </c>
      <c r="W665" s="23">
        <v>40880.31527777778</v>
      </c>
      <c r="X665">
        <v>1.3078000000000001</v>
      </c>
      <c r="Y665">
        <v>6.18</v>
      </c>
      <c r="Z665" s="81">
        <f t="shared" si="113"/>
        <v>112.99392</v>
      </c>
      <c r="AA665" s="83"/>
      <c r="AB665" s="82">
        <f t="shared" si="115"/>
        <v>17.393920000000008</v>
      </c>
      <c r="AC665" s="83"/>
      <c r="AD665" s="83"/>
      <c r="AE665" s="83"/>
      <c r="AF665" s="83"/>
      <c r="AG665" s="83"/>
      <c r="AH665" s="83"/>
      <c r="AI665" s="83"/>
      <c r="AJ665" s="83"/>
      <c r="AK665" s="83">
        <v>95.6</v>
      </c>
      <c r="AL665" s="9">
        <f t="shared" si="116"/>
        <v>95.627520000000004</v>
      </c>
      <c r="AM665" s="82">
        <f t="shared" si="124"/>
        <v>112.99392</v>
      </c>
      <c r="AN665" s="9"/>
      <c r="AO665" s="82">
        <f t="shared" si="125"/>
        <v>2.7520000000009759E-2</v>
      </c>
      <c r="AP665" s="82">
        <f t="shared" si="126"/>
        <v>17.366399999999999</v>
      </c>
      <c r="AQ665" s="117">
        <f t="shared" si="117"/>
        <v>1.7555555555591127</v>
      </c>
      <c r="AR665" s="117">
        <f t="shared" si="122"/>
        <v>2.0694444444452529</v>
      </c>
      <c r="AS665" s="117">
        <f t="shared" si="121"/>
        <v>0.31388888888614019</v>
      </c>
      <c r="AT665" s="9"/>
      <c r="AU665" s="9"/>
      <c r="AV665" s="9"/>
      <c r="AW665" s="9"/>
      <c r="AX665" s="83"/>
      <c r="AY665" s="83"/>
      <c r="AZ665" s="83"/>
      <c r="BA665" s="83"/>
      <c r="BB665" s="83"/>
      <c r="BC665" s="83"/>
      <c r="BD665" s="83"/>
      <c r="BE665" s="83"/>
      <c r="BF665" s="83"/>
      <c r="BG665" s="83"/>
      <c r="BH665" s="83"/>
      <c r="BI665" s="83"/>
      <c r="BJ665" s="83"/>
      <c r="BK665" s="83"/>
      <c r="BL665" s="83"/>
      <c r="BM665" s="83"/>
      <c r="BN665" s="83"/>
      <c r="BO665" s="83"/>
      <c r="BP665" s="83"/>
      <c r="BQ665" s="83"/>
      <c r="BR665" s="83"/>
      <c r="BS665" s="83"/>
      <c r="BT665" s="83"/>
      <c r="BU665" s="83"/>
      <c r="BV665" s="83"/>
      <c r="BW665" s="83"/>
      <c r="BX665" s="83"/>
      <c r="BY665" s="83"/>
      <c r="BZ665" s="83"/>
      <c r="CA665" s="83"/>
      <c r="CB665" s="83"/>
      <c r="CC665" s="83"/>
      <c r="CD665" s="83"/>
      <c r="CE665" s="83"/>
      <c r="CF665" s="83"/>
      <c r="CG665" s="83"/>
      <c r="CH665" s="83"/>
      <c r="CI665" s="83"/>
      <c r="CJ665" s="83"/>
      <c r="CK665" s="83"/>
      <c r="CL665" s="83"/>
      <c r="CM665" s="83"/>
      <c r="CN665" s="83"/>
      <c r="CO665" s="83"/>
      <c r="CP665" s="83"/>
      <c r="CQ665" s="83"/>
      <c r="CR665" s="83"/>
      <c r="CS665" s="83"/>
      <c r="CT665" s="83"/>
      <c r="CU665" s="83"/>
      <c r="CV665" s="83"/>
      <c r="CW665" s="83"/>
    </row>
    <row r="666" spans="1:101" s="6" customFormat="1" x14ac:dyDescent="0.2">
      <c r="A666" s="83" t="s">
        <v>2075</v>
      </c>
      <c r="B666" s="86">
        <v>40880.32708333333</v>
      </c>
      <c r="C666" s="86">
        <v>40881.352777777778</v>
      </c>
      <c r="D666" s="83" t="s">
        <v>772</v>
      </c>
      <c r="E666" s="83" t="s">
        <v>773</v>
      </c>
      <c r="F666" s="83"/>
      <c r="G666" s="83"/>
      <c r="H666" s="83"/>
      <c r="I666" s="83">
        <v>50</v>
      </c>
      <c r="J666" s="83"/>
      <c r="K666" s="83"/>
      <c r="L666" s="266">
        <v>704</v>
      </c>
      <c r="M666" s="83"/>
      <c r="N666" s="83">
        <v>99.6</v>
      </c>
      <c r="O666" s="95"/>
      <c r="P666" s="23">
        <v>40880.32708333333</v>
      </c>
      <c r="Q666" s="23">
        <v>40881.352777777778</v>
      </c>
      <c r="R666">
        <v>8.1525999999999996</v>
      </c>
      <c r="S666">
        <v>19.259499999999999</v>
      </c>
      <c r="T666" s="69">
        <f t="shared" si="123"/>
        <v>704.38463999999988</v>
      </c>
      <c r="U666" s="69"/>
      <c r="V666" s="23">
        <v>40880.31527777778</v>
      </c>
      <c r="W666" s="23">
        <v>40881.458333333336</v>
      </c>
      <c r="X666">
        <v>8.5473999999999997</v>
      </c>
      <c r="Y666">
        <v>19.259499999999999</v>
      </c>
      <c r="Z666" s="81">
        <f t="shared" si="113"/>
        <v>738.49535999999989</v>
      </c>
      <c r="AA666" s="83"/>
      <c r="AB666" s="82">
        <f t="shared" si="115"/>
        <v>34.495359999999891</v>
      </c>
      <c r="AC666" s="83"/>
      <c r="AD666" s="83"/>
      <c r="AE666" s="83"/>
      <c r="AF666" s="83"/>
      <c r="AG666" s="83"/>
      <c r="AH666" s="83"/>
      <c r="AI666" s="83"/>
      <c r="AJ666" s="83"/>
      <c r="AK666" s="83">
        <v>704</v>
      </c>
      <c r="AL666" s="9">
        <f t="shared" si="116"/>
        <v>704.38463999999988</v>
      </c>
      <c r="AM666" s="82">
        <f t="shared" si="124"/>
        <v>738.49535999999989</v>
      </c>
      <c r="AN666" s="9"/>
      <c r="AO666" s="82">
        <f t="shared" si="125"/>
        <v>0.38463999999987664</v>
      </c>
      <c r="AP666" s="82">
        <f t="shared" si="126"/>
        <v>34.110720000000015</v>
      </c>
      <c r="AQ666" s="117">
        <f t="shared" si="117"/>
        <v>1.0256944444481633</v>
      </c>
      <c r="AR666" s="117">
        <f t="shared" si="122"/>
        <v>1.1430555555562023</v>
      </c>
      <c r="AS666" s="117">
        <f t="shared" si="121"/>
        <v>0.11736111110803904</v>
      </c>
      <c r="AT666" s="9"/>
      <c r="AU666" s="9"/>
      <c r="AV666" s="9"/>
      <c r="AW666" s="9"/>
      <c r="AX666" s="83"/>
      <c r="AY666" s="83"/>
      <c r="AZ666" s="83"/>
      <c r="BA666" s="83"/>
      <c r="BB666" s="83"/>
      <c r="BC666" s="83"/>
      <c r="BD666" s="83"/>
      <c r="BE666" s="83"/>
      <c r="BF666" s="83"/>
      <c r="BG666" s="83"/>
      <c r="BH666" s="83"/>
      <c r="BI666" s="83"/>
      <c r="BJ666" s="83"/>
      <c r="BK666" s="83"/>
      <c r="BL666" s="83"/>
      <c r="BM666" s="83"/>
      <c r="BN666" s="83"/>
      <c r="BO666" s="83"/>
      <c r="BP666" s="83"/>
      <c r="BQ666" s="83"/>
      <c r="BR666" s="83"/>
      <c r="BS666" s="83"/>
      <c r="BT666" s="83"/>
      <c r="BU666" s="83"/>
      <c r="BV666" s="83"/>
      <c r="BW666" s="83"/>
      <c r="BX666" s="83"/>
      <c r="BY666" s="83"/>
      <c r="BZ666" s="83"/>
      <c r="CA666" s="83"/>
      <c r="CB666" s="83"/>
      <c r="CC666" s="83"/>
      <c r="CD666" s="83"/>
      <c r="CE666" s="83"/>
      <c r="CF666" s="83"/>
      <c r="CG666" s="83"/>
      <c r="CH666" s="83"/>
      <c r="CI666" s="83"/>
      <c r="CJ666" s="83"/>
      <c r="CK666" s="83"/>
      <c r="CL666" s="83"/>
      <c r="CM666" s="83"/>
      <c r="CN666" s="83"/>
      <c r="CO666" s="83"/>
      <c r="CP666" s="83"/>
      <c r="CQ666" s="83"/>
      <c r="CR666" s="83"/>
      <c r="CS666" s="83"/>
      <c r="CT666" s="83"/>
      <c r="CU666" s="83"/>
      <c r="CV666" s="83"/>
      <c r="CW666" s="83"/>
    </row>
    <row r="667" spans="1:101" s="6" customFormat="1" x14ac:dyDescent="0.2">
      <c r="A667" s="83" t="s">
        <v>2075</v>
      </c>
      <c r="B667" s="86">
        <v>40881.564583333333</v>
      </c>
      <c r="C667" s="86">
        <v>40882.822916666664</v>
      </c>
      <c r="D667" s="83" t="s">
        <v>774</v>
      </c>
      <c r="E667" s="83" t="s">
        <v>775</v>
      </c>
      <c r="F667" s="83"/>
      <c r="G667" s="83"/>
      <c r="H667" s="83"/>
      <c r="I667" s="83">
        <v>50</v>
      </c>
      <c r="J667" s="83"/>
      <c r="K667" s="83"/>
      <c r="L667" s="266">
        <v>236</v>
      </c>
      <c r="M667" s="83"/>
      <c r="N667" s="83">
        <v>206</v>
      </c>
      <c r="O667" s="95"/>
      <c r="P667" s="23">
        <v>40881.564583333333</v>
      </c>
      <c r="Q667" s="23">
        <v>40882.822916666664</v>
      </c>
      <c r="R667">
        <v>2.7290000000000001</v>
      </c>
      <c r="S667">
        <v>5.18</v>
      </c>
      <c r="T667" s="69">
        <f t="shared" si="123"/>
        <v>235.78560000000004</v>
      </c>
      <c r="U667" s="69"/>
      <c r="V667" s="23">
        <v>40881.458333333336</v>
      </c>
      <c r="W667" s="23">
        <v>40882.880555555559</v>
      </c>
      <c r="X667">
        <v>3.1080000000000001</v>
      </c>
      <c r="Y667">
        <v>5.18</v>
      </c>
      <c r="Z667" s="81">
        <f t="shared" si="113"/>
        <v>268.53120000000001</v>
      </c>
      <c r="AA667" s="83"/>
      <c r="AB667" s="82">
        <f t="shared" si="115"/>
        <v>32.531200000000013</v>
      </c>
      <c r="AC667" s="83"/>
      <c r="AD667" s="83"/>
      <c r="AE667" s="83"/>
      <c r="AF667" s="83"/>
      <c r="AG667" s="83"/>
      <c r="AH667" s="83"/>
      <c r="AI667" s="83"/>
      <c r="AJ667" s="83"/>
      <c r="AK667" s="83">
        <v>236</v>
      </c>
      <c r="AL667" s="9">
        <f t="shared" si="116"/>
        <v>235.78560000000004</v>
      </c>
      <c r="AM667" s="82">
        <f t="shared" si="124"/>
        <v>268.53120000000001</v>
      </c>
      <c r="AN667" s="9"/>
      <c r="AO667" s="82">
        <f t="shared" si="125"/>
        <v>-0.21439999999995507</v>
      </c>
      <c r="AP667" s="82">
        <f t="shared" si="126"/>
        <v>32.745599999999968</v>
      </c>
      <c r="AQ667" s="117">
        <f t="shared" si="117"/>
        <v>1.2583333333313931</v>
      </c>
      <c r="AR667" s="117">
        <f t="shared" si="122"/>
        <v>1.422222222223354</v>
      </c>
      <c r="AS667" s="117">
        <f t="shared" si="121"/>
        <v>0.16388888889196096</v>
      </c>
      <c r="AT667" s="9"/>
      <c r="AU667" s="9"/>
      <c r="AV667" s="9"/>
      <c r="AW667" s="9"/>
      <c r="AX667" s="83"/>
      <c r="AY667" s="83"/>
      <c r="AZ667" s="83"/>
      <c r="BA667" s="83"/>
      <c r="BB667" s="83"/>
      <c r="BC667" s="83"/>
      <c r="BD667" s="83"/>
      <c r="BE667" s="83"/>
      <c r="BF667" s="83"/>
      <c r="BG667" s="83"/>
      <c r="BH667" s="83"/>
      <c r="BI667" s="83"/>
      <c r="BJ667" s="83"/>
      <c r="BK667" s="83"/>
      <c r="BL667" s="83"/>
      <c r="BM667" s="83"/>
      <c r="BN667" s="83"/>
      <c r="BO667" s="83"/>
      <c r="BP667" s="83"/>
      <c r="BQ667" s="83"/>
      <c r="BR667" s="83"/>
      <c r="BS667" s="83"/>
      <c r="BT667" s="83"/>
      <c r="BU667" s="83"/>
      <c r="BV667" s="83"/>
      <c r="BW667" s="83"/>
      <c r="BX667" s="83"/>
      <c r="BY667" s="83"/>
      <c r="BZ667" s="83"/>
      <c r="CA667" s="83"/>
      <c r="CB667" s="83"/>
      <c r="CC667" s="83"/>
      <c r="CD667" s="83"/>
      <c r="CE667" s="83"/>
      <c r="CF667" s="83"/>
      <c r="CG667" s="83"/>
      <c r="CH667" s="83"/>
      <c r="CI667" s="83"/>
      <c r="CJ667" s="83"/>
      <c r="CK667" s="83"/>
      <c r="CL667" s="83"/>
      <c r="CM667" s="83"/>
      <c r="CN667" s="83"/>
      <c r="CO667" s="83"/>
      <c r="CP667" s="83"/>
      <c r="CQ667" s="83"/>
      <c r="CR667" s="83"/>
      <c r="CS667" s="83"/>
      <c r="CT667" s="83"/>
      <c r="CU667" s="83"/>
      <c r="CV667" s="83"/>
      <c r="CW667" s="83"/>
    </row>
    <row r="668" spans="1:101" s="6" customFormat="1" x14ac:dyDescent="0.2">
      <c r="A668" s="83" t="s">
        <v>2075</v>
      </c>
      <c r="B668" s="86">
        <v>40882.938194444447</v>
      </c>
      <c r="C668" s="86">
        <v>40891.195833333331</v>
      </c>
      <c r="D668" s="83" t="s">
        <v>776</v>
      </c>
      <c r="E668" s="83" t="s">
        <v>777</v>
      </c>
      <c r="F668" s="83"/>
      <c r="G668" s="83"/>
      <c r="H668" s="83"/>
      <c r="I668" s="83">
        <v>50</v>
      </c>
      <c r="J668" s="83"/>
      <c r="K668" s="83"/>
      <c r="L668" s="266">
        <v>483</v>
      </c>
      <c r="M668" s="83"/>
      <c r="N668" s="83">
        <v>113</v>
      </c>
      <c r="O668" s="95"/>
      <c r="P668" s="23">
        <v>40882.938194444447</v>
      </c>
      <c r="Q668" s="23">
        <v>40891.195833333331</v>
      </c>
      <c r="R668">
        <v>5.5877999999999997</v>
      </c>
      <c r="S668">
        <v>4.7160000000000002</v>
      </c>
      <c r="T668" s="69">
        <f t="shared" si="123"/>
        <v>482.78591999999992</v>
      </c>
      <c r="U668" s="69"/>
      <c r="V668" s="23">
        <v>40882.880555555559</v>
      </c>
      <c r="W668" s="23">
        <v>40891.217361111114</v>
      </c>
      <c r="X668">
        <v>5.8208000000000002</v>
      </c>
      <c r="Y668">
        <v>5.18</v>
      </c>
      <c r="Z668" s="81">
        <f t="shared" si="113"/>
        <v>502.91712000000001</v>
      </c>
      <c r="AA668" s="83"/>
      <c r="AB668" s="82">
        <f t="shared" si="115"/>
        <v>19.917120000000011</v>
      </c>
      <c r="AC668" s="83"/>
      <c r="AD668" s="83"/>
      <c r="AE668" s="83"/>
      <c r="AF668" s="83"/>
      <c r="AG668" s="83"/>
      <c r="AH668" s="83"/>
      <c r="AI668" s="83"/>
      <c r="AJ668" s="83"/>
      <c r="AK668" s="83">
        <v>483</v>
      </c>
      <c r="AL668" s="9">
        <f t="shared" si="116"/>
        <v>482.78591999999992</v>
      </c>
      <c r="AM668" s="82">
        <f t="shared" si="124"/>
        <v>502.91712000000001</v>
      </c>
      <c r="AN668" s="9"/>
      <c r="AO668" s="82">
        <f t="shared" si="125"/>
        <v>-0.21408000000008087</v>
      </c>
      <c r="AP668" s="82">
        <f t="shared" si="126"/>
        <v>20.131200000000092</v>
      </c>
      <c r="AQ668" s="117">
        <f t="shared" si="117"/>
        <v>8.257638888884685</v>
      </c>
      <c r="AR668" s="117">
        <f t="shared" si="122"/>
        <v>8.3368055555547471</v>
      </c>
      <c r="AS668" s="117">
        <f t="shared" si="121"/>
        <v>7.9166666670062114E-2</v>
      </c>
      <c r="AT668" s="9"/>
      <c r="AU668" s="9"/>
      <c r="AV668" s="9"/>
      <c r="AW668" s="9"/>
      <c r="AX668" s="83"/>
      <c r="AY668" s="83"/>
      <c r="AZ668" s="83"/>
      <c r="BA668" s="83"/>
      <c r="BB668" s="83"/>
      <c r="BC668" s="83"/>
      <c r="BD668" s="83"/>
      <c r="BE668" s="83"/>
      <c r="BF668" s="83"/>
      <c r="BG668" s="83"/>
      <c r="BH668" s="83"/>
      <c r="BI668" s="83"/>
      <c r="BJ668" s="83"/>
      <c r="BK668" s="83"/>
      <c r="BL668" s="83"/>
      <c r="BM668" s="83"/>
      <c r="BN668" s="83"/>
      <c r="BO668" s="83"/>
      <c r="BP668" s="83"/>
      <c r="BQ668" s="83"/>
      <c r="BR668" s="83"/>
      <c r="BS668" s="83"/>
      <c r="BT668" s="83"/>
      <c r="BU668" s="83"/>
      <c r="BV668" s="83"/>
      <c r="BW668" s="83"/>
      <c r="BX668" s="83"/>
      <c r="BY668" s="83"/>
      <c r="BZ668" s="83"/>
      <c r="CA668" s="83"/>
      <c r="CB668" s="83"/>
      <c r="CC668" s="83"/>
      <c r="CD668" s="83"/>
      <c r="CE668" s="83"/>
      <c r="CF668" s="83"/>
      <c r="CG668" s="83"/>
      <c r="CH668" s="83"/>
      <c r="CI668" s="83"/>
      <c r="CJ668" s="83"/>
      <c r="CK668" s="83"/>
      <c r="CL668" s="83"/>
      <c r="CM668" s="83"/>
      <c r="CN668" s="83"/>
      <c r="CO668" s="83"/>
      <c r="CP668" s="83"/>
      <c r="CQ668" s="83"/>
      <c r="CR668" s="83"/>
      <c r="CS668" s="83"/>
      <c r="CT668" s="83"/>
      <c r="CU668" s="83"/>
      <c r="CV668" s="83"/>
      <c r="CW668" s="83"/>
    </row>
    <row r="669" spans="1:101" s="6" customFormat="1" x14ac:dyDescent="0.2">
      <c r="A669" s="83" t="s">
        <v>2075</v>
      </c>
      <c r="B669" s="86">
        <v>40891.238888888889</v>
      </c>
      <c r="C669" s="86">
        <v>40891.287499999999</v>
      </c>
      <c r="D669" s="83" t="s">
        <v>778</v>
      </c>
      <c r="E669" s="83" t="s">
        <v>779</v>
      </c>
      <c r="F669" s="83"/>
      <c r="G669" s="83"/>
      <c r="H669" s="83"/>
      <c r="I669" s="83">
        <v>50</v>
      </c>
      <c r="J669" s="83"/>
      <c r="K669" s="83"/>
      <c r="L669" s="266">
        <v>154</v>
      </c>
      <c r="M669" s="83"/>
      <c r="N669" s="83">
        <v>121</v>
      </c>
      <c r="O669" s="95"/>
      <c r="P669" s="23">
        <v>40891.238888888889</v>
      </c>
      <c r="Q669" s="23">
        <v>40891.287499999999</v>
      </c>
      <c r="R669">
        <v>1.7875000000000001</v>
      </c>
      <c r="S669">
        <v>51.364199999999997</v>
      </c>
      <c r="T669" s="69">
        <f t="shared" si="123"/>
        <v>154.44</v>
      </c>
      <c r="U669" s="69"/>
      <c r="V669" s="23">
        <v>40891.217361111114</v>
      </c>
      <c r="W669" s="23">
        <v>40891.290972222225</v>
      </c>
      <c r="X669">
        <v>2.1032999999999999</v>
      </c>
      <c r="Y669">
        <v>51.364199999999997</v>
      </c>
      <c r="Z669" s="81">
        <f t="shared" si="113"/>
        <v>181.72512</v>
      </c>
      <c r="AA669" s="83"/>
      <c r="AB669" s="82">
        <f t="shared" si="115"/>
        <v>27.725120000000004</v>
      </c>
      <c r="AC669" s="83"/>
      <c r="AD669" s="83"/>
      <c r="AE669" s="83"/>
      <c r="AF669" s="83"/>
      <c r="AG669" s="83"/>
      <c r="AH669" s="83"/>
      <c r="AI669" s="83"/>
      <c r="AJ669" s="83"/>
      <c r="AK669" s="83">
        <v>154</v>
      </c>
      <c r="AL669" s="9">
        <f t="shared" si="116"/>
        <v>154.44</v>
      </c>
      <c r="AM669" s="82">
        <f t="shared" si="124"/>
        <v>181.72512</v>
      </c>
      <c r="AN669" s="9"/>
      <c r="AO669" s="82">
        <f t="shared" si="125"/>
        <v>0.43999999999999773</v>
      </c>
      <c r="AP669" s="82">
        <f t="shared" si="126"/>
        <v>27.285120000000006</v>
      </c>
      <c r="AQ669" s="117">
        <f t="shared" si="117"/>
        <v>4.8611111109494232E-2</v>
      </c>
      <c r="AR669" s="117">
        <f t="shared" si="122"/>
        <v>7.3611111110949423E-2</v>
      </c>
      <c r="AS669" s="117">
        <f t="shared" si="121"/>
        <v>2.5000000001455192E-2</v>
      </c>
      <c r="AT669" s="9"/>
      <c r="AU669" s="9"/>
      <c r="AV669" s="9"/>
      <c r="AW669" s="9"/>
      <c r="AX669" s="83"/>
      <c r="AY669" s="83"/>
      <c r="AZ669" s="83"/>
      <c r="BA669" s="83"/>
      <c r="BB669" s="83"/>
      <c r="BC669" s="83"/>
      <c r="BD669" s="83"/>
      <c r="BE669" s="83"/>
      <c r="BF669" s="83"/>
      <c r="BG669" s="83"/>
      <c r="BH669" s="83"/>
      <c r="BI669" s="83"/>
      <c r="BJ669" s="83"/>
      <c r="BK669" s="83"/>
      <c r="BL669" s="83"/>
      <c r="BM669" s="83"/>
      <c r="BN669" s="83"/>
      <c r="BO669" s="83"/>
      <c r="BP669" s="83"/>
      <c r="BQ669" s="83"/>
      <c r="BR669" s="83"/>
      <c r="BS669" s="83"/>
      <c r="BT669" s="83"/>
      <c r="BU669" s="83"/>
      <c r="BV669" s="83"/>
      <c r="BW669" s="83"/>
      <c r="BX669" s="83"/>
      <c r="BY669" s="83"/>
      <c r="BZ669" s="83"/>
      <c r="CA669" s="83"/>
      <c r="CB669" s="83"/>
      <c r="CC669" s="83"/>
      <c r="CD669" s="83"/>
      <c r="CE669" s="83"/>
      <c r="CF669" s="83"/>
      <c r="CG669" s="83"/>
      <c r="CH669" s="83"/>
      <c r="CI669" s="83"/>
      <c r="CJ669" s="83"/>
      <c r="CK669" s="83"/>
      <c r="CL669" s="83"/>
      <c r="CM669" s="83"/>
      <c r="CN669" s="83"/>
      <c r="CO669" s="83"/>
      <c r="CP669" s="83"/>
      <c r="CQ669" s="83"/>
      <c r="CR669" s="83"/>
      <c r="CS669" s="83"/>
      <c r="CT669" s="83"/>
      <c r="CU669" s="83"/>
      <c r="CV669" s="83"/>
      <c r="CW669" s="83"/>
    </row>
    <row r="670" spans="1:101" s="6" customFormat="1" x14ac:dyDescent="0.2">
      <c r="A670" s="83" t="s">
        <v>2075</v>
      </c>
      <c r="B670" s="86">
        <v>40891.294444444444</v>
      </c>
      <c r="C670" s="86">
        <v>40894.102083333331</v>
      </c>
      <c r="D670" s="83" t="s">
        <v>780</v>
      </c>
      <c r="E670" s="83" t="s">
        <v>781</v>
      </c>
      <c r="F670" s="83"/>
      <c r="G670" s="83"/>
      <c r="H670" s="83"/>
      <c r="I670" s="83">
        <v>50</v>
      </c>
      <c r="J670" s="83"/>
      <c r="K670" s="83"/>
      <c r="L670" s="266">
        <v>1201</v>
      </c>
      <c r="M670" s="83"/>
      <c r="N670" s="83">
        <v>45.5</v>
      </c>
      <c r="O670" s="95"/>
      <c r="P670" s="23">
        <v>40891.294444444444</v>
      </c>
      <c r="Q670" s="23">
        <v>40894.102083333331</v>
      </c>
      <c r="R670">
        <v>13.8972</v>
      </c>
      <c r="S670">
        <v>47.010899999999999</v>
      </c>
      <c r="T670" s="69">
        <f t="shared" si="123"/>
        <v>1200.7180800000001</v>
      </c>
      <c r="U670" s="69"/>
      <c r="V670" s="23">
        <v>40891.290972222225</v>
      </c>
      <c r="W670" s="23">
        <v>40894.177083333336</v>
      </c>
      <c r="X670">
        <v>14.1046</v>
      </c>
      <c r="Y670">
        <v>47.010899999999999</v>
      </c>
      <c r="Z670" s="81">
        <f t="shared" si="113"/>
        <v>1218.63744</v>
      </c>
      <c r="AA670" s="83"/>
      <c r="AB670" s="82">
        <f t="shared" si="115"/>
        <v>17.63743999999997</v>
      </c>
      <c r="AC670" s="83"/>
      <c r="AD670" s="83"/>
      <c r="AE670" s="83"/>
      <c r="AF670" s="83"/>
      <c r="AG670" s="83"/>
      <c r="AH670" s="83"/>
      <c r="AI670" s="83"/>
      <c r="AJ670" s="83"/>
      <c r="AK670" s="83">
        <v>1201</v>
      </c>
      <c r="AL670" s="9">
        <f t="shared" si="116"/>
        <v>1200.7180800000001</v>
      </c>
      <c r="AM670" s="82">
        <f t="shared" si="124"/>
        <v>1218.63744</v>
      </c>
      <c r="AN670" s="9"/>
      <c r="AO670" s="82">
        <f t="shared" si="125"/>
        <v>-0.28191999999990003</v>
      </c>
      <c r="AP670" s="82">
        <f t="shared" si="126"/>
        <v>17.91935999999987</v>
      </c>
      <c r="AQ670" s="117">
        <f t="shared" si="117"/>
        <v>2.8076388888875954</v>
      </c>
      <c r="AR670" s="117">
        <f t="shared" si="122"/>
        <v>2.8861111111109494</v>
      </c>
      <c r="AS670" s="117">
        <f t="shared" si="121"/>
        <v>7.8472222223354038E-2</v>
      </c>
      <c r="AT670" s="9"/>
      <c r="AU670" s="9"/>
      <c r="AV670" s="9"/>
      <c r="AW670" s="9"/>
      <c r="AX670" s="83"/>
      <c r="AY670" s="83"/>
      <c r="AZ670" s="83"/>
      <c r="BA670" s="83"/>
      <c r="BB670" s="83"/>
      <c r="BC670" s="83"/>
      <c r="BD670" s="83"/>
      <c r="BE670" s="83"/>
      <c r="BF670" s="83"/>
      <c r="BG670" s="83"/>
      <c r="BH670" s="83"/>
      <c r="BI670" s="83"/>
      <c r="BJ670" s="83"/>
      <c r="BK670" s="83"/>
      <c r="BL670" s="83"/>
      <c r="BM670" s="83"/>
      <c r="BN670" s="83"/>
      <c r="BO670" s="83"/>
      <c r="BP670" s="83"/>
      <c r="BQ670" s="83"/>
      <c r="BR670" s="83"/>
      <c r="BS670" s="83"/>
      <c r="BT670" s="83"/>
      <c r="BU670" s="83"/>
      <c r="BV670" s="83"/>
      <c r="BW670" s="83"/>
      <c r="BX670" s="83"/>
      <c r="BY670" s="83"/>
      <c r="BZ670" s="83"/>
      <c r="CA670" s="83"/>
      <c r="CB670" s="83"/>
      <c r="CC670" s="83"/>
      <c r="CD670" s="83"/>
      <c r="CE670" s="83"/>
      <c r="CF670" s="83"/>
      <c r="CG670" s="83"/>
      <c r="CH670" s="83"/>
      <c r="CI670" s="83"/>
      <c r="CJ670" s="83"/>
      <c r="CK670" s="83"/>
      <c r="CL670" s="83"/>
      <c r="CM670" s="83"/>
      <c r="CN670" s="83"/>
      <c r="CO670" s="83"/>
      <c r="CP670" s="83"/>
      <c r="CQ670" s="83"/>
      <c r="CR670" s="83"/>
      <c r="CS670" s="83"/>
      <c r="CT670" s="83"/>
      <c r="CU670" s="83"/>
      <c r="CV670" s="83"/>
      <c r="CW670" s="83"/>
    </row>
    <row r="671" spans="1:101" s="6" customFormat="1" x14ac:dyDescent="0.2">
      <c r="A671" s="83" t="s">
        <v>2075</v>
      </c>
      <c r="B671" s="86">
        <v>40894.25277777778</v>
      </c>
      <c r="C671" s="86">
        <v>40895.375</v>
      </c>
      <c r="D671" s="83" t="s">
        <v>782</v>
      </c>
      <c r="E671" s="83" t="s">
        <v>783</v>
      </c>
      <c r="F671" s="83"/>
      <c r="G671" s="83"/>
      <c r="H671" s="83"/>
      <c r="I671" s="83">
        <v>50</v>
      </c>
      <c r="J671" s="83"/>
      <c r="K671" s="83"/>
      <c r="L671" s="266">
        <v>83.6</v>
      </c>
      <c r="M671" s="83"/>
      <c r="N671" s="83">
        <v>554</v>
      </c>
      <c r="O671" s="95"/>
      <c r="P671" s="23">
        <v>40894.25277777778</v>
      </c>
      <c r="Q671" s="23">
        <v>40895.375</v>
      </c>
      <c r="R671">
        <v>0.96779999999999999</v>
      </c>
      <c r="S671">
        <v>0.94</v>
      </c>
      <c r="T671" s="69">
        <f t="shared" si="123"/>
        <v>83.617919999999998</v>
      </c>
      <c r="U671" s="69"/>
      <c r="V671" s="23">
        <v>40894.177083333336</v>
      </c>
      <c r="W671" s="23">
        <v>40895.466666666667</v>
      </c>
      <c r="X671">
        <v>1.1079000000000001</v>
      </c>
      <c r="Y671">
        <v>0.94</v>
      </c>
      <c r="Z671" s="81">
        <f t="shared" si="113"/>
        <v>95.722560000000001</v>
      </c>
      <c r="AA671" s="83"/>
      <c r="AB671" s="82">
        <f t="shared" si="115"/>
        <v>12.122560000000007</v>
      </c>
      <c r="AC671" s="83"/>
      <c r="AD671" s="83"/>
      <c r="AE671" s="83"/>
      <c r="AF671" s="83"/>
      <c r="AG671" s="83"/>
      <c r="AH671" s="83"/>
      <c r="AI671" s="83"/>
      <c r="AJ671" s="83"/>
      <c r="AK671" s="83">
        <v>83.6</v>
      </c>
      <c r="AL671" s="9">
        <f t="shared" si="116"/>
        <v>83.617919999999998</v>
      </c>
      <c r="AM671" s="82">
        <f t="shared" si="124"/>
        <v>95.722560000000001</v>
      </c>
      <c r="AN671" s="9"/>
      <c r="AO671" s="82">
        <f t="shared" si="125"/>
        <v>1.7920000000003711E-2</v>
      </c>
      <c r="AP671" s="82">
        <f t="shared" si="126"/>
        <v>12.104640000000003</v>
      </c>
      <c r="AQ671" s="117">
        <f t="shared" si="117"/>
        <v>1.1222222222204437</v>
      </c>
      <c r="AR671" s="117">
        <f t="shared" si="122"/>
        <v>1.2895833333313931</v>
      </c>
      <c r="AS671" s="117">
        <f t="shared" si="121"/>
        <v>0.16736111111094942</v>
      </c>
      <c r="AT671" s="83"/>
      <c r="AU671" s="83"/>
      <c r="AV671" s="83"/>
      <c r="AW671" s="83"/>
      <c r="AX671" s="83"/>
      <c r="AY671" s="83"/>
      <c r="AZ671" s="83"/>
      <c r="BA671" s="83"/>
      <c r="BB671" s="83"/>
      <c r="BC671" s="83"/>
      <c r="BD671" s="83"/>
      <c r="BE671" s="83"/>
      <c r="BF671" s="83"/>
      <c r="BG671" s="83"/>
      <c r="BH671" s="83"/>
      <c r="BI671" s="83"/>
      <c r="BJ671" s="83"/>
      <c r="BK671" s="83"/>
      <c r="BL671" s="83"/>
      <c r="BM671" s="83"/>
      <c r="BN671" s="83"/>
      <c r="BO671" s="83"/>
      <c r="BP671" s="83"/>
      <c r="BQ671" s="83"/>
      <c r="BR671" s="83"/>
      <c r="BS671" s="83"/>
      <c r="BT671" s="83"/>
      <c r="BU671" s="83"/>
      <c r="BV671" s="83"/>
      <c r="BW671" s="83"/>
      <c r="BX671" s="83"/>
      <c r="BY671" s="83"/>
      <c r="BZ671" s="83"/>
      <c r="CA671" s="83"/>
      <c r="CB671" s="83"/>
      <c r="CC671" s="83"/>
      <c r="CD671" s="83"/>
      <c r="CE671" s="83"/>
      <c r="CF671" s="83"/>
      <c r="CG671" s="83"/>
      <c r="CH671" s="83"/>
      <c r="CI671" s="83"/>
      <c r="CJ671" s="83"/>
      <c r="CK671" s="83"/>
      <c r="CL671" s="83"/>
      <c r="CM671" s="83"/>
      <c r="CN671" s="83"/>
      <c r="CO671" s="83"/>
      <c r="CP671" s="83"/>
      <c r="CQ671" s="83"/>
      <c r="CR671" s="83"/>
      <c r="CS671" s="83"/>
      <c r="CT671" s="83"/>
      <c r="CU671" s="83"/>
      <c r="CV671" s="83"/>
      <c r="CW671" s="83"/>
    </row>
    <row r="672" spans="1:101" s="6" customFormat="1" x14ac:dyDescent="0.2">
      <c r="A672" s="83" t="s">
        <v>2075</v>
      </c>
      <c r="B672" s="86">
        <v>40895.559027777781</v>
      </c>
      <c r="C672" s="86">
        <v>40897.707638888889</v>
      </c>
      <c r="D672" s="83" t="s">
        <v>784</v>
      </c>
      <c r="E672" s="83" t="s">
        <v>785</v>
      </c>
      <c r="F672" s="83"/>
      <c r="G672" s="83"/>
      <c r="H672" s="83"/>
      <c r="I672" s="83">
        <v>50</v>
      </c>
      <c r="J672" s="83"/>
      <c r="K672" s="83"/>
      <c r="L672" s="266">
        <v>132</v>
      </c>
      <c r="M672" s="83"/>
      <c r="N672" s="83">
        <v>261</v>
      </c>
      <c r="O672" s="95"/>
      <c r="P672" s="23">
        <v>40895.559027777781</v>
      </c>
      <c r="Q672" s="23">
        <v>40897.707638888889</v>
      </c>
      <c r="R672">
        <v>1.5276000000000001</v>
      </c>
      <c r="S672">
        <v>0.8155</v>
      </c>
      <c r="T672" s="69">
        <f t="shared" si="123"/>
        <v>131.98464000000001</v>
      </c>
      <c r="U672" s="69"/>
      <c r="V672" s="23">
        <v>40895.466666666667</v>
      </c>
      <c r="W672" s="23">
        <v>40897.816666666666</v>
      </c>
      <c r="X672">
        <v>1.6677999999999999</v>
      </c>
      <c r="Y672">
        <v>0.8155</v>
      </c>
      <c r="Z672" s="81">
        <f t="shared" si="113"/>
        <v>144.09791999999999</v>
      </c>
      <c r="AA672" s="83"/>
      <c r="AB672" s="82">
        <f t="shared" si="115"/>
        <v>12.097919999999988</v>
      </c>
      <c r="AC672" s="83"/>
      <c r="AD672" s="83"/>
      <c r="AE672" s="83"/>
      <c r="AF672" s="83"/>
      <c r="AG672" s="83"/>
      <c r="AH672" s="83"/>
      <c r="AI672" s="83"/>
      <c r="AJ672" s="83"/>
      <c r="AK672" s="83">
        <v>132</v>
      </c>
      <c r="AL672" s="9">
        <f t="shared" si="116"/>
        <v>131.98464000000001</v>
      </c>
      <c r="AM672" s="82">
        <f t="shared" si="124"/>
        <v>144.09791999999999</v>
      </c>
      <c r="AN672" s="9"/>
      <c r="AO672" s="82">
        <f t="shared" si="125"/>
        <v>-1.535999999998694E-2</v>
      </c>
      <c r="AP672" s="82">
        <f t="shared" si="126"/>
        <v>12.113279999999975</v>
      </c>
      <c r="AQ672" s="117">
        <f t="shared" si="117"/>
        <v>2.148611111108039</v>
      </c>
      <c r="AR672" s="117">
        <f t="shared" si="122"/>
        <v>2.3499999999985448</v>
      </c>
      <c r="AS672" s="117">
        <f t="shared" si="121"/>
        <v>0.20138888889050577</v>
      </c>
      <c r="AT672" s="83"/>
      <c r="AU672" s="83"/>
      <c r="AV672" s="83"/>
      <c r="AW672" s="83"/>
      <c r="AX672" s="83"/>
      <c r="AY672" s="83"/>
      <c r="AZ672" s="83"/>
      <c r="BA672" s="83"/>
      <c r="BB672" s="83"/>
      <c r="BC672" s="83"/>
      <c r="BD672" s="83"/>
      <c r="BE672" s="83"/>
      <c r="BF672" s="83"/>
      <c r="BG672" s="83"/>
      <c r="BH672" s="83"/>
      <c r="BI672" s="83"/>
      <c r="BJ672" s="83"/>
      <c r="BK672" s="83"/>
      <c r="BL672" s="83"/>
      <c r="BM672" s="83"/>
      <c r="BN672" s="83"/>
      <c r="BO672" s="83"/>
      <c r="BP672" s="83"/>
      <c r="BQ672" s="83"/>
      <c r="BR672" s="83"/>
      <c r="BS672" s="83"/>
      <c r="BT672" s="83"/>
      <c r="BU672" s="83"/>
      <c r="BV672" s="83"/>
      <c r="BW672" s="83"/>
      <c r="BX672" s="83"/>
      <c r="BY672" s="83"/>
      <c r="BZ672" s="83"/>
      <c r="CA672" s="83"/>
      <c r="CB672" s="83"/>
      <c r="CC672" s="83"/>
      <c r="CD672" s="83"/>
      <c r="CE672" s="83"/>
      <c r="CF672" s="83"/>
      <c r="CG672" s="83"/>
      <c r="CH672" s="83"/>
      <c r="CI672" s="83"/>
      <c r="CJ672" s="83"/>
      <c r="CK672" s="83"/>
      <c r="CL672" s="83"/>
      <c r="CM672" s="83"/>
      <c r="CN672" s="83"/>
      <c r="CO672" s="83"/>
      <c r="CP672" s="83"/>
      <c r="CQ672" s="83"/>
      <c r="CR672" s="83"/>
      <c r="CS672" s="83"/>
      <c r="CT672" s="83"/>
      <c r="CU672" s="83"/>
      <c r="CV672" s="83"/>
      <c r="CW672" s="83"/>
    </row>
    <row r="673" spans="1:101" s="6" customFormat="1" x14ac:dyDescent="0.2">
      <c r="A673" s="83" t="s">
        <v>2075</v>
      </c>
      <c r="B673" s="86">
        <v>40897.926388888889</v>
      </c>
      <c r="C673" s="86">
        <v>40898.322222222225</v>
      </c>
      <c r="D673" s="83" t="s">
        <v>788</v>
      </c>
      <c r="E673" s="83" t="s">
        <v>789</v>
      </c>
      <c r="F673" s="83"/>
      <c r="G673" s="83"/>
      <c r="H673" s="83"/>
      <c r="I673" s="83">
        <v>50</v>
      </c>
      <c r="J673" s="83"/>
      <c r="K673" s="83"/>
      <c r="L673" s="266">
        <v>23.9</v>
      </c>
      <c r="M673" s="83"/>
      <c r="N673" s="83">
        <v>187</v>
      </c>
      <c r="O673" s="95"/>
      <c r="P673" s="23">
        <v>40897.926388888889</v>
      </c>
      <c r="Q673" s="23">
        <v>40898.322222222225</v>
      </c>
      <c r="R673">
        <v>0.27610000000000001</v>
      </c>
      <c r="S673">
        <v>0.75660000000000005</v>
      </c>
      <c r="T673" s="69">
        <f t="shared" si="123"/>
        <v>23.855040000000006</v>
      </c>
      <c r="U673" s="69"/>
      <c r="V673" s="23">
        <v>40897.816666666666</v>
      </c>
      <c r="W673" s="23">
        <v>40898.47152777778</v>
      </c>
      <c r="X673">
        <v>0.47160000000000002</v>
      </c>
      <c r="Y673">
        <v>0.94</v>
      </c>
      <c r="Z673" s="81">
        <f t="shared" si="113"/>
        <v>40.74624</v>
      </c>
      <c r="AA673" s="83"/>
      <c r="AB673" s="82">
        <f t="shared" si="115"/>
        <v>16.846240000000002</v>
      </c>
      <c r="AC673" s="83"/>
      <c r="AD673" s="83"/>
      <c r="AE673" s="83"/>
      <c r="AF673" s="83"/>
      <c r="AG673" s="83"/>
      <c r="AH673" s="83"/>
      <c r="AI673" s="83"/>
      <c r="AJ673" s="83"/>
      <c r="AK673" s="83">
        <v>23.9</v>
      </c>
      <c r="AL673" s="9">
        <f t="shared" si="116"/>
        <v>23.855040000000006</v>
      </c>
      <c r="AM673" s="82">
        <f t="shared" si="124"/>
        <v>40.74624</v>
      </c>
      <c r="AN673" s="9"/>
      <c r="AO673" s="82">
        <f t="shared" si="125"/>
        <v>-4.4959999999992561E-2</v>
      </c>
      <c r="AP673" s="82">
        <f t="shared" si="126"/>
        <v>16.891199999999994</v>
      </c>
      <c r="AQ673" s="117">
        <f t="shared" si="117"/>
        <v>0.39583333333575865</v>
      </c>
      <c r="AR673" s="117">
        <f t="shared" si="122"/>
        <v>0.65486111111385981</v>
      </c>
      <c r="AS673" s="117">
        <f t="shared" si="121"/>
        <v>0.25902777777810115</v>
      </c>
      <c r="AT673" s="83"/>
      <c r="AU673" s="83"/>
      <c r="AV673" s="83"/>
      <c r="AW673" s="83"/>
      <c r="AX673" s="83"/>
      <c r="AY673" s="83"/>
      <c r="AZ673" s="83"/>
      <c r="BA673" s="83"/>
      <c r="BB673" s="83"/>
      <c r="BC673" s="83"/>
      <c r="BD673" s="83"/>
      <c r="BE673" s="83"/>
      <c r="BF673" s="83"/>
      <c r="BG673" s="83"/>
      <c r="BH673" s="83"/>
      <c r="BI673" s="83"/>
      <c r="BJ673" s="83"/>
      <c r="BK673" s="83"/>
      <c r="BL673" s="83"/>
      <c r="BM673" s="83"/>
      <c r="BN673" s="83"/>
      <c r="BO673" s="83"/>
      <c r="BP673" s="83"/>
      <c r="BQ673" s="83"/>
      <c r="BR673" s="83"/>
      <c r="BS673" s="83"/>
      <c r="BT673" s="83"/>
      <c r="BU673" s="83"/>
      <c r="BV673" s="83"/>
      <c r="BW673" s="83"/>
      <c r="BX673" s="83"/>
      <c r="BY673" s="83"/>
      <c r="BZ673" s="83"/>
      <c r="CA673" s="83"/>
      <c r="CB673" s="83"/>
      <c r="CC673" s="83"/>
      <c r="CD673" s="83"/>
      <c r="CE673" s="83"/>
      <c r="CF673" s="83"/>
      <c r="CG673" s="83"/>
      <c r="CH673" s="83"/>
      <c r="CI673" s="83"/>
      <c r="CJ673" s="83"/>
      <c r="CK673" s="83"/>
      <c r="CL673" s="83"/>
      <c r="CM673" s="83"/>
      <c r="CN673" s="83"/>
      <c r="CO673" s="83"/>
      <c r="CP673" s="83"/>
      <c r="CQ673" s="83"/>
      <c r="CR673" s="83"/>
      <c r="CS673" s="83"/>
      <c r="CT673" s="83"/>
      <c r="CU673" s="83"/>
      <c r="CV673" s="83"/>
      <c r="CW673" s="83"/>
    </row>
    <row r="674" spans="1:101" s="6" customFormat="1" x14ac:dyDescent="0.2">
      <c r="A674" s="83" t="s">
        <v>2075</v>
      </c>
      <c r="B674" s="86">
        <v>40898.621527777781</v>
      </c>
      <c r="C674" s="86">
        <v>40907.368750000001</v>
      </c>
      <c r="D674" s="83" t="s">
        <v>792</v>
      </c>
      <c r="E674" s="83" t="s">
        <v>793</v>
      </c>
      <c r="F674" s="83"/>
      <c r="G674" s="83"/>
      <c r="H674" s="83"/>
      <c r="I674" s="83">
        <v>50</v>
      </c>
      <c r="J674" s="83"/>
      <c r="K674" s="83"/>
      <c r="L674" s="266">
        <v>388</v>
      </c>
      <c r="M674" s="83"/>
      <c r="N674" s="83">
        <v>159</v>
      </c>
      <c r="O674" s="95"/>
      <c r="P674" s="23">
        <v>40898.621527777781</v>
      </c>
      <c r="Q674" s="23">
        <v>40907.368750000001</v>
      </c>
      <c r="R674">
        <v>4.4894999999999996</v>
      </c>
      <c r="S674">
        <v>4.0697999999999999</v>
      </c>
      <c r="T674" s="69">
        <f t="shared" si="123"/>
        <v>387.89280000000002</v>
      </c>
      <c r="U674" s="69"/>
      <c r="V674" s="23">
        <v>40898.47152777778</v>
      </c>
      <c r="W674" s="23">
        <v>40907.384027777778</v>
      </c>
      <c r="X674">
        <v>4.702</v>
      </c>
      <c r="Y674">
        <v>6.4352</v>
      </c>
      <c r="Z674" s="81">
        <f t="shared" si="113"/>
        <v>406.25280000000004</v>
      </c>
      <c r="AA674" s="83"/>
      <c r="AB674" s="82">
        <f t="shared" si="115"/>
        <v>18.252800000000036</v>
      </c>
      <c r="AC674" s="83"/>
      <c r="AD674" s="83"/>
      <c r="AE674" s="83"/>
      <c r="AF674" s="83"/>
      <c r="AG674" s="83"/>
      <c r="AH674" s="83"/>
      <c r="AI674" s="83"/>
      <c r="AJ674" s="83"/>
      <c r="AK674" s="83">
        <v>388</v>
      </c>
      <c r="AL674" s="9">
        <f t="shared" si="116"/>
        <v>387.89280000000002</v>
      </c>
      <c r="AM674" s="82">
        <f t="shared" si="124"/>
        <v>406.25280000000004</v>
      </c>
      <c r="AN674" s="9"/>
      <c r="AO674" s="82">
        <f t="shared" si="125"/>
        <v>-0.10719999999997754</v>
      </c>
      <c r="AP674" s="82">
        <f t="shared" si="126"/>
        <v>18.360000000000014</v>
      </c>
      <c r="AQ674" s="117">
        <f t="shared" si="117"/>
        <v>8.7472222222204437</v>
      </c>
      <c r="AR674" s="117">
        <f t="shared" si="122"/>
        <v>8.9124999999985448</v>
      </c>
      <c r="AS674" s="117">
        <f t="shared" si="121"/>
        <v>0.16527777777810115</v>
      </c>
      <c r="AT674" s="83"/>
      <c r="AU674" s="83"/>
      <c r="AV674" s="83"/>
      <c r="AW674" s="83"/>
      <c r="AX674" s="83"/>
      <c r="AY674" s="83"/>
      <c r="AZ674" s="83"/>
      <c r="BA674" s="83"/>
      <c r="BB674" s="83"/>
      <c r="BC674" s="83"/>
      <c r="BD674" s="83"/>
      <c r="BE674" s="83"/>
      <c r="BF674" s="83"/>
      <c r="BG674" s="83"/>
      <c r="BH674" s="83"/>
      <c r="BI674" s="83"/>
      <c r="BJ674" s="83"/>
      <c r="BK674" s="83"/>
      <c r="BL674" s="83"/>
      <c r="BM674" s="83"/>
      <c r="BN674" s="83"/>
      <c r="BO674" s="83"/>
      <c r="BP674" s="83"/>
      <c r="BQ674" s="83"/>
      <c r="BR674" s="83"/>
      <c r="BS674" s="83"/>
      <c r="BT674" s="83"/>
      <c r="BU674" s="83"/>
      <c r="BV674" s="83"/>
      <c r="BW674" s="83"/>
      <c r="BX674" s="83"/>
      <c r="BY674" s="83"/>
      <c r="BZ674" s="83"/>
      <c r="CA674" s="83"/>
      <c r="CB674" s="83"/>
      <c r="CC674" s="83"/>
      <c r="CD674" s="83"/>
      <c r="CE674" s="83"/>
      <c r="CF674" s="83"/>
      <c r="CG674" s="83"/>
      <c r="CH674" s="83"/>
      <c r="CI674" s="83"/>
      <c r="CJ674" s="83"/>
      <c r="CK674" s="83"/>
      <c r="CL674" s="83"/>
      <c r="CM674" s="83"/>
      <c r="CN674" s="83"/>
      <c r="CO674" s="83"/>
      <c r="CP674" s="83"/>
      <c r="CQ674" s="83"/>
      <c r="CR674" s="83"/>
      <c r="CS674" s="83"/>
      <c r="CT674" s="83"/>
      <c r="CU674" s="83"/>
      <c r="CV674" s="83"/>
      <c r="CW674" s="83"/>
    </row>
    <row r="675" spans="1:101" s="6" customFormat="1" x14ac:dyDescent="0.2">
      <c r="A675" s="83" t="s">
        <v>2075</v>
      </c>
      <c r="B675" s="86">
        <v>40907.4</v>
      </c>
      <c r="C675" s="86">
        <v>40907.50277777778</v>
      </c>
      <c r="D675" s="83" t="s">
        <v>794</v>
      </c>
      <c r="E675" s="83" t="s">
        <v>795</v>
      </c>
      <c r="F675" s="83"/>
      <c r="G675" s="83"/>
      <c r="H675" s="83"/>
      <c r="I675" s="83">
        <v>50</v>
      </c>
      <c r="J675" s="83"/>
      <c r="K675" s="83"/>
      <c r="L675" s="266">
        <v>118</v>
      </c>
      <c r="M675" s="83"/>
      <c r="N675" s="83">
        <v>354</v>
      </c>
      <c r="O675" s="95"/>
      <c r="P675" s="23">
        <v>40907.4</v>
      </c>
      <c r="Q675" s="23">
        <v>40907.50277777778</v>
      </c>
      <c r="R675">
        <v>1.3657999999999999</v>
      </c>
      <c r="S675">
        <v>21.920400000000001</v>
      </c>
      <c r="T675" s="69">
        <f t="shared" si="123"/>
        <v>118.00511999999998</v>
      </c>
      <c r="U675" s="69"/>
      <c r="V675" s="23">
        <v>40907.384027777778</v>
      </c>
      <c r="W675" s="23">
        <v>40907.506944444445</v>
      </c>
      <c r="X675">
        <v>1.6544000000000001</v>
      </c>
      <c r="Y675">
        <v>22.417000000000002</v>
      </c>
      <c r="Z675" s="81">
        <f t="shared" si="113"/>
        <v>142.94015999999999</v>
      </c>
      <c r="AA675" s="83"/>
      <c r="AB675" s="82">
        <f t="shared" si="115"/>
        <v>24.940159999999992</v>
      </c>
      <c r="AC675" s="83"/>
      <c r="AD675" s="83"/>
      <c r="AE675" s="83"/>
      <c r="AF675" s="83"/>
      <c r="AG675" s="83"/>
      <c r="AH675" s="83"/>
      <c r="AI675" s="83"/>
      <c r="AJ675" s="83"/>
      <c r="AK675" s="83">
        <v>118</v>
      </c>
      <c r="AL675" s="9">
        <f t="shared" si="116"/>
        <v>118.00511999999998</v>
      </c>
      <c r="AM675" s="82">
        <f t="shared" si="124"/>
        <v>142.94015999999999</v>
      </c>
      <c r="AN675" s="9"/>
      <c r="AO675" s="82">
        <f t="shared" si="125"/>
        <v>5.1199999999766987E-3</v>
      </c>
      <c r="AP675" s="82">
        <f t="shared" si="126"/>
        <v>24.935040000000015</v>
      </c>
      <c r="AQ675" s="117">
        <f t="shared" si="117"/>
        <v>0.10277777777810115</v>
      </c>
      <c r="AR675" s="117">
        <f t="shared" si="122"/>
        <v>0.12291666666715173</v>
      </c>
      <c r="AS675" s="117">
        <f t="shared" si="121"/>
        <v>2.0138888889050577E-2</v>
      </c>
      <c r="AT675" s="83"/>
      <c r="AU675" s="83"/>
      <c r="AV675" s="83"/>
      <c r="AW675" s="83"/>
      <c r="AX675" s="83"/>
      <c r="AY675" s="83"/>
      <c r="AZ675" s="83"/>
      <c r="BA675" s="83"/>
      <c r="BB675" s="83"/>
      <c r="BC675" s="83"/>
      <c r="BD675" s="83"/>
      <c r="BE675" s="83"/>
      <c r="BF675" s="83"/>
      <c r="BG675" s="83"/>
      <c r="BH675" s="83"/>
      <c r="BI675" s="83"/>
      <c r="BJ675" s="83"/>
      <c r="BK675" s="83"/>
      <c r="BL675" s="83"/>
      <c r="BM675" s="83"/>
      <c r="BN675" s="83"/>
      <c r="BO675" s="83"/>
      <c r="BP675" s="83"/>
      <c r="BQ675" s="83"/>
      <c r="BR675" s="83"/>
      <c r="BS675" s="83"/>
      <c r="BT675" s="83"/>
      <c r="BU675" s="83"/>
      <c r="BV675" s="83"/>
      <c r="BW675" s="83"/>
      <c r="BX675" s="83"/>
      <c r="BY675" s="83"/>
      <c r="BZ675" s="83"/>
      <c r="CA675" s="83"/>
      <c r="CB675" s="83"/>
      <c r="CC675" s="83"/>
      <c r="CD675" s="83"/>
      <c r="CE675" s="83"/>
      <c r="CF675" s="83"/>
      <c r="CG675" s="83"/>
      <c r="CH675" s="83"/>
      <c r="CI675" s="83"/>
      <c r="CJ675" s="83"/>
      <c r="CK675" s="83"/>
      <c r="CL675" s="83"/>
      <c r="CM675" s="83"/>
      <c r="CN675" s="83"/>
      <c r="CO675" s="83"/>
      <c r="CP675" s="83"/>
      <c r="CQ675" s="83"/>
      <c r="CR675" s="83"/>
      <c r="CS675" s="83"/>
      <c r="CT675" s="83"/>
      <c r="CU675" s="83"/>
      <c r="CV675" s="83"/>
      <c r="CW675" s="83"/>
    </row>
    <row r="676" spans="1:101" s="6" customFormat="1" x14ac:dyDescent="0.2">
      <c r="A676" s="83" t="s">
        <v>2075</v>
      </c>
      <c r="B676" s="86">
        <v>40907.511805555558</v>
      </c>
      <c r="C676" s="86">
        <v>40909.0625</v>
      </c>
      <c r="D676" s="83" t="s">
        <v>796</v>
      </c>
      <c r="E676" s="83" t="s">
        <v>797</v>
      </c>
      <c r="F676" s="83"/>
      <c r="G676" s="83"/>
      <c r="H676" s="83"/>
      <c r="I676" s="83">
        <v>50</v>
      </c>
      <c r="J676" s="83"/>
      <c r="K676" s="83"/>
      <c r="L676" s="266">
        <v>929</v>
      </c>
      <c r="M676" s="83"/>
      <c r="N676" s="83">
        <v>63.6</v>
      </c>
      <c r="O676" s="95"/>
      <c r="P676" s="23">
        <v>40907.511805555558</v>
      </c>
      <c r="Q676" s="23">
        <v>40909.0625</v>
      </c>
      <c r="R676">
        <v>10.752599999999999</v>
      </c>
      <c r="S676">
        <v>35</v>
      </c>
      <c r="T676" s="69">
        <f t="shared" si="123"/>
        <v>929.02463999999998</v>
      </c>
      <c r="U676" s="69"/>
      <c r="V676" s="23">
        <v>40907.506944444445</v>
      </c>
      <c r="W676" s="23">
        <v>40909.13958333333</v>
      </c>
      <c r="X676">
        <v>11.014799999999999</v>
      </c>
      <c r="Y676">
        <v>35</v>
      </c>
      <c r="Z676" s="81">
        <f t="shared" si="113"/>
        <v>951.67872</v>
      </c>
      <c r="AA676" s="83"/>
      <c r="AB676" s="82">
        <f t="shared" si="115"/>
        <v>22.678719999999998</v>
      </c>
      <c r="AC676" s="83"/>
      <c r="AD676" s="83"/>
      <c r="AE676" s="83"/>
      <c r="AF676" s="83"/>
      <c r="AG676" s="83"/>
      <c r="AH676" s="83"/>
      <c r="AI676" s="83"/>
      <c r="AJ676" s="83"/>
      <c r="AK676" s="83">
        <v>929</v>
      </c>
      <c r="AL676" s="9">
        <f t="shared" si="116"/>
        <v>929.02463999999998</v>
      </c>
      <c r="AM676" s="82">
        <f t="shared" si="124"/>
        <v>951.67872</v>
      </c>
      <c r="AN676" s="9"/>
      <c r="AO676" s="82">
        <f t="shared" si="125"/>
        <v>2.4639999999976681E-2</v>
      </c>
      <c r="AP676" s="82">
        <f t="shared" si="126"/>
        <v>22.654080000000022</v>
      </c>
      <c r="AQ676" s="117">
        <f t="shared" si="117"/>
        <v>1.5506944444423425</v>
      </c>
      <c r="AR676" s="117">
        <f t="shared" si="122"/>
        <v>1.632638888884685</v>
      </c>
      <c r="AS676" s="117">
        <f t="shared" si="121"/>
        <v>8.1944444442342501E-2</v>
      </c>
      <c r="AT676" s="83"/>
      <c r="AU676" s="83"/>
      <c r="AV676" s="83"/>
      <c r="AW676" s="83"/>
      <c r="AX676" s="83"/>
      <c r="AY676" s="83"/>
      <c r="AZ676" s="83"/>
      <c r="BA676" s="83"/>
      <c r="BB676" s="83"/>
      <c r="BC676" s="83"/>
      <c r="BD676" s="83"/>
      <c r="BE676" s="83"/>
      <c r="BF676" s="83"/>
      <c r="BG676" s="83"/>
      <c r="BH676" s="83"/>
      <c r="BI676" s="83"/>
      <c r="BJ676" s="83"/>
      <c r="BK676" s="83"/>
      <c r="BL676" s="83"/>
      <c r="BM676" s="83"/>
      <c r="BN676" s="83"/>
      <c r="BO676" s="83"/>
      <c r="BP676" s="83"/>
      <c r="BQ676" s="83"/>
      <c r="BR676" s="83"/>
      <c r="BS676" s="83"/>
      <c r="BT676" s="83"/>
      <c r="BU676" s="83"/>
      <c r="BV676" s="83"/>
      <c r="BW676" s="83"/>
      <c r="BX676" s="83"/>
      <c r="BY676" s="83"/>
      <c r="BZ676" s="83"/>
      <c r="CA676" s="83"/>
      <c r="CB676" s="83"/>
      <c r="CC676" s="83"/>
      <c r="CD676" s="83"/>
      <c r="CE676" s="83"/>
      <c r="CF676" s="83"/>
      <c r="CG676" s="83"/>
      <c r="CH676" s="83"/>
      <c r="CI676" s="83"/>
      <c r="CJ676" s="83"/>
      <c r="CK676" s="83"/>
      <c r="CL676" s="83"/>
      <c r="CM676" s="83"/>
      <c r="CN676" s="83"/>
      <c r="CO676" s="83"/>
      <c r="CP676" s="83"/>
      <c r="CQ676" s="83"/>
      <c r="CR676" s="83"/>
      <c r="CS676" s="83"/>
      <c r="CT676" s="83"/>
      <c r="CU676" s="83"/>
      <c r="CV676" s="83"/>
      <c r="CW676" s="83"/>
    </row>
    <row r="677" spans="1:101" s="6" customFormat="1" x14ac:dyDescent="0.2">
      <c r="A677" s="83" t="s">
        <v>2075</v>
      </c>
      <c r="B677" s="86">
        <v>40909.216666666667</v>
      </c>
      <c r="C677" s="86">
        <v>40909.379861111112</v>
      </c>
      <c r="D677" s="83" t="s">
        <v>798</v>
      </c>
      <c r="E677" s="83" t="s">
        <v>799</v>
      </c>
      <c r="F677" s="83"/>
      <c r="G677" s="83"/>
      <c r="H677" s="83"/>
      <c r="I677" s="83">
        <v>50</v>
      </c>
      <c r="J677" s="83"/>
      <c r="K677" s="83"/>
      <c r="L677" s="266">
        <v>52.1</v>
      </c>
      <c r="M677" s="83"/>
      <c r="N677" s="83">
        <v>420</v>
      </c>
      <c r="O677" s="95"/>
      <c r="P677" s="23">
        <v>40909.216666666667</v>
      </c>
      <c r="Q677" s="23">
        <v>40909.379861111112</v>
      </c>
      <c r="R677">
        <v>0.60319999999999996</v>
      </c>
      <c r="S677">
        <v>9.5</v>
      </c>
      <c r="T677" s="69">
        <f t="shared" si="123"/>
        <v>52.116479999999996</v>
      </c>
      <c r="U677" s="69"/>
      <c r="V677" s="23">
        <v>40909.13958333333</v>
      </c>
      <c r="W677" s="23">
        <v>40909.392361111109</v>
      </c>
      <c r="X677">
        <v>0.82140000000000002</v>
      </c>
      <c r="Y677">
        <v>9.5</v>
      </c>
      <c r="Z677" s="81">
        <f t="shared" si="113"/>
        <v>70.968959999999996</v>
      </c>
      <c r="AA677" s="83"/>
      <c r="AB677" s="82">
        <f t="shared" si="115"/>
        <v>18.868959999999994</v>
      </c>
      <c r="AC677" s="83"/>
      <c r="AD677" s="83"/>
      <c r="AE677" s="83"/>
      <c r="AF677" s="83"/>
      <c r="AG677" s="83"/>
      <c r="AH677" s="83"/>
      <c r="AI677" s="83"/>
      <c r="AJ677" s="83"/>
      <c r="AK677" s="83">
        <v>52.1</v>
      </c>
      <c r="AL677" s="9">
        <f t="shared" si="116"/>
        <v>52.116479999999996</v>
      </c>
      <c r="AM677" s="82">
        <f t="shared" si="124"/>
        <v>70.968959999999996</v>
      </c>
      <c r="AN677" s="9"/>
      <c r="AO677" s="82">
        <f t="shared" si="125"/>
        <v>1.6479999999994277E-2</v>
      </c>
      <c r="AP677" s="82">
        <f t="shared" si="126"/>
        <v>18.85248</v>
      </c>
      <c r="AQ677" s="117">
        <f t="shared" si="117"/>
        <v>0.16319444444525288</v>
      </c>
      <c r="AR677" s="117">
        <f t="shared" si="122"/>
        <v>0.25277777777955635</v>
      </c>
      <c r="AS677" s="117">
        <f t="shared" si="121"/>
        <v>8.9583333334303461E-2</v>
      </c>
      <c r="AT677" s="83"/>
      <c r="AU677" s="83"/>
      <c r="AV677" s="83"/>
      <c r="AW677" s="83"/>
      <c r="AX677" s="83"/>
      <c r="AY677" s="83"/>
      <c r="AZ677" s="83"/>
      <c r="BA677" s="83"/>
      <c r="BB677" s="83"/>
      <c r="BC677" s="83"/>
      <c r="BD677" s="83"/>
      <c r="BE677" s="83"/>
      <c r="BF677" s="83"/>
      <c r="BG677" s="83"/>
      <c r="BH677" s="83"/>
      <c r="BI677" s="83"/>
      <c r="BJ677" s="83"/>
      <c r="BK677" s="83"/>
      <c r="BL677" s="83"/>
      <c r="BM677" s="83"/>
      <c r="BN677" s="83"/>
      <c r="BO677" s="83"/>
      <c r="BP677" s="83"/>
      <c r="BQ677" s="83"/>
      <c r="BR677" s="83"/>
      <c r="BS677" s="83"/>
      <c r="BT677" s="83"/>
      <c r="BU677" s="83"/>
      <c r="BV677" s="83"/>
      <c r="BW677" s="83"/>
      <c r="BX677" s="83"/>
      <c r="BY677" s="83"/>
      <c r="BZ677" s="83"/>
      <c r="CA677" s="83"/>
      <c r="CB677" s="83"/>
      <c r="CC677" s="83"/>
      <c r="CD677" s="83"/>
      <c r="CE677" s="83"/>
      <c r="CF677" s="83"/>
      <c r="CG677" s="83"/>
      <c r="CH677" s="83"/>
      <c r="CI677" s="83"/>
      <c r="CJ677" s="83"/>
      <c r="CK677" s="83"/>
      <c r="CL677" s="83"/>
      <c r="CM677" s="83"/>
      <c r="CN677" s="83"/>
      <c r="CO677" s="83"/>
      <c r="CP677" s="83"/>
      <c r="CQ677" s="83"/>
      <c r="CR677" s="83"/>
      <c r="CS677" s="83"/>
      <c r="CT677" s="83"/>
      <c r="CU677" s="83"/>
      <c r="CV677" s="83"/>
      <c r="CW677" s="83"/>
    </row>
    <row r="678" spans="1:101" s="6" customFormat="1" x14ac:dyDescent="0.2">
      <c r="A678" s="83" t="s">
        <v>2075</v>
      </c>
      <c r="B678" s="86">
        <v>40909.405555555553</v>
      </c>
      <c r="C678" s="86">
        <v>40909.745833333334</v>
      </c>
      <c r="D678" s="83" t="s">
        <v>800</v>
      </c>
      <c r="E678" s="83" t="s">
        <v>801</v>
      </c>
      <c r="F678" s="83"/>
      <c r="G678" s="83"/>
      <c r="H678" s="83"/>
      <c r="I678" s="83">
        <v>50</v>
      </c>
      <c r="J678" s="83"/>
      <c r="K678" s="83"/>
      <c r="L678" s="266">
        <v>123</v>
      </c>
      <c r="M678" s="83"/>
      <c r="N678" s="83">
        <v>199</v>
      </c>
      <c r="O678" s="95"/>
      <c r="P678" s="23">
        <v>40909.405555555553</v>
      </c>
      <c r="Q678" s="23">
        <v>40909.745833333334</v>
      </c>
      <c r="R678">
        <v>1.4265000000000001</v>
      </c>
      <c r="S678">
        <v>7.7828999999999997</v>
      </c>
      <c r="T678" s="69">
        <f t="shared" si="123"/>
        <v>123.2496</v>
      </c>
      <c r="U678" s="69"/>
      <c r="V678" s="23">
        <v>40909.392361111109</v>
      </c>
      <c r="W678" s="23">
        <v>40909.852083333331</v>
      </c>
      <c r="X678">
        <v>1.7604</v>
      </c>
      <c r="Y678">
        <v>8.0633999999999997</v>
      </c>
      <c r="Z678" s="81">
        <f t="shared" si="113"/>
        <v>152.09855999999999</v>
      </c>
      <c r="AA678" s="83"/>
      <c r="AB678" s="82">
        <f t="shared" si="115"/>
        <v>29.098559999999992</v>
      </c>
      <c r="AC678" s="83"/>
      <c r="AD678" s="83"/>
      <c r="AE678" s="83"/>
      <c r="AF678" s="83"/>
      <c r="AG678" s="83"/>
      <c r="AH678" s="83"/>
      <c r="AI678" s="83"/>
      <c r="AJ678" s="83"/>
      <c r="AK678" s="83">
        <v>123</v>
      </c>
      <c r="AL678" s="9">
        <f t="shared" si="116"/>
        <v>123.2496</v>
      </c>
      <c r="AM678" s="82">
        <f t="shared" si="124"/>
        <v>152.09855999999999</v>
      </c>
      <c r="AN678" s="9"/>
      <c r="AO678" s="82">
        <f t="shared" si="125"/>
        <v>0.24960000000000093</v>
      </c>
      <c r="AP678" s="82">
        <f t="shared" si="126"/>
        <v>28.848959999999991</v>
      </c>
      <c r="AQ678" s="117">
        <f t="shared" si="117"/>
        <v>0.34027777778101154</v>
      </c>
      <c r="AR678" s="117">
        <f t="shared" si="122"/>
        <v>0.45972222222189885</v>
      </c>
      <c r="AS678" s="117">
        <f t="shared" si="121"/>
        <v>0.11944444444088731</v>
      </c>
      <c r="AT678" s="83"/>
      <c r="AU678" s="83"/>
      <c r="AV678" s="83"/>
      <c r="AW678" s="83"/>
      <c r="AX678" s="83"/>
      <c r="AY678" s="83"/>
      <c r="AZ678" s="83"/>
      <c r="BA678" s="83"/>
      <c r="BB678" s="83"/>
      <c r="BC678" s="83"/>
      <c r="BD678" s="83"/>
      <c r="BE678" s="83"/>
      <c r="BF678" s="83"/>
      <c r="BG678" s="83"/>
      <c r="BH678" s="83"/>
      <c r="BI678" s="83"/>
      <c r="BJ678" s="83"/>
      <c r="BK678" s="83"/>
      <c r="BL678" s="83"/>
      <c r="BM678" s="83"/>
      <c r="BN678" s="83"/>
      <c r="BO678" s="83"/>
      <c r="BP678" s="83"/>
      <c r="BQ678" s="83"/>
      <c r="BR678" s="83"/>
      <c r="BS678" s="83"/>
      <c r="BT678" s="83"/>
      <c r="BU678" s="83"/>
      <c r="BV678" s="83"/>
      <c r="BW678" s="83"/>
      <c r="BX678" s="83"/>
      <c r="BY678" s="83"/>
      <c r="BZ678" s="83"/>
      <c r="CA678" s="83"/>
      <c r="CB678" s="83"/>
      <c r="CC678" s="83"/>
      <c r="CD678" s="83"/>
      <c r="CE678" s="83"/>
      <c r="CF678" s="83"/>
      <c r="CG678" s="83"/>
      <c r="CH678" s="83"/>
      <c r="CI678" s="83"/>
      <c r="CJ678" s="83"/>
      <c r="CK678" s="83"/>
      <c r="CL678" s="83"/>
      <c r="CM678" s="83"/>
      <c r="CN678" s="83"/>
      <c r="CO678" s="83"/>
      <c r="CP678" s="83"/>
      <c r="CQ678" s="83"/>
      <c r="CR678" s="83"/>
      <c r="CS678" s="83"/>
      <c r="CT678" s="83"/>
      <c r="CU678" s="83"/>
      <c r="CV678" s="83"/>
      <c r="CW678" s="83"/>
    </row>
    <row r="679" spans="1:101" s="6" customFormat="1" x14ac:dyDescent="0.2">
      <c r="A679" s="83" t="s">
        <v>2075</v>
      </c>
      <c r="B679" s="86">
        <v>40909.959027777775</v>
      </c>
      <c r="C679" s="86">
        <v>40919.911805555559</v>
      </c>
      <c r="D679" s="83" t="s">
        <v>802</v>
      </c>
      <c r="E679" s="83" t="s">
        <v>803</v>
      </c>
      <c r="F679" s="83"/>
      <c r="G679" s="83"/>
      <c r="H679" s="83"/>
      <c r="I679" s="83">
        <v>50</v>
      </c>
      <c r="J679" s="83"/>
      <c r="K679" s="83"/>
      <c r="L679" s="266">
        <v>609</v>
      </c>
      <c r="M679" s="83"/>
      <c r="N679" s="83">
        <v>104</v>
      </c>
      <c r="O679" s="95"/>
      <c r="P679" s="23">
        <v>40909.959027777775</v>
      </c>
      <c r="Q679" s="23">
        <v>40919.911805555559</v>
      </c>
      <c r="R679">
        <v>7.0462999999999996</v>
      </c>
      <c r="S679">
        <v>1.7645</v>
      </c>
      <c r="T679" s="69">
        <f t="shared" si="123"/>
        <v>608.80031999999994</v>
      </c>
      <c r="U679" s="69"/>
      <c r="V679" s="23">
        <v>40909.852083333331</v>
      </c>
      <c r="W679" s="23">
        <v>40919.977777777778</v>
      </c>
      <c r="X679">
        <v>7.2743000000000002</v>
      </c>
      <c r="Y679">
        <v>1.9438</v>
      </c>
      <c r="Z679" s="81">
        <f t="shared" si="113"/>
        <v>628.49952000000008</v>
      </c>
      <c r="AA679" s="83"/>
      <c r="AB679" s="82">
        <f t="shared" si="115"/>
        <v>19.499520000000075</v>
      </c>
      <c r="AC679" s="83"/>
      <c r="AD679" s="83"/>
      <c r="AE679" s="83"/>
      <c r="AF679" s="83"/>
      <c r="AG679" s="83"/>
      <c r="AH679" s="83"/>
      <c r="AI679" s="83"/>
      <c r="AJ679" s="83"/>
      <c r="AK679" s="83">
        <v>609</v>
      </c>
      <c r="AL679" s="9">
        <f t="shared" si="116"/>
        <v>608.80031999999994</v>
      </c>
      <c r="AM679" s="82">
        <f t="shared" si="124"/>
        <v>628.49952000000008</v>
      </c>
      <c r="AN679" s="9"/>
      <c r="AO679" s="82">
        <f t="shared" si="125"/>
        <v>-0.19968000000005759</v>
      </c>
      <c r="AP679" s="82">
        <f t="shared" si="126"/>
        <v>19.699200000000133</v>
      </c>
      <c r="AQ679" s="117">
        <f t="shared" si="117"/>
        <v>9.9527777777839219</v>
      </c>
      <c r="AR679" s="117">
        <f t="shared" si="122"/>
        <v>10.125694444446708</v>
      </c>
      <c r="AS679" s="117">
        <f t="shared" si="121"/>
        <v>0.17291666666278616</v>
      </c>
      <c r="AT679" s="83"/>
      <c r="AU679" s="83"/>
      <c r="AV679" s="83"/>
      <c r="AW679" s="83"/>
      <c r="AX679" s="83"/>
      <c r="AY679" s="83"/>
      <c r="AZ679" s="83"/>
      <c r="BA679" s="83"/>
      <c r="BB679" s="83"/>
      <c r="BC679" s="83"/>
      <c r="BD679" s="83"/>
      <c r="BE679" s="83"/>
      <c r="BF679" s="83"/>
      <c r="BG679" s="83"/>
      <c r="BH679" s="83"/>
      <c r="BI679" s="83"/>
      <c r="BJ679" s="83"/>
      <c r="BK679" s="83"/>
      <c r="BL679" s="83"/>
      <c r="BM679" s="83"/>
      <c r="BN679" s="83"/>
      <c r="BO679" s="83"/>
      <c r="BP679" s="83"/>
      <c r="BQ679" s="83"/>
      <c r="BR679" s="83"/>
      <c r="BS679" s="83"/>
      <c r="BT679" s="83"/>
      <c r="BU679" s="83"/>
      <c r="BV679" s="83"/>
      <c r="BW679" s="83"/>
      <c r="BX679" s="83"/>
      <c r="BY679" s="83"/>
      <c r="BZ679" s="83"/>
      <c r="CA679" s="83"/>
      <c r="CB679" s="83"/>
      <c r="CC679" s="83"/>
      <c r="CD679" s="83"/>
      <c r="CE679" s="83"/>
      <c r="CF679" s="83"/>
      <c r="CG679" s="83"/>
      <c r="CH679" s="83"/>
      <c r="CI679" s="83"/>
      <c r="CJ679" s="83"/>
      <c r="CK679" s="83"/>
      <c r="CL679" s="83"/>
      <c r="CM679" s="83"/>
      <c r="CN679" s="83"/>
      <c r="CO679" s="83"/>
      <c r="CP679" s="83"/>
      <c r="CQ679" s="83"/>
      <c r="CR679" s="83"/>
      <c r="CS679" s="83"/>
      <c r="CT679" s="83"/>
      <c r="CU679" s="83"/>
      <c r="CV679" s="83"/>
      <c r="CW679" s="83"/>
    </row>
    <row r="680" spans="1:101" s="6" customFormat="1" x14ac:dyDescent="0.2">
      <c r="A680" s="83" t="s">
        <v>2075</v>
      </c>
      <c r="B680" s="86">
        <v>40920.043749999997</v>
      </c>
      <c r="C680" s="86">
        <v>40920.44027777778</v>
      </c>
      <c r="D680" s="83" t="s">
        <v>804</v>
      </c>
      <c r="E680" s="83" t="s">
        <v>805</v>
      </c>
      <c r="F680" s="83"/>
      <c r="G680" s="83"/>
      <c r="H680" s="83"/>
      <c r="I680" s="83">
        <v>50</v>
      </c>
      <c r="J680" s="83"/>
      <c r="K680" s="83"/>
      <c r="L680" s="266">
        <v>18.5</v>
      </c>
      <c r="M680" s="83"/>
      <c r="N680" s="83">
        <v>46.6</v>
      </c>
      <c r="O680" s="95"/>
      <c r="P680" s="23">
        <v>40920.043749999997</v>
      </c>
      <c r="Q680" s="23">
        <v>40920.44027777778</v>
      </c>
      <c r="R680">
        <v>0.21410000000000001</v>
      </c>
      <c r="S680">
        <v>0.54679999999999995</v>
      </c>
      <c r="T680" s="69">
        <f t="shared" si="123"/>
        <v>18.498239999999999</v>
      </c>
      <c r="U680" s="69"/>
      <c r="V680" s="23">
        <v>40919.977777777778</v>
      </c>
      <c r="W680" s="23">
        <v>40920.493055555555</v>
      </c>
      <c r="X680">
        <v>0.28000000000000003</v>
      </c>
      <c r="Y680">
        <v>0.54679999999999995</v>
      </c>
      <c r="Z680" s="81">
        <f t="shared" si="113"/>
        <v>24.192</v>
      </c>
      <c r="AA680" s="83"/>
      <c r="AB680" s="82">
        <f t="shared" si="115"/>
        <v>5.6920000000000002</v>
      </c>
      <c r="AC680" s="83"/>
      <c r="AD680" s="83"/>
      <c r="AE680" s="83"/>
      <c r="AF680" s="83"/>
      <c r="AG680" s="83"/>
      <c r="AH680" s="83"/>
      <c r="AI680" s="83"/>
      <c r="AJ680" s="83"/>
      <c r="AK680" s="83">
        <v>18.5</v>
      </c>
      <c r="AL680" s="9">
        <f t="shared" si="116"/>
        <v>18.498239999999999</v>
      </c>
      <c r="AM680" s="82">
        <f t="shared" si="124"/>
        <v>24.192</v>
      </c>
      <c r="AN680" s="9"/>
      <c r="AO680" s="82">
        <f t="shared" si="125"/>
        <v>-1.760000000000872E-3</v>
      </c>
      <c r="AP680" s="82">
        <f t="shared" si="126"/>
        <v>5.693760000000001</v>
      </c>
      <c r="AQ680" s="117">
        <f t="shared" si="117"/>
        <v>0.39652777778246673</v>
      </c>
      <c r="AR680" s="117">
        <f t="shared" si="122"/>
        <v>0.51527777777664596</v>
      </c>
      <c r="AS680" s="117">
        <f t="shared" si="121"/>
        <v>0.11874999999417923</v>
      </c>
      <c r="AT680" s="83"/>
      <c r="AU680" s="83"/>
      <c r="AV680" s="83"/>
      <c r="AW680" s="83"/>
      <c r="AX680" s="83"/>
      <c r="AY680" s="83"/>
      <c r="AZ680" s="83"/>
      <c r="BA680" s="83"/>
      <c r="BB680" s="83"/>
      <c r="BC680" s="83"/>
      <c r="BD680" s="83"/>
      <c r="BE680" s="83"/>
      <c r="BF680" s="83"/>
      <c r="BG680" s="83"/>
      <c r="BH680" s="83"/>
      <c r="BI680" s="83"/>
      <c r="BJ680" s="83"/>
      <c r="BK680" s="83"/>
      <c r="BL680" s="83"/>
      <c r="BM680" s="83"/>
      <c r="BN680" s="83"/>
      <c r="BO680" s="83"/>
      <c r="BP680" s="83"/>
      <c r="BQ680" s="83"/>
      <c r="BR680" s="83"/>
      <c r="BS680" s="83"/>
      <c r="BT680" s="83"/>
      <c r="BU680" s="83"/>
      <c r="BV680" s="83"/>
      <c r="BW680" s="83"/>
      <c r="BX680" s="83"/>
      <c r="BY680" s="83"/>
      <c r="BZ680" s="83"/>
      <c r="CA680" s="83"/>
      <c r="CB680" s="83"/>
      <c r="CC680" s="83"/>
      <c r="CD680" s="83"/>
      <c r="CE680" s="83"/>
      <c r="CF680" s="83"/>
      <c r="CG680" s="83"/>
      <c r="CH680" s="83"/>
      <c r="CI680" s="83"/>
      <c r="CJ680" s="83"/>
      <c r="CK680" s="83"/>
      <c r="CL680" s="83"/>
      <c r="CM680" s="83"/>
      <c r="CN680" s="83"/>
      <c r="CO680" s="83"/>
      <c r="CP680" s="83"/>
      <c r="CQ680" s="83"/>
      <c r="CR680" s="83"/>
      <c r="CS680" s="83"/>
      <c r="CT680" s="83"/>
      <c r="CU680" s="83"/>
      <c r="CV680" s="83"/>
      <c r="CW680" s="83"/>
    </row>
    <row r="681" spans="1:101" s="6" customFormat="1" x14ac:dyDescent="0.2">
      <c r="A681" s="83" t="s">
        <v>2075</v>
      </c>
      <c r="B681" s="86">
        <v>40920.54583333333</v>
      </c>
      <c r="C681" s="86">
        <v>40920.747916666667</v>
      </c>
      <c r="D681" s="83" t="s">
        <v>808</v>
      </c>
      <c r="E681" s="83" t="s">
        <v>809</v>
      </c>
      <c r="F681" s="83"/>
      <c r="G681" s="83"/>
      <c r="H681" s="83"/>
      <c r="I681" s="83">
        <v>50</v>
      </c>
      <c r="J681" s="83"/>
      <c r="K681" s="83"/>
      <c r="L681" s="266">
        <v>17.7</v>
      </c>
      <c r="M681" s="83"/>
      <c r="N681" s="83">
        <v>864</v>
      </c>
      <c r="O681" s="95"/>
      <c r="P681" s="23">
        <v>40920.54583333333</v>
      </c>
      <c r="Q681" s="23">
        <v>40920.747916666667</v>
      </c>
      <c r="R681">
        <v>0.20499999999999999</v>
      </c>
      <c r="S681">
        <v>1.1393</v>
      </c>
      <c r="T681" s="69">
        <f t="shared" si="123"/>
        <v>17.711999999999996</v>
      </c>
      <c r="U681" s="69"/>
      <c r="V681" s="23">
        <v>40920.493055555555</v>
      </c>
      <c r="W681" s="23">
        <v>40920.786111111112</v>
      </c>
      <c r="X681">
        <v>0.2838</v>
      </c>
      <c r="Y681">
        <v>1.1393</v>
      </c>
      <c r="Z681" s="81">
        <f t="shared" si="113"/>
        <v>24.520319999999998</v>
      </c>
      <c r="AA681" s="83"/>
      <c r="AB681" s="82">
        <f t="shared" si="115"/>
        <v>6.8203199999999988</v>
      </c>
      <c r="AC681" s="83"/>
      <c r="AD681" s="83"/>
      <c r="AE681" s="83"/>
      <c r="AF681" s="83"/>
      <c r="AG681" s="83"/>
      <c r="AH681" s="83"/>
      <c r="AI681" s="83"/>
      <c r="AJ681" s="83"/>
      <c r="AK681" s="83">
        <v>17.7</v>
      </c>
      <c r="AL681" s="9">
        <f t="shared" si="116"/>
        <v>17.711999999999996</v>
      </c>
      <c r="AM681" s="82">
        <f t="shared" si="124"/>
        <v>24.520319999999998</v>
      </c>
      <c r="AN681" s="9"/>
      <c r="AO681" s="82">
        <f t="shared" si="125"/>
        <v>1.1999999999996902E-2</v>
      </c>
      <c r="AP681" s="82">
        <f t="shared" si="126"/>
        <v>6.8083200000000019</v>
      </c>
      <c r="AQ681" s="117">
        <f t="shared" si="117"/>
        <v>0.20208333333721384</v>
      </c>
      <c r="AR681" s="117">
        <f t="shared" si="122"/>
        <v>0.2930555555576575</v>
      </c>
      <c r="AS681" s="117">
        <f t="shared" si="121"/>
        <v>9.0972222220443655E-2</v>
      </c>
      <c r="AT681" s="83"/>
      <c r="AU681" s="83"/>
      <c r="AV681" s="83"/>
      <c r="AW681" s="83"/>
      <c r="AX681" s="83"/>
      <c r="AY681" s="83"/>
      <c r="AZ681" s="83"/>
      <c r="BA681" s="83"/>
      <c r="BB681" s="83"/>
      <c r="BC681" s="83"/>
      <c r="BD681" s="83"/>
      <c r="BE681" s="83"/>
      <c r="BF681" s="83"/>
      <c r="BG681" s="83"/>
      <c r="BH681" s="83"/>
      <c r="BI681" s="83"/>
      <c r="BJ681" s="83"/>
      <c r="BK681" s="83"/>
      <c r="BL681" s="83"/>
      <c r="BM681" s="83"/>
      <c r="BN681" s="83"/>
      <c r="BO681" s="83"/>
      <c r="BP681" s="83"/>
      <c r="BQ681" s="83"/>
      <c r="BR681" s="83"/>
      <c r="BS681" s="83"/>
      <c r="BT681" s="83"/>
      <c r="BU681" s="83"/>
      <c r="BV681" s="83"/>
      <c r="BW681" s="83"/>
      <c r="BX681" s="83"/>
      <c r="BY681" s="83"/>
      <c r="BZ681" s="83"/>
      <c r="CA681" s="83"/>
      <c r="CB681" s="83"/>
      <c r="CC681" s="83"/>
      <c r="CD681" s="83"/>
      <c r="CE681" s="83"/>
      <c r="CF681" s="83"/>
      <c r="CG681" s="83"/>
      <c r="CH681" s="83"/>
      <c r="CI681" s="83"/>
      <c r="CJ681" s="83"/>
      <c r="CK681" s="83"/>
      <c r="CL681" s="83"/>
      <c r="CM681" s="83"/>
      <c r="CN681" s="83"/>
      <c r="CO681" s="83"/>
      <c r="CP681" s="83"/>
      <c r="CQ681" s="83"/>
      <c r="CR681" s="83"/>
      <c r="CS681" s="83"/>
      <c r="CT681" s="83"/>
      <c r="CU681" s="83"/>
      <c r="CV681" s="83"/>
      <c r="CW681" s="83"/>
    </row>
    <row r="682" spans="1:101" s="6" customFormat="1" x14ac:dyDescent="0.2">
      <c r="A682" s="83" t="s">
        <v>2075</v>
      </c>
      <c r="B682" s="86">
        <v>40920.825694444444</v>
      </c>
      <c r="C682" s="86">
        <v>40922.069444444445</v>
      </c>
      <c r="D682" s="83" t="s">
        <v>810</v>
      </c>
      <c r="E682" s="83" t="s">
        <v>811</v>
      </c>
      <c r="F682" s="83"/>
      <c r="G682" s="83"/>
      <c r="H682" s="83"/>
      <c r="I682" s="83">
        <v>50</v>
      </c>
      <c r="J682" s="83"/>
      <c r="K682" s="83"/>
      <c r="L682" s="266">
        <v>66.599999999999994</v>
      </c>
      <c r="M682" s="83"/>
      <c r="N682" s="83">
        <v>658</v>
      </c>
      <c r="O682" s="95"/>
      <c r="P682" s="23">
        <v>40920.825694444444</v>
      </c>
      <c r="Q682" s="23">
        <v>40922.069444444445</v>
      </c>
      <c r="R682">
        <v>0.77029999999999998</v>
      </c>
      <c r="S682">
        <v>0.87660000000000005</v>
      </c>
      <c r="T682" s="69">
        <f t="shared" si="123"/>
        <v>66.553920000000005</v>
      </c>
      <c r="U682" s="69"/>
      <c r="V682" s="23">
        <v>40920.786111111112</v>
      </c>
      <c r="W682" s="23">
        <v>40922.167361111111</v>
      </c>
      <c r="X682">
        <v>0.85729999999999995</v>
      </c>
      <c r="Y682">
        <v>0.94</v>
      </c>
      <c r="Z682" s="81">
        <f t="shared" si="113"/>
        <v>74.070719999999994</v>
      </c>
      <c r="AA682" s="83"/>
      <c r="AB682" s="82">
        <f t="shared" si="115"/>
        <v>7.47072</v>
      </c>
      <c r="AC682" s="83"/>
      <c r="AD682" s="83"/>
      <c r="AE682" s="83"/>
      <c r="AF682" s="83"/>
      <c r="AG682" s="83"/>
      <c r="AH682" s="83"/>
      <c r="AI682" s="83"/>
      <c r="AJ682" s="83"/>
      <c r="AK682" s="83">
        <v>66.599999999999994</v>
      </c>
      <c r="AL682" s="9">
        <f t="shared" si="116"/>
        <v>66.553920000000005</v>
      </c>
      <c r="AM682" s="82">
        <f t="shared" si="124"/>
        <v>74.070719999999994</v>
      </c>
      <c r="AN682" s="9"/>
      <c r="AO682" s="82">
        <f t="shared" si="125"/>
        <v>-4.6079999999989241E-2</v>
      </c>
      <c r="AP682" s="82">
        <f t="shared" si="126"/>
        <v>7.5167999999999893</v>
      </c>
      <c r="AQ682" s="117">
        <f t="shared" si="117"/>
        <v>1.2437500000014552</v>
      </c>
      <c r="AR682" s="117">
        <f t="shared" si="122"/>
        <v>1.3812499999985448</v>
      </c>
      <c r="AS682" s="117">
        <f t="shared" si="121"/>
        <v>0.13749999999708962</v>
      </c>
      <c r="AT682" s="83"/>
      <c r="AU682" s="83"/>
      <c r="AV682" s="83"/>
      <c r="AW682" s="83"/>
      <c r="AX682" s="83"/>
      <c r="AY682" s="83"/>
      <c r="AZ682" s="83"/>
      <c r="BA682" s="83"/>
      <c r="BB682" s="83"/>
      <c r="BC682" s="83"/>
      <c r="BD682" s="83"/>
      <c r="BE682" s="83"/>
      <c r="BF682" s="83"/>
      <c r="BG682" s="83"/>
      <c r="BH682" s="83"/>
      <c r="BI682" s="83"/>
      <c r="BJ682" s="83"/>
      <c r="BK682" s="83"/>
      <c r="BL682" s="83"/>
      <c r="BM682" s="83"/>
      <c r="BN682" s="83"/>
      <c r="BO682" s="83"/>
      <c r="BP682" s="83"/>
      <c r="BQ682" s="83"/>
      <c r="BR682" s="83"/>
      <c r="BS682" s="83"/>
      <c r="BT682" s="83"/>
      <c r="BU682" s="83"/>
      <c r="BV682" s="83"/>
      <c r="BW682" s="83"/>
      <c r="BX682" s="83"/>
      <c r="BY682" s="83"/>
      <c r="BZ682" s="83"/>
      <c r="CA682" s="83"/>
      <c r="CB682" s="83"/>
      <c r="CC682" s="83"/>
      <c r="CD682" s="83"/>
      <c r="CE682" s="83"/>
      <c r="CF682" s="83"/>
      <c r="CG682" s="83"/>
      <c r="CH682" s="83"/>
      <c r="CI682" s="83"/>
      <c r="CJ682" s="83"/>
      <c r="CK682" s="83"/>
      <c r="CL682" s="83"/>
      <c r="CM682" s="83"/>
      <c r="CN682" s="83"/>
      <c r="CO682" s="83"/>
      <c r="CP682" s="83"/>
      <c r="CQ682" s="83"/>
      <c r="CR682" s="83"/>
      <c r="CS682" s="83"/>
      <c r="CT682" s="83"/>
      <c r="CU682" s="83"/>
      <c r="CV682" s="83"/>
      <c r="CW682" s="83"/>
    </row>
    <row r="683" spans="1:101" s="6" customFormat="1" x14ac:dyDescent="0.2">
      <c r="A683" s="83" t="s">
        <v>2075</v>
      </c>
      <c r="B683" s="86">
        <v>40922.265277777777</v>
      </c>
      <c r="C683" s="86">
        <v>40923.872916666667</v>
      </c>
      <c r="D683" s="83" t="s">
        <v>814</v>
      </c>
      <c r="E683" s="83" t="s">
        <v>815</v>
      </c>
      <c r="F683" s="83"/>
      <c r="G683" s="83"/>
      <c r="H683" s="83"/>
      <c r="I683" s="83">
        <v>50</v>
      </c>
      <c r="J683" s="83"/>
      <c r="K683" s="83"/>
      <c r="L683" s="266">
        <v>64.3</v>
      </c>
      <c r="M683" s="83"/>
      <c r="N683" s="83">
        <v>913</v>
      </c>
      <c r="O683" s="95"/>
      <c r="P683" s="23">
        <v>40922.265277777777</v>
      </c>
      <c r="Q683" s="23">
        <v>40923.872916666667</v>
      </c>
      <c r="R683">
        <v>0.74380000000000002</v>
      </c>
      <c r="S683">
        <v>0.54679999999999995</v>
      </c>
      <c r="T683" s="69">
        <f t="shared" si="123"/>
        <v>64.264319999999998</v>
      </c>
      <c r="U683" s="69"/>
      <c r="V683" s="23">
        <v>40922.167361111111</v>
      </c>
      <c r="W683" s="23">
        <v>40923.993055555555</v>
      </c>
      <c r="X683">
        <v>0.85209999999999997</v>
      </c>
      <c r="Y683">
        <v>0.54679999999999995</v>
      </c>
      <c r="Z683" s="81">
        <f t="shared" si="113"/>
        <v>73.621440000000007</v>
      </c>
      <c r="AA683" s="83"/>
      <c r="AB683" s="82">
        <f t="shared" si="115"/>
        <v>9.3214400000000097</v>
      </c>
      <c r="AC683" s="83"/>
      <c r="AD683" s="83"/>
      <c r="AE683" s="83"/>
      <c r="AF683" s="83"/>
      <c r="AG683" s="83"/>
      <c r="AH683" s="83"/>
      <c r="AI683" s="83"/>
      <c r="AJ683" s="83"/>
      <c r="AK683" s="83">
        <v>64.3</v>
      </c>
      <c r="AL683" s="9">
        <f t="shared" si="116"/>
        <v>64.264319999999998</v>
      </c>
      <c r="AM683" s="82">
        <f t="shared" si="124"/>
        <v>73.621440000000007</v>
      </c>
      <c r="AN683" s="9"/>
      <c r="AO683" s="82">
        <f t="shared" si="125"/>
        <v>-3.5679999999999268E-2</v>
      </c>
      <c r="AP683" s="82">
        <f t="shared" si="126"/>
        <v>9.357120000000009</v>
      </c>
      <c r="AQ683" s="117">
        <f t="shared" si="117"/>
        <v>1.6076388888905058</v>
      </c>
      <c r="AR683" s="117">
        <f t="shared" si="122"/>
        <v>1.8256944444437977</v>
      </c>
      <c r="AS683" s="117">
        <f t="shared" si="121"/>
        <v>0.21805555555329192</v>
      </c>
      <c r="AT683" s="83"/>
      <c r="AU683" s="83"/>
      <c r="AV683" s="83"/>
      <c r="AW683" s="83"/>
      <c r="AX683" s="83"/>
      <c r="AY683" s="83"/>
      <c r="AZ683" s="83"/>
      <c r="BA683" s="83"/>
      <c r="BB683" s="83"/>
      <c r="BC683" s="83"/>
      <c r="BD683" s="83"/>
      <c r="BE683" s="83"/>
      <c r="BF683" s="83"/>
      <c r="BG683" s="83"/>
      <c r="BH683" s="83"/>
      <c r="BI683" s="83"/>
      <c r="BJ683" s="83"/>
      <c r="BK683" s="83"/>
      <c r="BL683" s="83"/>
      <c r="BM683" s="83"/>
      <c r="BN683" s="83"/>
      <c r="BO683" s="83"/>
      <c r="BP683" s="83"/>
      <c r="BQ683" s="83"/>
      <c r="BR683" s="83"/>
      <c r="BS683" s="83"/>
      <c r="BT683" s="83"/>
      <c r="BU683" s="83"/>
      <c r="BV683" s="83"/>
      <c r="BW683" s="83"/>
      <c r="BX683" s="83"/>
      <c r="BY683" s="83"/>
      <c r="BZ683" s="83"/>
      <c r="CA683" s="83"/>
      <c r="CB683" s="83"/>
      <c r="CC683" s="83"/>
      <c r="CD683" s="83"/>
      <c r="CE683" s="83"/>
      <c r="CF683" s="83"/>
      <c r="CG683" s="83"/>
      <c r="CH683" s="83"/>
      <c r="CI683" s="83"/>
      <c r="CJ683" s="83"/>
      <c r="CK683" s="83"/>
      <c r="CL683" s="83"/>
      <c r="CM683" s="83"/>
      <c r="CN683" s="83"/>
      <c r="CO683" s="83"/>
      <c r="CP683" s="83"/>
      <c r="CQ683" s="83"/>
      <c r="CR683" s="83"/>
      <c r="CS683" s="83"/>
      <c r="CT683" s="83"/>
      <c r="CU683" s="83"/>
      <c r="CV683" s="83"/>
      <c r="CW683" s="83"/>
    </row>
    <row r="684" spans="1:101" s="6" customFormat="1" x14ac:dyDescent="0.2">
      <c r="A684" s="83" t="s">
        <v>2075</v>
      </c>
      <c r="B684" s="86">
        <v>40924.113194444442</v>
      </c>
      <c r="C684" s="86">
        <v>40924.661111111112</v>
      </c>
      <c r="D684" s="83" t="s">
        <v>816</v>
      </c>
      <c r="E684" s="83" t="s">
        <v>817</v>
      </c>
      <c r="F684" s="83"/>
      <c r="G684" s="83"/>
      <c r="H684" s="83"/>
      <c r="I684" s="83">
        <v>50</v>
      </c>
      <c r="J684" s="83"/>
      <c r="K684" s="83"/>
      <c r="L684" s="266">
        <v>27.2</v>
      </c>
      <c r="M684" s="83"/>
      <c r="N684" s="83">
        <v>1680</v>
      </c>
      <c r="O684" s="95"/>
      <c r="P684" s="23">
        <v>40924.113194444442</v>
      </c>
      <c r="Q684" s="23">
        <v>40924.661111111112</v>
      </c>
      <c r="R684">
        <v>0.31480000000000002</v>
      </c>
      <c r="S684">
        <v>1.3605</v>
      </c>
      <c r="T684" s="69">
        <f t="shared" si="123"/>
        <v>27.198720000000005</v>
      </c>
      <c r="U684" s="69"/>
      <c r="V684" s="23">
        <v>40923.993055555555</v>
      </c>
      <c r="W684" s="23">
        <v>40924.70208333333</v>
      </c>
      <c r="X684">
        <v>0.42509999999999998</v>
      </c>
      <c r="Y684">
        <v>1.3605</v>
      </c>
      <c r="Z684" s="81">
        <f t="shared" si="113"/>
        <v>36.728639999999999</v>
      </c>
      <c r="AA684" s="83"/>
      <c r="AB684" s="82">
        <f t="shared" si="115"/>
        <v>9.5286399999999993</v>
      </c>
      <c r="AC684" s="83"/>
      <c r="AD684" s="83"/>
      <c r="AE684" s="83"/>
      <c r="AF684" s="83"/>
      <c r="AG684" s="83"/>
      <c r="AH684" s="83"/>
      <c r="AI684" s="83"/>
      <c r="AJ684" s="83"/>
      <c r="AK684" s="83">
        <v>27.2</v>
      </c>
      <c r="AL684" s="9">
        <f t="shared" si="116"/>
        <v>27.198720000000005</v>
      </c>
      <c r="AM684" s="82">
        <f t="shared" si="124"/>
        <v>36.728639999999999</v>
      </c>
      <c r="AN684" s="9"/>
      <c r="AO684" s="82">
        <f t="shared" si="125"/>
        <v>-1.2799999999941747E-3</v>
      </c>
      <c r="AP684" s="82">
        <f t="shared" si="126"/>
        <v>9.5299199999999935</v>
      </c>
      <c r="AQ684" s="117">
        <f t="shared" si="117"/>
        <v>0.54791666667006211</v>
      </c>
      <c r="AR684" s="117">
        <f t="shared" si="122"/>
        <v>0.70902777777519077</v>
      </c>
      <c r="AS684" s="117">
        <f t="shared" si="121"/>
        <v>0.16111111110512866</v>
      </c>
      <c r="AT684" s="83"/>
      <c r="AU684" s="83"/>
      <c r="AV684" s="83"/>
      <c r="AW684" s="83"/>
      <c r="AX684" s="83"/>
      <c r="AY684" s="83"/>
      <c r="AZ684" s="83"/>
      <c r="BA684" s="83"/>
      <c r="BB684" s="83"/>
      <c r="BC684" s="83"/>
      <c r="BD684" s="83"/>
      <c r="BE684" s="83"/>
      <c r="BF684" s="83"/>
      <c r="BG684" s="83"/>
      <c r="BH684" s="83"/>
      <c r="BI684" s="83"/>
      <c r="BJ684" s="83"/>
      <c r="BK684" s="83"/>
      <c r="BL684" s="83"/>
      <c r="BM684" s="83"/>
      <c r="BN684" s="83"/>
      <c r="BO684" s="83"/>
      <c r="BP684" s="83"/>
      <c r="BQ684" s="83"/>
      <c r="BR684" s="83"/>
      <c r="BS684" s="83"/>
      <c r="BT684" s="83"/>
      <c r="BU684" s="83"/>
      <c r="BV684" s="83"/>
      <c r="BW684" s="83"/>
      <c r="BX684" s="83"/>
      <c r="BY684" s="83"/>
      <c r="BZ684" s="83"/>
      <c r="CA684" s="83"/>
      <c r="CB684" s="83"/>
      <c r="CC684" s="83"/>
      <c r="CD684" s="83"/>
      <c r="CE684" s="83"/>
      <c r="CF684" s="83"/>
      <c r="CG684" s="83"/>
      <c r="CH684" s="83"/>
      <c r="CI684" s="83"/>
      <c r="CJ684" s="83"/>
      <c r="CK684" s="83"/>
      <c r="CL684" s="83"/>
      <c r="CM684" s="83"/>
      <c r="CN684" s="83"/>
      <c r="CO684" s="83"/>
      <c r="CP684" s="83"/>
      <c r="CQ684" s="83"/>
      <c r="CR684" s="83"/>
      <c r="CS684" s="83"/>
      <c r="CT684" s="83"/>
      <c r="CU684" s="83"/>
      <c r="CV684" s="83"/>
      <c r="CW684" s="83"/>
    </row>
    <row r="685" spans="1:101" s="6" customFormat="1" x14ac:dyDescent="0.2">
      <c r="A685" s="83" t="s">
        <v>2075</v>
      </c>
      <c r="B685" s="86">
        <v>40924.743055555555</v>
      </c>
      <c r="C685" s="86">
        <v>40925.040277777778</v>
      </c>
      <c r="D685" s="83" t="s">
        <v>818</v>
      </c>
      <c r="E685" s="83" t="s">
        <v>819</v>
      </c>
      <c r="F685" s="83"/>
      <c r="G685" s="83"/>
      <c r="H685" s="83"/>
      <c r="I685" s="83">
        <v>50</v>
      </c>
      <c r="J685" s="83"/>
      <c r="K685" s="83"/>
      <c r="L685" s="266">
        <v>26.8</v>
      </c>
      <c r="M685" s="83"/>
      <c r="N685" s="83">
        <v>3290</v>
      </c>
      <c r="O685" s="95"/>
      <c r="P685" s="23">
        <v>40924.743055555555</v>
      </c>
      <c r="Q685" s="23">
        <v>40925.040277777778</v>
      </c>
      <c r="R685">
        <v>0.31059999999999999</v>
      </c>
      <c r="S685">
        <v>1.1393</v>
      </c>
      <c r="T685" s="69">
        <f t="shared" si="123"/>
        <v>26.835839999999997</v>
      </c>
      <c r="U685" s="69"/>
      <c r="V685" s="23">
        <v>40924.70208333333</v>
      </c>
      <c r="W685" s="23">
        <v>40925.086805555555</v>
      </c>
      <c r="X685">
        <v>0.40949999999999998</v>
      </c>
      <c r="Y685">
        <v>1.2841</v>
      </c>
      <c r="Z685" s="81">
        <f t="shared" si="113"/>
        <v>35.380800000000001</v>
      </c>
      <c r="AA685" s="83"/>
      <c r="AB685" s="82">
        <f t="shared" si="115"/>
        <v>8.5808</v>
      </c>
      <c r="AC685" s="83"/>
      <c r="AD685" s="83"/>
      <c r="AE685" s="83"/>
      <c r="AF685" s="83"/>
      <c r="AG685" s="83"/>
      <c r="AH685" s="83"/>
      <c r="AI685" s="83"/>
      <c r="AJ685" s="83"/>
      <c r="AK685" s="83">
        <v>26.8</v>
      </c>
      <c r="AL685" s="9">
        <f t="shared" si="116"/>
        <v>26.835839999999997</v>
      </c>
      <c r="AM685" s="82">
        <f t="shared" si="124"/>
        <v>35.380800000000001</v>
      </c>
      <c r="AN685" s="9"/>
      <c r="AO685" s="82">
        <f t="shared" si="125"/>
        <v>3.5839999999996763E-2</v>
      </c>
      <c r="AP685" s="82">
        <f t="shared" si="126"/>
        <v>8.5449600000000032</v>
      </c>
      <c r="AQ685" s="117">
        <f t="shared" si="117"/>
        <v>0.29722222222335404</v>
      </c>
      <c r="AR685" s="117">
        <f t="shared" si="122"/>
        <v>0.38472222222480923</v>
      </c>
      <c r="AS685" s="117">
        <f t="shared" si="121"/>
        <v>8.7500000001455192E-2</v>
      </c>
      <c r="AT685" s="83"/>
      <c r="AU685" s="83"/>
      <c r="AV685" s="83"/>
      <c r="AW685" s="83"/>
      <c r="AX685" s="83"/>
      <c r="AY685" s="83"/>
      <c r="AZ685" s="83"/>
      <c r="BA685" s="83"/>
      <c r="BB685" s="83"/>
      <c r="BC685" s="83"/>
      <c r="BD685" s="83"/>
      <c r="BE685" s="83"/>
      <c r="BF685" s="83"/>
      <c r="BG685" s="83"/>
      <c r="BH685" s="83"/>
      <c r="BI685" s="83"/>
      <c r="BJ685" s="83"/>
      <c r="BK685" s="83"/>
      <c r="BL685" s="83"/>
      <c r="BM685" s="83"/>
      <c r="BN685" s="83"/>
      <c r="BO685" s="83"/>
      <c r="BP685" s="83"/>
      <c r="BQ685" s="83"/>
      <c r="BR685" s="83"/>
      <c r="BS685" s="83"/>
      <c r="BT685" s="83"/>
      <c r="BU685" s="83"/>
      <c r="BV685" s="83"/>
      <c r="BW685" s="83"/>
      <c r="BX685" s="83"/>
      <c r="BY685" s="83"/>
      <c r="BZ685" s="83"/>
      <c r="CA685" s="83"/>
      <c r="CB685" s="83"/>
      <c r="CC685" s="83"/>
      <c r="CD685" s="83"/>
      <c r="CE685" s="83"/>
      <c r="CF685" s="83"/>
      <c r="CG685" s="83"/>
      <c r="CH685" s="83"/>
      <c r="CI685" s="83"/>
      <c r="CJ685" s="83"/>
      <c r="CK685" s="83"/>
      <c r="CL685" s="83"/>
      <c r="CM685" s="83"/>
      <c r="CN685" s="83"/>
      <c r="CO685" s="83"/>
      <c r="CP685" s="83"/>
      <c r="CQ685" s="83"/>
      <c r="CR685" s="83"/>
      <c r="CS685" s="83"/>
      <c r="CT685" s="83"/>
      <c r="CU685" s="83"/>
      <c r="CV685" s="83"/>
      <c r="CW685" s="83"/>
    </row>
    <row r="686" spans="1:101" s="6" customFormat="1" x14ac:dyDescent="0.2">
      <c r="A686" s="83" t="s">
        <v>2075</v>
      </c>
      <c r="B686" s="86">
        <v>40925.134027777778</v>
      </c>
      <c r="C686" s="86">
        <v>40925.365972222222</v>
      </c>
      <c r="D686" s="83" t="s">
        <v>820</v>
      </c>
      <c r="E686" s="83" t="s">
        <v>821</v>
      </c>
      <c r="F686" s="83"/>
      <c r="G686" s="83"/>
      <c r="H686" s="83"/>
      <c r="I686" s="83">
        <v>50</v>
      </c>
      <c r="J686" s="83"/>
      <c r="K686" s="83"/>
      <c r="L686" s="266">
        <v>26.4</v>
      </c>
      <c r="M686" s="83"/>
      <c r="N686" s="83">
        <v>1210</v>
      </c>
      <c r="O686" s="95"/>
      <c r="P686" s="23">
        <v>40925.134027777778</v>
      </c>
      <c r="Q686" s="23">
        <v>40925.365972222222</v>
      </c>
      <c r="R686">
        <v>0.30580000000000002</v>
      </c>
      <c r="S686">
        <v>1.7645</v>
      </c>
      <c r="T686" s="69">
        <f t="shared" si="123"/>
        <v>26.421120000000002</v>
      </c>
      <c r="U686" s="69"/>
      <c r="V686" s="23">
        <v>40925.086805555555</v>
      </c>
      <c r="W686" s="23">
        <v>40925.395138888889</v>
      </c>
      <c r="X686">
        <v>0.41020000000000001</v>
      </c>
      <c r="Y686">
        <v>1.7645</v>
      </c>
      <c r="Z686" s="81">
        <f t="shared" si="113"/>
        <v>35.441279999999999</v>
      </c>
      <c r="AA686" s="83"/>
      <c r="AB686" s="82">
        <f t="shared" si="115"/>
        <v>9.0412800000000004</v>
      </c>
      <c r="AC686" s="83"/>
      <c r="AD686" s="83"/>
      <c r="AE686" s="83"/>
      <c r="AF686" s="83"/>
      <c r="AG686" s="83"/>
      <c r="AH686" s="83"/>
      <c r="AI686" s="83"/>
      <c r="AJ686" s="83"/>
      <c r="AK686" s="83">
        <v>26.4</v>
      </c>
      <c r="AL686" s="9">
        <f t="shared" si="116"/>
        <v>26.421120000000002</v>
      </c>
      <c r="AM686" s="82">
        <f t="shared" si="124"/>
        <v>35.441279999999999</v>
      </c>
      <c r="AN686" s="9"/>
      <c r="AO686" s="82">
        <f t="shared" si="125"/>
        <v>2.1120000000003358E-2</v>
      </c>
      <c r="AP686" s="82">
        <f t="shared" si="126"/>
        <v>9.0201599999999971</v>
      </c>
      <c r="AQ686" s="117">
        <f t="shared" si="117"/>
        <v>0.23194444444379769</v>
      </c>
      <c r="AR686" s="117">
        <f t="shared" si="122"/>
        <v>0.30833333333430346</v>
      </c>
      <c r="AS686" s="117">
        <f t="shared" si="121"/>
        <v>7.6388888890505768E-2</v>
      </c>
      <c r="AT686" s="83"/>
      <c r="AU686" s="83"/>
      <c r="AV686" s="83"/>
      <c r="AW686" s="83"/>
      <c r="AX686" s="83"/>
      <c r="AY686" s="83"/>
      <c r="AZ686" s="83"/>
      <c r="BA686" s="83"/>
      <c r="BB686" s="83"/>
      <c r="BC686" s="83"/>
      <c r="BD686" s="83"/>
      <c r="BE686" s="83"/>
      <c r="BF686" s="83"/>
      <c r="BG686" s="83"/>
      <c r="BH686" s="83"/>
      <c r="BI686" s="83"/>
      <c r="BJ686" s="83"/>
      <c r="BK686" s="83"/>
      <c r="BL686" s="83"/>
      <c r="BM686" s="83"/>
      <c r="BN686" s="83"/>
      <c r="BO686" s="83"/>
      <c r="BP686" s="83"/>
      <c r="BQ686" s="83"/>
      <c r="BR686" s="83"/>
      <c r="BS686" s="83"/>
      <c r="BT686" s="83"/>
      <c r="BU686" s="83"/>
      <c r="BV686" s="83"/>
      <c r="BW686" s="83"/>
      <c r="BX686" s="83"/>
      <c r="BY686" s="83"/>
      <c r="BZ686" s="83"/>
      <c r="CA686" s="83"/>
      <c r="CB686" s="83"/>
      <c r="CC686" s="83"/>
      <c r="CD686" s="83"/>
      <c r="CE686" s="83"/>
      <c r="CF686" s="83"/>
      <c r="CG686" s="83"/>
      <c r="CH686" s="83"/>
      <c r="CI686" s="83"/>
      <c r="CJ686" s="83"/>
      <c r="CK686" s="83"/>
      <c r="CL686" s="83"/>
      <c r="CM686" s="83"/>
      <c r="CN686" s="83"/>
      <c r="CO686" s="83"/>
      <c r="CP686" s="83"/>
      <c r="CQ686" s="83"/>
      <c r="CR686" s="83"/>
      <c r="CS686" s="83"/>
      <c r="CT686" s="83"/>
      <c r="CU686" s="83"/>
      <c r="CV686" s="83"/>
      <c r="CW686" s="83"/>
    </row>
    <row r="687" spans="1:101" s="6" customFormat="1" x14ac:dyDescent="0.2">
      <c r="A687" s="83" t="s">
        <v>2075</v>
      </c>
      <c r="B687" s="86">
        <v>40925.425000000003</v>
      </c>
      <c r="C687" s="86">
        <v>40925.62222222222</v>
      </c>
      <c r="D687" s="83" t="s">
        <v>824</v>
      </c>
      <c r="E687" s="83" t="s">
        <v>825</v>
      </c>
      <c r="F687" s="83"/>
      <c r="G687" s="83"/>
      <c r="H687" s="83"/>
      <c r="I687" s="83">
        <v>50</v>
      </c>
      <c r="J687" s="83"/>
      <c r="K687" s="83"/>
      <c r="L687" s="266">
        <v>26.4</v>
      </c>
      <c r="M687" s="83"/>
      <c r="N687" s="83">
        <v>1670</v>
      </c>
      <c r="O687" s="95"/>
      <c r="P687" s="23">
        <v>40925.425000000003</v>
      </c>
      <c r="Q687" s="23">
        <v>40925.62222222222</v>
      </c>
      <c r="R687">
        <v>0.3054</v>
      </c>
      <c r="S687">
        <v>1.681</v>
      </c>
      <c r="T687" s="69">
        <f t="shared" si="123"/>
        <v>26.386560000000003</v>
      </c>
      <c r="U687" s="69"/>
      <c r="V687" s="23">
        <v>40925.395138888889</v>
      </c>
      <c r="W687" s="23">
        <v>40925.656944444447</v>
      </c>
      <c r="X687">
        <v>0.4123</v>
      </c>
      <c r="Y687">
        <v>1.7645</v>
      </c>
      <c r="Z687" s="81">
        <f t="shared" si="113"/>
        <v>35.622720000000001</v>
      </c>
      <c r="AA687" s="83"/>
      <c r="AB687" s="82">
        <f t="shared" si="115"/>
        <v>9.2227200000000025</v>
      </c>
      <c r="AC687" s="83"/>
      <c r="AD687" s="83"/>
      <c r="AE687" s="83"/>
      <c r="AF687" s="83"/>
      <c r="AG687" s="83"/>
      <c r="AH687" s="83"/>
      <c r="AI687" s="83"/>
      <c r="AJ687" s="83"/>
      <c r="AK687" s="83">
        <v>26.4</v>
      </c>
      <c r="AL687" s="9">
        <f t="shared" si="116"/>
        <v>26.386560000000003</v>
      </c>
      <c r="AM687" s="82">
        <f t="shared" si="124"/>
        <v>35.622720000000001</v>
      </c>
      <c r="AN687" s="9"/>
      <c r="AO687" s="82">
        <f t="shared" si="125"/>
        <v>-1.3439999999995678E-2</v>
      </c>
      <c r="AP687" s="82">
        <f t="shared" si="126"/>
        <v>9.2361599999999981</v>
      </c>
      <c r="AQ687" s="117">
        <f t="shared" si="117"/>
        <v>0.19722222221753327</v>
      </c>
      <c r="AR687" s="117">
        <f t="shared" si="122"/>
        <v>0.2618055555576575</v>
      </c>
      <c r="AS687" s="117">
        <f t="shared" si="121"/>
        <v>6.4583333340124227E-2</v>
      </c>
      <c r="AT687" s="83"/>
      <c r="AU687" s="83"/>
      <c r="AV687" s="83"/>
      <c r="AW687" s="83"/>
      <c r="AX687" s="83"/>
      <c r="AY687" s="83"/>
      <c r="AZ687" s="83"/>
      <c r="BA687" s="83"/>
      <c r="BB687" s="83"/>
      <c r="BC687" s="83"/>
      <c r="BD687" s="83"/>
      <c r="BE687" s="83"/>
      <c r="BF687" s="83"/>
      <c r="BG687" s="83"/>
      <c r="BH687" s="83"/>
      <c r="BI687" s="83"/>
      <c r="BJ687" s="83"/>
      <c r="BK687" s="83"/>
      <c r="BL687" s="83"/>
      <c r="BM687" s="83"/>
      <c r="BN687" s="83"/>
      <c r="BO687" s="83"/>
      <c r="BP687" s="83"/>
      <c r="BQ687" s="83"/>
      <c r="BR687" s="83"/>
      <c r="BS687" s="83"/>
      <c r="BT687" s="83"/>
      <c r="BU687" s="83"/>
      <c r="BV687" s="83"/>
      <c r="BW687" s="83"/>
      <c r="BX687" s="83"/>
      <c r="BY687" s="83"/>
      <c r="BZ687" s="83"/>
      <c r="CA687" s="83"/>
      <c r="CB687" s="83"/>
      <c r="CC687" s="83"/>
      <c r="CD687" s="83"/>
      <c r="CE687" s="83"/>
      <c r="CF687" s="83"/>
      <c r="CG687" s="83"/>
      <c r="CH687" s="83"/>
      <c r="CI687" s="83"/>
      <c r="CJ687" s="83"/>
      <c r="CK687" s="83"/>
      <c r="CL687" s="83"/>
      <c r="CM687" s="83"/>
      <c r="CN687" s="83"/>
      <c r="CO687" s="83"/>
      <c r="CP687" s="83"/>
      <c r="CQ687" s="83"/>
      <c r="CR687" s="83"/>
      <c r="CS687" s="83"/>
      <c r="CT687" s="83"/>
      <c r="CU687" s="83"/>
      <c r="CV687" s="83"/>
      <c r="CW687" s="83"/>
    </row>
    <row r="688" spans="1:101" s="6" customFormat="1" x14ac:dyDescent="0.2">
      <c r="A688" s="83" t="s">
        <v>2075</v>
      </c>
      <c r="B688" s="86">
        <v>40925.692361111112</v>
      </c>
      <c r="C688" s="86">
        <v>40926.359027777777</v>
      </c>
      <c r="D688" s="83" t="s">
        <v>826</v>
      </c>
      <c r="E688" s="83" t="s">
        <v>827</v>
      </c>
      <c r="F688" s="83"/>
      <c r="G688" s="83"/>
      <c r="H688" s="83"/>
      <c r="I688" s="83">
        <v>50</v>
      </c>
      <c r="J688" s="83"/>
      <c r="K688" s="83"/>
      <c r="L688" s="266">
        <v>62.7</v>
      </c>
      <c r="M688" s="83"/>
      <c r="N688" s="83">
        <v>2610</v>
      </c>
      <c r="O688" s="95"/>
      <c r="P688" s="23">
        <v>40925.692361111112</v>
      </c>
      <c r="Q688" s="23">
        <v>40926.359027777777</v>
      </c>
      <c r="R688">
        <v>0.72570000000000001</v>
      </c>
      <c r="S688">
        <v>1.4391</v>
      </c>
      <c r="T688" s="69">
        <f t="shared" si="123"/>
        <v>62.700479999999999</v>
      </c>
      <c r="U688" s="69"/>
      <c r="V688" s="23">
        <v>40925.656944444447</v>
      </c>
      <c r="W688" s="23">
        <v>40926.42291666667</v>
      </c>
      <c r="X688">
        <v>0.82679999999999998</v>
      </c>
      <c r="Y688">
        <v>1.4391</v>
      </c>
      <c r="Z688" s="81">
        <f t="shared" si="113"/>
        <v>71.435520000000011</v>
      </c>
      <c r="AA688" s="83"/>
      <c r="AB688" s="82">
        <f t="shared" si="115"/>
        <v>8.7355200000000082</v>
      </c>
      <c r="AC688" s="83"/>
      <c r="AD688" s="83"/>
      <c r="AE688" s="83"/>
      <c r="AF688" s="83"/>
      <c r="AG688" s="83"/>
      <c r="AH688" s="83"/>
      <c r="AI688" s="83"/>
      <c r="AJ688" s="83"/>
      <c r="AK688" s="83">
        <v>62.7</v>
      </c>
      <c r="AL688" s="9">
        <f t="shared" si="116"/>
        <v>62.700479999999999</v>
      </c>
      <c r="AM688" s="82">
        <f t="shared" si="124"/>
        <v>71.435520000000011</v>
      </c>
      <c r="AN688" s="9"/>
      <c r="AO688" s="82">
        <f t="shared" si="125"/>
        <v>4.7999999999603915E-4</v>
      </c>
      <c r="AP688" s="82">
        <f t="shared" si="126"/>
        <v>8.7350400000000121</v>
      </c>
      <c r="AQ688" s="117">
        <f t="shared" si="117"/>
        <v>0.66666666666424135</v>
      </c>
      <c r="AR688" s="117">
        <f t="shared" si="122"/>
        <v>0.76597222222335404</v>
      </c>
      <c r="AS688" s="117">
        <f t="shared" si="121"/>
        <v>9.930555555911269E-2</v>
      </c>
      <c r="AT688" s="83"/>
      <c r="AU688" s="83"/>
      <c r="AV688" s="83"/>
      <c r="AW688" s="83"/>
      <c r="AX688" s="83"/>
      <c r="AY688" s="83"/>
      <c r="AZ688" s="83"/>
      <c r="BA688" s="83"/>
      <c r="BB688" s="83"/>
      <c r="BC688" s="83"/>
      <c r="BD688" s="83"/>
      <c r="BE688" s="83"/>
      <c r="BF688" s="83"/>
      <c r="BG688" s="83"/>
      <c r="BH688" s="83"/>
      <c r="BI688" s="83"/>
      <c r="BJ688" s="83"/>
      <c r="BK688" s="83"/>
      <c r="BL688" s="83"/>
      <c r="BM688" s="83"/>
      <c r="BN688" s="83"/>
      <c r="BO688" s="83"/>
      <c r="BP688" s="83"/>
      <c r="BQ688" s="83"/>
      <c r="BR688" s="83"/>
      <c r="BS688" s="83"/>
      <c r="BT688" s="83"/>
      <c r="BU688" s="83"/>
      <c r="BV688" s="83"/>
      <c r="BW688" s="83"/>
      <c r="BX688" s="83"/>
      <c r="BY688" s="83"/>
      <c r="BZ688" s="83"/>
      <c r="CA688" s="83"/>
      <c r="CB688" s="83"/>
      <c r="CC688" s="83"/>
      <c r="CD688" s="83"/>
      <c r="CE688" s="83"/>
      <c r="CF688" s="83"/>
      <c r="CG688" s="83"/>
      <c r="CH688" s="83"/>
      <c r="CI688" s="83"/>
      <c r="CJ688" s="83"/>
      <c r="CK688" s="83"/>
      <c r="CL688" s="83"/>
      <c r="CM688" s="83"/>
      <c r="CN688" s="83"/>
      <c r="CO688" s="83"/>
      <c r="CP688" s="83"/>
      <c r="CQ688" s="83"/>
      <c r="CR688" s="83"/>
      <c r="CS688" s="83"/>
      <c r="CT688" s="83"/>
      <c r="CU688" s="83"/>
      <c r="CV688" s="83"/>
      <c r="CW688" s="83"/>
    </row>
    <row r="689" spans="1:101" s="6" customFormat="1" x14ac:dyDescent="0.2">
      <c r="A689" s="83" t="s">
        <v>2075</v>
      </c>
      <c r="B689" s="86">
        <v>40926.487500000003</v>
      </c>
      <c r="C689" s="86">
        <v>40930.14166666667</v>
      </c>
      <c r="D689" s="83" t="s">
        <v>828</v>
      </c>
      <c r="E689" s="83" t="s">
        <v>829</v>
      </c>
      <c r="F689" s="83"/>
      <c r="G689" s="83"/>
      <c r="H689" s="83"/>
      <c r="I689" s="83">
        <v>50</v>
      </c>
      <c r="J689" s="83"/>
      <c r="K689" s="83"/>
      <c r="L689" s="266">
        <v>172</v>
      </c>
      <c r="M689" s="83"/>
      <c r="N689" s="83">
        <v>865</v>
      </c>
      <c r="O689" s="95"/>
      <c r="P689" s="23">
        <v>40926.487500000003</v>
      </c>
      <c r="Q689" s="23">
        <v>40930.14166666667</v>
      </c>
      <c r="R689">
        <v>1.9935</v>
      </c>
      <c r="S689">
        <v>0.8155</v>
      </c>
      <c r="T689" s="69">
        <f t="shared" si="123"/>
        <v>172.23840000000001</v>
      </c>
      <c r="U689" s="69"/>
      <c r="V689" s="23">
        <v>40926.42291666667</v>
      </c>
      <c r="W689" s="23">
        <v>40930.265972222223</v>
      </c>
      <c r="X689">
        <v>2.0983000000000001</v>
      </c>
      <c r="Y689">
        <v>0.8155</v>
      </c>
      <c r="Z689" s="81">
        <f t="shared" si="113"/>
        <v>181.29311999999999</v>
      </c>
      <c r="AA689" s="83"/>
      <c r="AB689" s="82">
        <f t="shared" si="115"/>
        <v>9.2931199999999876</v>
      </c>
      <c r="AC689" s="83"/>
      <c r="AD689" s="83"/>
      <c r="AE689" s="83"/>
      <c r="AF689" s="83"/>
      <c r="AG689" s="83"/>
      <c r="AH689" s="83"/>
      <c r="AI689" s="83"/>
      <c r="AJ689" s="83"/>
      <c r="AK689" s="83">
        <v>172</v>
      </c>
      <c r="AL689" s="9">
        <f t="shared" si="116"/>
        <v>172.23840000000001</v>
      </c>
      <c r="AM689" s="82">
        <f t="shared" si="124"/>
        <v>181.29311999999999</v>
      </c>
      <c r="AN689" s="9"/>
      <c r="AO689" s="82">
        <f t="shared" si="125"/>
        <v>0.23840000000001282</v>
      </c>
      <c r="AP689" s="82">
        <f t="shared" si="126"/>
        <v>9.0547199999999748</v>
      </c>
      <c r="AQ689" s="117">
        <f t="shared" si="117"/>
        <v>3.6541666666671517</v>
      </c>
      <c r="AR689" s="117">
        <f t="shared" si="122"/>
        <v>3.8430555555532919</v>
      </c>
      <c r="AS689" s="117">
        <f t="shared" si="121"/>
        <v>0.18888888888614019</v>
      </c>
      <c r="AT689" s="83"/>
      <c r="AU689" s="83"/>
      <c r="AV689" s="83"/>
      <c r="AW689" s="83"/>
      <c r="AX689" s="83"/>
      <c r="AY689" s="83"/>
      <c r="AZ689" s="83"/>
      <c r="BA689" s="83"/>
      <c r="BB689" s="83"/>
      <c r="BC689" s="83"/>
      <c r="BD689" s="83"/>
      <c r="BE689" s="83"/>
      <c r="BF689" s="83"/>
      <c r="BG689" s="83"/>
      <c r="BH689" s="83"/>
      <c r="BI689" s="83"/>
      <c r="BJ689" s="83"/>
      <c r="BK689" s="83"/>
      <c r="BL689" s="83"/>
      <c r="BM689" s="83"/>
      <c r="BN689" s="83"/>
      <c r="BO689" s="83"/>
      <c r="BP689" s="83"/>
      <c r="BQ689" s="83"/>
      <c r="BR689" s="83"/>
      <c r="BS689" s="83"/>
      <c r="BT689" s="83"/>
      <c r="BU689" s="83"/>
      <c r="BV689" s="83"/>
      <c r="BW689" s="83"/>
      <c r="BX689" s="83"/>
      <c r="BY689" s="83"/>
      <c r="BZ689" s="83"/>
      <c r="CA689" s="83"/>
      <c r="CB689" s="83"/>
      <c r="CC689" s="83"/>
      <c r="CD689" s="83"/>
      <c r="CE689" s="83"/>
      <c r="CF689" s="83"/>
      <c r="CG689" s="83"/>
      <c r="CH689" s="83"/>
      <c r="CI689" s="83"/>
      <c r="CJ689" s="83"/>
      <c r="CK689" s="83"/>
      <c r="CL689" s="83"/>
      <c r="CM689" s="83"/>
      <c r="CN689" s="83"/>
      <c r="CO689" s="83"/>
      <c r="CP689" s="83"/>
      <c r="CQ689" s="83"/>
      <c r="CR689" s="83"/>
      <c r="CS689" s="83"/>
      <c r="CT689" s="83"/>
      <c r="CU689" s="83"/>
      <c r="CV689" s="83"/>
      <c r="CW689" s="83"/>
    </row>
    <row r="690" spans="1:101" s="6" customFormat="1" x14ac:dyDescent="0.2">
      <c r="A690" s="83" t="s">
        <v>2075</v>
      </c>
      <c r="B690" s="86">
        <v>40930.390972222223</v>
      </c>
      <c r="C690" s="86">
        <v>40931.168749999997</v>
      </c>
      <c r="D690" s="83" t="s">
        <v>830</v>
      </c>
      <c r="E690" s="83" t="s">
        <v>831</v>
      </c>
      <c r="F690" s="83"/>
      <c r="G690" s="83"/>
      <c r="H690" s="83"/>
      <c r="I690" s="83">
        <v>50</v>
      </c>
      <c r="J690" s="83"/>
      <c r="K690" s="83"/>
      <c r="L690" s="266">
        <v>131</v>
      </c>
      <c r="M690" s="83"/>
      <c r="N690" s="83">
        <v>2530</v>
      </c>
      <c r="O690" s="95"/>
      <c r="P690" s="23">
        <v>40930.390972222223</v>
      </c>
      <c r="Q690" s="23">
        <v>40931.168749999997</v>
      </c>
      <c r="R690">
        <v>1.5186999999999999</v>
      </c>
      <c r="S690">
        <v>13.279299999999999</v>
      </c>
      <c r="T690" s="69">
        <f t="shared" si="123"/>
        <v>131.21567999999999</v>
      </c>
      <c r="U690" s="69"/>
      <c r="V690" s="23">
        <v>40930.265972222223</v>
      </c>
      <c r="W690" s="23">
        <v>40931.177777777775</v>
      </c>
      <c r="X690">
        <v>1.6900999999999999</v>
      </c>
      <c r="Y690">
        <v>13.279299999999999</v>
      </c>
      <c r="Z690" s="81">
        <f t="shared" si="113"/>
        <v>146.02463999999998</v>
      </c>
      <c r="AA690" s="83"/>
      <c r="AB690" s="82">
        <f t="shared" si="115"/>
        <v>15.024639999999977</v>
      </c>
      <c r="AC690" s="83"/>
      <c r="AD690" s="83"/>
      <c r="AE690" s="83"/>
      <c r="AF690" s="83"/>
      <c r="AG690" s="83"/>
      <c r="AH690" s="83"/>
      <c r="AI690" s="83"/>
      <c r="AJ690" s="83"/>
      <c r="AK690" s="83">
        <v>131</v>
      </c>
      <c r="AL690" s="9">
        <f t="shared" si="116"/>
        <v>131.21567999999999</v>
      </c>
      <c r="AM690" s="82">
        <f t="shared" si="124"/>
        <v>146.02463999999998</v>
      </c>
      <c r="AN690" s="9"/>
      <c r="AO690" s="82">
        <f t="shared" si="125"/>
        <v>0.21567999999999188</v>
      </c>
      <c r="AP690" s="82">
        <f t="shared" si="126"/>
        <v>14.808959999999985</v>
      </c>
      <c r="AQ690" s="117">
        <f t="shared" si="117"/>
        <v>0.77777777777373558</v>
      </c>
      <c r="AR690" s="117">
        <f t="shared" si="122"/>
        <v>0.91180555555183673</v>
      </c>
      <c r="AS690" s="117">
        <f t="shared" si="121"/>
        <v>0.13402777777810115</v>
      </c>
      <c r="AT690" s="83"/>
      <c r="AU690" s="83"/>
      <c r="AV690" s="83"/>
      <c r="AW690" s="83"/>
      <c r="AX690" s="83"/>
      <c r="AY690" s="83"/>
      <c r="AZ690" s="83"/>
      <c r="BA690" s="83"/>
      <c r="BB690" s="83"/>
      <c r="BC690" s="83"/>
      <c r="BD690" s="83"/>
      <c r="BE690" s="83"/>
      <c r="BF690" s="83"/>
      <c r="BG690" s="83"/>
      <c r="BH690" s="83"/>
      <c r="BI690" s="83"/>
      <c r="BJ690" s="83"/>
      <c r="BK690" s="83"/>
      <c r="BL690" s="83"/>
      <c r="BM690" s="83"/>
      <c r="BN690" s="83"/>
      <c r="BO690" s="83"/>
      <c r="BP690" s="83"/>
      <c r="BQ690" s="83"/>
      <c r="BR690" s="83"/>
      <c r="BS690" s="83"/>
      <c r="BT690" s="83"/>
      <c r="BU690" s="83"/>
      <c r="BV690" s="83"/>
      <c r="BW690" s="83"/>
      <c r="BX690" s="83"/>
      <c r="BY690" s="83"/>
      <c r="BZ690" s="83"/>
      <c r="CA690" s="83"/>
      <c r="CB690" s="83"/>
      <c r="CC690" s="83"/>
      <c r="CD690" s="83"/>
      <c r="CE690" s="83"/>
      <c r="CF690" s="83"/>
      <c r="CG690" s="83"/>
      <c r="CH690" s="83"/>
      <c r="CI690" s="83"/>
      <c r="CJ690" s="83"/>
      <c r="CK690" s="83"/>
      <c r="CL690" s="83"/>
      <c r="CM690" s="83"/>
      <c r="CN690" s="83"/>
      <c r="CO690" s="83"/>
      <c r="CP690" s="83"/>
      <c r="CQ690" s="83"/>
      <c r="CR690" s="83"/>
      <c r="CS690" s="83"/>
      <c r="CT690" s="83"/>
      <c r="CU690" s="83"/>
      <c r="CV690" s="83"/>
      <c r="CW690" s="83"/>
    </row>
    <row r="691" spans="1:101" s="6" customFormat="1" x14ac:dyDescent="0.2">
      <c r="A691" s="83" t="s">
        <v>2075</v>
      </c>
      <c r="B691" s="86">
        <v>40931.186805555553</v>
      </c>
      <c r="C691" s="86">
        <v>40931.595833333333</v>
      </c>
      <c r="D691" s="83" t="s">
        <v>834</v>
      </c>
      <c r="E691" s="83" t="s">
        <v>835</v>
      </c>
      <c r="F691" s="83"/>
      <c r="G691" s="83"/>
      <c r="H691" s="83"/>
      <c r="I691" s="83">
        <v>50</v>
      </c>
      <c r="J691" s="83"/>
      <c r="K691" s="83"/>
      <c r="L691" s="266">
        <v>627</v>
      </c>
      <c r="M691" s="83"/>
      <c r="N691" s="83">
        <v>630</v>
      </c>
      <c r="O691" s="95"/>
      <c r="P691" s="23">
        <v>40931.186805555553</v>
      </c>
      <c r="Q691" s="23">
        <v>40931.595833333333</v>
      </c>
      <c r="R691">
        <v>7.2582000000000004</v>
      </c>
      <c r="S691">
        <v>20.470300000000002</v>
      </c>
      <c r="T691" s="69">
        <f t="shared" si="123"/>
        <v>627.10847999999999</v>
      </c>
      <c r="U691" s="69"/>
      <c r="V691" s="23">
        <v>40931.177777777775</v>
      </c>
      <c r="W691" s="23">
        <v>40931.623611111114</v>
      </c>
      <c r="X691">
        <v>7.7967000000000004</v>
      </c>
      <c r="Y691">
        <v>20.470300000000002</v>
      </c>
      <c r="Z691" s="81">
        <f t="shared" si="113"/>
        <v>673.63488000000007</v>
      </c>
      <c r="AA691" s="83"/>
      <c r="AB691" s="82">
        <f t="shared" si="115"/>
        <v>46.634880000000067</v>
      </c>
      <c r="AC691" s="83"/>
      <c r="AD691" s="83"/>
      <c r="AE691" s="83"/>
      <c r="AF691" s="83"/>
      <c r="AG691" s="83"/>
      <c r="AH691" s="83"/>
      <c r="AI691" s="83"/>
      <c r="AJ691" s="83"/>
      <c r="AK691" s="83">
        <v>627</v>
      </c>
      <c r="AL691" s="9">
        <f t="shared" si="116"/>
        <v>627.10847999999999</v>
      </c>
      <c r="AM691" s="82">
        <f t="shared" si="124"/>
        <v>673.63488000000007</v>
      </c>
      <c r="AN691" s="9"/>
      <c r="AO691" s="82">
        <f t="shared" si="125"/>
        <v>0.10847999999998592</v>
      </c>
      <c r="AP691" s="82">
        <f t="shared" si="126"/>
        <v>46.526400000000081</v>
      </c>
      <c r="AQ691" s="117">
        <f t="shared" si="117"/>
        <v>0.40902777777955635</v>
      </c>
      <c r="AR691" s="117">
        <f t="shared" si="122"/>
        <v>0.44583333333866904</v>
      </c>
      <c r="AS691" s="117">
        <f t="shared" si="121"/>
        <v>3.680555555911269E-2</v>
      </c>
      <c r="AT691" s="83"/>
      <c r="AU691" s="83"/>
      <c r="AV691" s="83"/>
      <c r="AW691" s="83"/>
      <c r="AX691" s="83"/>
      <c r="AY691" s="83"/>
      <c r="AZ691" s="83"/>
      <c r="BA691" s="83"/>
      <c r="BB691" s="83"/>
      <c r="BC691" s="83"/>
      <c r="BD691" s="83"/>
      <c r="BE691" s="83"/>
      <c r="BF691" s="83"/>
      <c r="BG691" s="83"/>
      <c r="BH691" s="83"/>
      <c r="BI691" s="83"/>
      <c r="BJ691" s="83"/>
      <c r="BK691" s="83"/>
      <c r="BL691" s="83"/>
      <c r="BM691" s="83"/>
      <c r="BN691" s="83"/>
      <c r="BO691" s="83"/>
      <c r="BP691" s="83"/>
      <c r="BQ691" s="83"/>
      <c r="BR691" s="83"/>
      <c r="BS691" s="83"/>
      <c r="BT691" s="83"/>
      <c r="BU691" s="83"/>
      <c r="BV691" s="83"/>
      <c r="BW691" s="83"/>
      <c r="BX691" s="83"/>
      <c r="BY691" s="83"/>
      <c r="BZ691" s="83"/>
      <c r="CA691" s="83"/>
      <c r="CB691" s="83"/>
      <c r="CC691" s="83"/>
      <c r="CD691" s="83"/>
      <c r="CE691" s="83"/>
      <c r="CF691" s="83"/>
      <c r="CG691" s="83"/>
      <c r="CH691" s="83"/>
      <c r="CI691" s="83"/>
      <c r="CJ691" s="83"/>
      <c r="CK691" s="83"/>
      <c r="CL691" s="83"/>
      <c r="CM691" s="83"/>
      <c r="CN691" s="83"/>
      <c r="CO691" s="83"/>
      <c r="CP691" s="83"/>
      <c r="CQ691" s="83"/>
      <c r="CR691" s="83"/>
      <c r="CS691" s="83"/>
      <c r="CT691" s="83"/>
      <c r="CU691" s="83"/>
      <c r="CV691" s="83"/>
      <c r="CW691" s="83"/>
    </row>
    <row r="692" spans="1:101" s="6" customFormat="1" x14ac:dyDescent="0.2">
      <c r="A692" s="83" t="s">
        <v>2075</v>
      </c>
      <c r="B692" s="86">
        <v>40931.651388888888</v>
      </c>
      <c r="C692" s="86">
        <v>40932.356944444444</v>
      </c>
      <c r="D692" s="83" t="s">
        <v>836</v>
      </c>
      <c r="E692" s="83" t="s">
        <v>837</v>
      </c>
      <c r="F692" s="83"/>
      <c r="G692" s="83"/>
      <c r="H692" s="83"/>
      <c r="I692" s="83">
        <v>50</v>
      </c>
      <c r="J692" s="83"/>
      <c r="K692" s="83"/>
      <c r="L692" s="266">
        <v>256</v>
      </c>
      <c r="M692" s="83"/>
      <c r="N692" s="83">
        <v>692</v>
      </c>
      <c r="O692" s="95"/>
      <c r="P692" s="23">
        <v>40931.651388888888</v>
      </c>
      <c r="Q692" s="23">
        <v>40932.356944444444</v>
      </c>
      <c r="R692">
        <v>2.9632000000000001</v>
      </c>
      <c r="S692">
        <v>12.904999999999999</v>
      </c>
      <c r="T692" s="69">
        <f t="shared" si="123"/>
        <v>256.02048000000002</v>
      </c>
      <c r="U692" s="69"/>
      <c r="V692" s="23">
        <v>40931.623611111114</v>
      </c>
      <c r="W692" s="23">
        <v>40932.46597222222</v>
      </c>
      <c r="X692">
        <v>3.5448</v>
      </c>
      <c r="Y692">
        <v>14.838200000000001</v>
      </c>
      <c r="Z692" s="81">
        <f t="shared" si="113"/>
        <v>306.27071999999998</v>
      </c>
      <c r="AA692" s="83"/>
      <c r="AB692" s="82">
        <f t="shared" si="115"/>
        <v>50.270719999999983</v>
      </c>
      <c r="AC692" s="83"/>
      <c r="AD692" s="83"/>
      <c r="AE692" s="83"/>
      <c r="AF692" s="83"/>
      <c r="AG692" s="83"/>
      <c r="AH692" s="83"/>
      <c r="AI692" s="83"/>
      <c r="AJ692" s="83"/>
      <c r="AK692" s="83">
        <v>256</v>
      </c>
      <c r="AL692" s="9">
        <f t="shared" si="116"/>
        <v>256.02048000000002</v>
      </c>
      <c r="AM692" s="82">
        <f t="shared" si="124"/>
        <v>306.27071999999998</v>
      </c>
      <c r="AN692" s="9"/>
      <c r="AO692" s="82">
        <f t="shared" si="125"/>
        <v>2.0480000000020482E-2</v>
      </c>
      <c r="AP692" s="82">
        <f t="shared" si="126"/>
        <v>50.250239999999962</v>
      </c>
      <c r="AQ692" s="117">
        <f t="shared" si="117"/>
        <v>0.70555555555620231</v>
      </c>
      <c r="AR692" s="117">
        <f t="shared" si="122"/>
        <v>0.84236111110658385</v>
      </c>
      <c r="AS692" s="117">
        <f t="shared" si="121"/>
        <v>0.13680555555038154</v>
      </c>
      <c r="AT692" s="83"/>
      <c r="AU692" s="83"/>
      <c r="AV692" s="83"/>
      <c r="AW692" s="83"/>
      <c r="AX692" s="83"/>
      <c r="AY692" s="83"/>
      <c r="AZ692" s="83"/>
      <c r="BA692" s="83"/>
      <c r="BB692" s="83"/>
      <c r="BC692" s="83"/>
      <c r="BD692" s="83"/>
      <c r="BE692" s="83"/>
      <c r="BF692" s="83"/>
      <c r="BG692" s="83"/>
      <c r="BH692" s="83"/>
      <c r="BI692" s="83"/>
      <c r="BJ692" s="83"/>
      <c r="BK692" s="83"/>
      <c r="BL692" s="83"/>
      <c r="BM692" s="83"/>
      <c r="BN692" s="83"/>
      <c r="BO692" s="83"/>
      <c r="BP692" s="83"/>
      <c r="BQ692" s="83"/>
      <c r="BR692" s="83"/>
      <c r="BS692" s="83"/>
      <c r="BT692" s="83"/>
      <c r="BU692" s="83"/>
      <c r="BV692" s="83"/>
      <c r="BW692" s="83"/>
      <c r="BX692" s="83"/>
      <c r="BY692" s="83"/>
      <c r="BZ692" s="83"/>
      <c r="CA692" s="83"/>
      <c r="CB692" s="83"/>
      <c r="CC692" s="83"/>
      <c r="CD692" s="83"/>
      <c r="CE692" s="83"/>
      <c r="CF692" s="83"/>
      <c r="CG692" s="83"/>
      <c r="CH692" s="83"/>
      <c r="CI692" s="83"/>
      <c r="CJ692" s="83"/>
      <c r="CK692" s="83"/>
      <c r="CL692" s="83"/>
      <c r="CM692" s="83"/>
      <c r="CN692" s="83"/>
      <c r="CO692" s="83"/>
      <c r="CP692" s="83"/>
      <c r="CQ692" s="83"/>
      <c r="CR692" s="83"/>
      <c r="CS692" s="83"/>
      <c r="CT692" s="83"/>
      <c r="CU692" s="83"/>
      <c r="CV692" s="83"/>
      <c r="CW692" s="83"/>
    </row>
    <row r="693" spans="1:101" s="6" customFormat="1" x14ac:dyDescent="0.2">
      <c r="A693" s="83" t="s">
        <v>2075</v>
      </c>
      <c r="B693" s="86">
        <v>40932.575694444444</v>
      </c>
      <c r="C693" s="86">
        <v>40934.665277777778</v>
      </c>
      <c r="D693" s="83" t="s">
        <v>838</v>
      </c>
      <c r="E693" s="83" t="s">
        <v>839</v>
      </c>
      <c r="F693" s="83"/>
      <c r="G693" s="83"/>
      <c r="H693" s="83"/>
      <c r="I693" s="83">
        <v>50</v>
      </c>
      <c r="J693" s="83"/>
      <c r="K693" s="83"/>
      <c r="L693" s="266">
        <v>249</v>
      </c>
      <c r="M693" s="83"/>
      <c r="N693" s="83">
        <v>112</v>
      </c>
      <c r="O693" s="95"/>
      <c r="P693" s="23">
        <v>40932.575694444444</v>
      </c>
      <c r="Q693" s="23">
        <v>40934.665277777778</v>
      </c>
      <c r="R693">
        <v>2.8831000000000002</v>
      </c>
      <c r="S693">
        <v>2.9611000000000001</v>
      </c>
      <c r="T693" s="69">
        <f t="shared" si="123"/>
        <v>249.09984000000003</v>
      </c>
      <c r="U693" s="69"/>
      <c r="V693" s="23">
        <v>40932.46597222222</v>
      </c>
      <c r="W693" s="23">
        <v>40934.731944444444</v>
      </c>
      <c r="X693">
        <v>3.3902999999999999</v>
      </c>
      <c r="Y693">
        <v>6.4352</v>
      </c>
      <c r="Z693" s="81">
        <f t="shared" si="113"/>
        <v>292.92192</v>
      </c>
      <c r="AA693" s="83"/>
      <c r="AB693" s="82">
        <f t="shared" si="115"/>
        <v>43.92192</v>
      </c>
      <c r="AC693" s="83"/>
      <c r="AD693" s="83"/>
      <c r="AE693" s="83"/>
      <c r="AF693" s="83"/>
      <c r="AG693" s="83"/>
      <c r="AH693" s="83"/>
      <c r="AI693" s="83"/>
      <c r="AJ693" s="83"/>
      <c r="AK693" s="83">
        <v>249</v>
      </c>
      <c r="AL693" s="9">
        <f t="shared" si="116"/>
        <v>249.09984000000003</v>
      </c>
      <c r="AM693" s="82">
        <f t="shared" si="124"/>
        <v>292.92192</v>
      </c>
      <c r="AN693" s="9"/>
      <c r="AO693" s="82">
        <f t="shared" si="125"/>
        <v>9.9840000000028795E-2</v>
      </c>
      <c r="AP693" s="82">
        <f t="shared" si="126"/>
        <v>43.822079999999971</v>
      </c>
      <c r="AQ693" s="117">
        <f t="shared" si="117"/>
        <v>2.0895833333343035</v>
      </c>
      <c r="AR693" s="117">
        <f t="shared" si="122"/>
        <v>2.265972222223354</v>
      </c>
      <c r="AS693" s="117">
        <f t="shared" si="121"/>
        <v>0.17638888888905058</v>
      </c>
      <c r="AT693" s="83"/>
      <c r="AU693" s="83"/>
      <c r="AV693" s="83"/>
      <c r="AW693" s="83"/>
      <c r="AX693" s="83"/>
      <c r="AY693" s="83"/>
      <c r="AZ693" s="83"/>
      <c r="BA693" s="83"/>
      <c r="BB693" s="83"/>
      <c r="BC693" s="83"/>
      <c r="BD693" s="83"/>
      <c r="BE693" s="83"/>
      <c r="BF693" s="83"/>
      <c r="BG693" s="83"/>
      <c r="BH693" s="83"/>
      <c r="BI693" s="83"/>
      <c r="BJ693" s="83"/>
      <c r="BK693" s="83"/>
      <c r="BL693" s="83"/>
      <c r="BM693" s="83"/>
      <c r="BN693" s="83"/>
      <c r="BO693" s="83"/>
      <c r="BP693" s="83"/>
      <c r="BQ693" s="83"/>
      <c r="BR693" s="83"/>
      <c r="BS693" s="83"/>
      <c r="BT693" s="83"/>
      <c r="BU693" s="83"/>
      <c r="BV693" s="83"/>
      <c r="BW693" s="83"/>
      <c r="BX693" s="83"/>
      <c r="BY693" s="83"/>
      <c r="BZ693" s="83"/>
      <c r="CA693" s="83"/>
      <c r="CB693" s="83"/>
      <c r="CC693" s="83"/>
      <c r="CD693" s="83"/>
      <c r="CE693" s="83"/>
      <c r="CF693" s="83"/>
      <c r="CG693" s="83"/>
      <c r="CH693" s="83"/>
      <c r="CI693" s="83"/>
      <c r="CJ693" s="83"/>
      <c r="CK693" s="83"/>
      <c r="CL693" s="83"/>
      <c r="CM693" s="83"/>
      <c r="CN693" s="83"/>
      <c r="CO693" s="83"/>
      <c r="CP693" s="83"/>
      <c r="CQ693" s="83"/>
      <c r="CR693" s="83"/>
      <c r="CS693" s="83"/>
      <c r="CT693" s="83"/>
      <c r="CU693" s="83"/>
      <c r="CV693" s="83"/>
      <c r="CW693" s="83"/>
    </row>
    <row r="694" spans="1:101" s="6" customFormat="1" x14ac:dyDescent="0.2">
      <c r="A694" s="83" t="s">
        <v>2075</v>
      </c>
      <c r="B694" s="86">
        <v>40934.798611111109</v>
      </c>
      <c r="C694" s="86">
        <v>40935.634722222225</v>
      </c>
      <c r="D694" s="83" t="s">
        <v>840</v>
      </c>
      <c r="E694" s="83" t="s">
        <v>841</v>
      </c>
      <c r="F694" s="83"/>
      <c r="G694" s="83"/>
      <c r="H694" s="83"/>
      <c r="I694" s="83">
        <v>50</v>
      </c>
      <c r="J694" s="83"/>
      <c r="K694" s="83"/>
      <c r="L694" s="266">
        <v>503</v>
      </c>
      <c r="M694" s="83"/>
      <c r="N694" s="83">
        <v>431</v>
      </c>
      <c r="O694" s="95"/>
      <c r="P694" s="23">
        <v>40934.798611111109</v>
      </c>
      <c r="Q694" s="23">
        <v>40935.634722222225</v>
      </c>
      <c r="R694">
        <v>5.8236999999999997</v>
      </c>
      <c r="S694">
        <v>8.0633999999999997</v>
      </c>
      <c r="T694" s="69">
        <f t="shared" si="123"/>
        <v>503.16768000000002</v>
      </c>
      <c r="U694" s="69"/>
      <c r="V694" s="23">
        <v>40934.731944444444</v>
      </c>
      <c r="W694" s="23">
        <v>40935.678472222222</v>
      </c>
      <c r="X694">
        <v>6.7175000000000002</v>
      </c>
      <c r="Y694">
        <v>9.5</v>
      </c>
      <c r="Z694" s="81">
        <f t="shared" si="113"/>
        <v>580.39200000000005</v>
      </c>
      <c r="AA694" s="83"/>
      <c r="AB694" s="82">
        <f t="shared" si="115"/>
        <v>77.392000000000053</v>
      </c>
      <c r="AC694" s="83"/>
      <c r="AD694" s="83"/>
      <c r="AE694" s="83"/>
      <c r="AF694" s="83"/>
      <c r="AG694" s="83"/>
      <c r="AH694" s="83"/>
      <c r="AI694" s="83"/>
      <c r="AJ694" s="83"/>
      <c r="AK694" s="83">
        <v>503</v>
      </c>
      <c r="AL694" s="9">
        <f t="shared" si="116"/>
        <v>503.16768000000002</v>
      </c>
      <c r="AM694" s="82">
        <f t="shared" si="124"/>
        <v>580.39200000000005</v>
      </c>
      <c r="AN694" s="9"/>
      <c r="AO694" s="82">
        <f t="shared" si="125"/>
        <v>0.16768000000001848</v>
      </c>
      <c r="AP694" s="82">
        <f t="shared" si="126"/>
        <v>77.224320000000034</v>
      </c>
      <c r="AQ694" s="117">
        <f t="shared" si="117"/>
        <v>0.836111111115315</v>
      </c>
      <c r="AR694" s="117">
        <f t="shared" si="122"/>
        <v>0.94652777777810115</v>
      </c>
      <c r="AS694" s="117">
        <f t="shared" si="121"/>
        <v>0.11041666666278616</v>
      </c>
      <c r="AT694" s="83"/>
      <c r="AU694" s="83"/>
      <c r="AV694" s="83"/>
      <c r="AW694" s="83"/>
      <c r="AX694" s="83"/>
      <c r="AY694" s="83"/>
      <c r="AZ694" s="83"/>
      <c r="BA694" s="83"/>
      <c r="BB694" s="83"/>
      <c r="BC694" s="83"/>
      <c r="BD694" s="83"/>
      <c r="BE694" s="83"/>
      <c r="BF694" s="83"/>
      <c r="BG694" s="83"/>
      <c r="BH694" s="83"/>
      <c r="BI694" s="83"/>
      <c r="BJ694" s="83"/>
      <c r="BK694" s="83"/>
      <c r="BL694" s="83"/>
      <c r="BM694" s="83"/>
      <c r="BN694" s="83"/>
      <c r="BO694" s="83"/>
      <c r="BP694" s="83"/>
      <c r="BQ694" s="83"/>
      <c r="BR694" s="83"/>
      <c r="BS694" s="83"/>
      <c r="BT694" s="83"/>
      <c r="BU694" s="83"/>
      <c r="BV694" s="83"/>
      <c r="BW694" s="83"/>
      <c r="BX694" s="83"/>
      <c r="BY694" s="83"/>
      <c r="BZ694" s="83"/>
      <c r="CA694" s="83"/>
      <c r="CB694" s="83"/>
      <c r="CC694" s="83"/>
      <c r="CD694" s="83"/>
      <c r="CE694" s="83"/>
      <c r="CF694" s="83"/>
      <c r="CG694" s="83"/>
      <c r="CH694" s="83"/>
      <c r="CI694" s="83"/>
      <c r="CJ694" s="83"/>
      <c r="CK694" s="83"/>
      <c r="CL694" s="83"/>
      <c r="CM694" s="83"/>
      <c r="CN694" s="83"/>
      <c r="CO694" s="83"/>
      <c r="CP694" s="83"/>
      <c r="CQ694" s="83"/>
      <c r="CR694" s="83"/>
      <c r="CS694" s="83"/>
      <c r="CT694" s="83"/>
      <c r="CU694" s="83"/>
      <c r="CV694" s="83"/>
      <c r="CW694" s="83"/>
    </row>
    <row r="695" spans="1:101" s="6" customFormat="1" x14ac:dyDescent="0.2">
      <c r="A695" s="83" t="s">
        <v>2075</v>
      </c>
      <c r="B695" s="86">
        <v>40935.722916666666</v>
      </c>
      <c r="C695" s="86">
        <v>40938.140972222223</v>
      </c>
      <c r="D695" s="83" t="s">
        <v>842</v>
      </c>
      <c r="E695" s="83" t="s">
        <v>843</v>
      </c>
      <c r="F695" s="83"/>
      <c r="G695" s="83"/>
      <c r="H695" s="83"/>
      <c r="I695" s="83">
        <v>50</v>
      </c>
      <c r="J695" s="83"/>
      <c r="K695" s="83"/>
      <c r="L695" s="266">
        <v>1069</v>
      </c>
      <c r="M695" s="83"/>
      <c r="N695" s="83">
        <v>1370</v>
      </c>
      <c r="O695" s="95"/>
      <c r="P695" s="23">
        <v>40935.722916666666</v>
      </c>
      <c r="Q695" s="23">
        <v>40938.140972222223</v>
      </c>
      <c r="R695">
        <v>12.3771</v>
      </c>
      <c r="S695">
        <v>10.14</v>
      </c>
      <c r="T695" s="69">
        <f>R695*60*60*24/1000</f>
        <v>1069.3814399999999</v>
      </c>
      <c r="U695" s="69"/>
      <c r="V695" s="23">
        <v>40935.678472222222</v>
      </c>
      <c r="W695" s="23">
        <v>40938.383333333331</v>
      </c>
      <c r="X695">
        <v>13.2737</v>
      </c>
      <c r="Y695">
        <v>10.14</v>
      </c>
      <c r="Z695" s="81">
        <f t="shared" si="113"/>
        <v>1146.8476799999999</v>
      </c>
      <c r="AA695" s="83"/>
      <c r="AB695" s="82">
        <f t="shared" si="115"/>
        <v>77.847679999999855</v>
      </c>
      <c r="AC695" s="83"/>
      <c r="AD695" s="83"/>
      <c r="AE695" s="83"/>
      <c r="AF695" s="83"/>
      <c r="AG695" s="83"/>
      <c r="AH695" s="83"/>
      <c r="AI695" s="83"/>
      <c r="AJ695" s="83"/>
      <c r="AK695" s="83">
        <v>1069</v>
      </c>
      <c r="AL695" s="9">
        <f t="shared" si="116"/>
        <v>1069.3814399999999</v>
      </c>
      <c r="AM695" s="82">
        <f t="shared" si="124"/>
        <v>1146.8476799999999</v>
      </c>
      <c r="AN695" s="9"/>
      <c r="AO695" s="82">
        <f t="shared" si="125"/>
        <v>0.38143999999988409</v>
      </c>
      <c r="AP695" s="82">
        <f t="shared" si="126"/>
        <v>77.466239999999971</v>
      </c>
      <c r="AQ695" s="117">
        <f t="shared" si="117"/>
        <v>2.4180555555576575</v>
      </c>
      <c r="AR695" s="117">
        <f t="shared" si="122"/>
        <v>2.7048611111094942</v>
      </c>
      <c r="AS695" s="117">
        <f t="shared" si="121"/>
        <v>0.28680555555183673</v>
      </c>
      <c r="AT695" s="83"/>
      <c r="AU695" s="83"/>
      <c r="AV695" s="83"/>
      <c r="AW695" s="83"/>
      <c r="AX695" s="83"/>
      <c r="AY695" s="83"/>
      <c r="AZ695" s="83"/>
      <c r="BA695" s="83"/>
      <c r="BB695" s="83"/>
      <c r="BC695" s="83"/>
      <c r="BD695" s="83"/>
      <c r="BE695" s="83"/>
      <c r="BF695" s="83"/>
      <c r="BG695" s="83"/>
      <c r="BH695" s="83"/>
      <c r="BI695" s="83"/>
      <c r="BJ695" s="83"/>
      <c r="BK695" s="83"/>
      <c r="BL695" s="83"/>
      <c r="BM695" s="83"/>
      <c r="BN695" s="83"/>
      <c r="BO695" s="83"/>
      <c r="BP695" s="83"/>
      <c r="BQ695" s="83"/>
      <c r="BR695" s="83"/>
      <c r="BS695" s="83"/>
      <c r="BT695" s="83"/>
      <c r="BU695" s="83"/>
      <c r="BV695" s="83"/>
      <c r="BW695" s="83"/>
      <c r="BX695" s="83"/>
      <c r="BY695" s="83"/>
      <c r="BZ695" s="83"/>
      <c r="CA695" s="83"/>
      <c r="CB695" s="83"/>
      <c r="CC695" s="83"/>
      <c r="CD695" s="83"/>
      <c r="CE695" s="83"/>
      <c r="CF695" s="83"/>
      <c r="CG695" s="83"/>
      <c r="CH695" s="83"/>
      <c r="CI695" s="83"/>
      <c r="CJ695" s="83"/>
      <c r="CK695" s="83"/>
      <c r="CL695" s="83"/>
      <c r="CM695" s="83"/>
      <c r="CN695" s="83"/>
      <c r="CO695" s="83"/>
      <c r="CP695" s="83"/>
      <c r="CQ695" s="83"/>
      <c r="CR695" s="83"/>
      <c r="CS695" s="83"/>
      <c r="CT695" s="83"/>
      <c r="CU695" s="83"/>
      <c r="CV695" s="83"/>
      <c r="CW695" s="83"/>
    </row>
    <row r="696" spans="1:101" s="6" customFormat="1" x14ac:dyDescent="0.2">
      <c r="A696" s="83" t="s">
        <v>2075</v>
      </c>
      <c r="B696" s="86">
        <v>40938.625694444447</v>
      </c>
      <c r="C696" s="86">
        <v>40939.623611111114</v>
      </c>
      <c r="D696" s="83" t="s">
        <v>844</v>
      </c>
      <c r="E696" s="83" t="s">
        <v>845</v>
      </c>
      <c r="F696" s="83"/>
      <c r="G696" s="83"/>
      <c r="H696" s="83"/>
      <c r="I696" s="83">
        <v>50</v>
      </c>
      <c r="J696" s="83"/>
      <c r="K696" s="83"/>
      <c r="L696" s="266">
        <v>495</v>
      </c>
      <c r="M696" s="83"/>
      <c r="N696" s="83">
        <v>1030</v>
      </c>
      <c r="O696" s="95"/>
      <c r="P696" s="23">
        <v>40938.625694444447</v>
      </c>
      <c r="Q696" s="23">
        <v>40939.623611111114</v>
      </c>
      <c r="R696">
        <v>5.7259000000000002</v>
      </c>
      <c r="S696">
        <v>17.82</v>
      </c>
      <c r="T696" s="69">
        <f t="shared" si="123"/>
        <v>494.71776</v>
      </c>
      <c r="U696" s="69"/>
      <c r="V696" s="23">
        <v>40938.383333333331</v>
      </c>
      <c r="W696" s="23">
        <v>40939.680555555555</v>
      </c>
      <c r="X696">
        <v>6.9551999999999996</v>
      </c>
      <c r="Y696">
        <v>17.82</v>
      </c>
      <c r="Z696" s="81">
        <f t="shared" si="113"/>
        <v>600.92927999999995</v>
      </c>
      <c r="AA696" s="83"/>
      <c r="AB696" s="82">
        <f t="shared" si="115"/>
        <v>105.92927999999995</v>
      </c>
      <c r="AC696" s="83"/>
      <c r="AD696" s="83"/>
      <c r="AE696" s="83"/>
      <c r="AF696" s="83"/>
      <c r="AG696" s="83"/>
      <c r="AH696" s="83"/>
      <c r="AI696" s="83"/>
      <c r="AJ696" s="83"/>
      <c r="AK696" s="83">
        <v>495</v>
      </c>
      <c r="AL696" s="9">
        <f t="shared" si="116"/>
        <v>494.71776</v>
      </c>
      <c r="AM696" s="82">
        <f t="shared" si="124"/>
        <v>600.92927999999995</v>
      </c>
      <c r="AN696" s="9"/>
      <c r="AO696" s="82">
        <f t="shared" si="125"/>
        <v>-0.2822400000000016</v>
      </c>
      <c r="AP696" s="82">
        <f t="shared" si="126"/>
        <v>106.21151999999995</v>
      </c>
      <c r="AQ696" s="117">
        <f t="shared" si="117"/>
        <v>0.99791666666715173</v>
      </c>
      <c r="AR696" s="117">
        <f t="shared" si="122"/>
        <v>1.297222222223354</v>
      </c>
      <c r="AS696" s="117">
        <f t="shared" si="121"/>
        <v>0.29930555555620231</v>
      </c>
      <c r="AT696" s="83"/>
      <c r="AU696" s="83"/>
      <c r="AV696" s="83"/>
      <c r="AW696" s="83"/>
      <c r="AX696" s="83"/>
      <c r="AY696" s="83"/>
      <c r="AZ696" s="83"/>
      <c r="BA696" s="83"/>
      <c r="BB696" s="83"/>
      <c r="BC696" s="83"/>
      <c r="BD696" s="83"/>
      <c r="BE696" s="83"/>
      <c r="BF696" s="83"/>
      <c r="BG696" s="83"/>
      <c r="BH696" s="83"/>
      <c r="BI696" s="83"/>
      <c r="BJ696" s="83"/>
      <c r="BK696" s="83"/>
      <c r="BL696" s="83"/>
      <c r="BM696" s="83"/>
      <c r="BN696" s="83"/>
      <c r="BO696" s="83"/>
      <c r="BP696" s="83"/>
      <c r="BQ696" s="83"/>
      <c r="BR696" s="83"/>
      <c r="BS696" s="83"/>
      <c r="BT696" s="83"/>
      <c r="BU696" s="83"/>
      <c r="BV696" s="83"/>
      <c r="BW696" s="83"/>
      <c r="BX696" s="83"/>
      <c r="BY696" s="83"/>
      <c r="BZ696" s="83"/>
      <c r="CA696" s="83"/>
      <c r="CB696" s="83"/>
      <c r="CC696" s="83"/>
      <c r="CD696" s="83"/>
      <c r="CE696" s="83"/>
      <c r="CF696" s="83"/>
      <c r="CG696" s="83"/>
      <c r="CH696" s="83"/>
      <c r="CI696" s="83"/>
      <c r="CJ696" s="83"/>
      <c r="CK696" s="83"/>
      <c r="CL696" s="83"/>
      <c r="CM696" s="83"/>
      <c r="CN696" s="83"/>
      <c r="CO696" s="83"/>
      <c r="CP696" s="83"/>
      <c r="CQ696" s="83"/>
      <c r="CR696" s="83"/>
      <c r="CS696" s="83"/>
      <c r="CT696" s="83"/>
      <c r="CU696" s="83"/>
      <c r="CV696" s="83"/>
      <c r="CW696" s="83"/>
    </row>
    <row r="697" spans="1:101" s="6" customFormat="1" x14ac:dyDescent="0.2">
      <c r="A697" s="83" t="s">
        <v>2075</v>
      </c>
      <c r="B697" s="86">
        <v>40939.738194444442</v>
      </c>
      <c r="C697" s="86">
        <v>40945.997916666667</v>
      </c>
      <c r="D697" s="83" t="s">
        <v>846</v>
      </c>
      <c r="E697" s="83" t="s">
        <v>847</v>
      </c>
      <c r="F697" s="83"/>
      <c r="G697" s="83"/>
      <c r="H697" s="83"/>
      <c r="I697" s="83">
        <v>50</v>
      </c>
      <c r="J697" s="83"/>
      <c r="K697" s="83"/>
      <c r="L697" s="266">
        <v>2359</v>
      </c>
      <c r="M697" s="83"/>
      <c r="N697" s="83">
        <v>301</v>
      </c>
      <c r="O697" s="95"/>
      <c r="P697" s="23">
        <v>40939.738194444442</v>
      </c>
      <c r="Q697" s="23">
        <v>40945.997916666667</v>
      </c>
      <c r="R697">
        <v>27.3032</v>
      </c>
      <c r="S697">
        <v>13.279299999999999</v>
      </c>
      <c r="T697" s="69">
        <f t="shared" si="123"/>
        <v>2358.9964799999998</v>
      </c>
      <c r="U697" s="69"/>
      <c r="V697" s="23">
        <v>40939.680555555555</v>
      </c>
      <c r="W697" s="23">
        <v>40946.152777777781</v>
      </c>
      <c r="X697">
        <v>28.254000000000001</v>
      </c>
      <c r="Y697">
        <v>14.838200000000001</v>
      </c>
      <c r="Z697" s="81">
        <f t="shared" si="113"/>
        <v>2441.1455999999998</v>
      </c>
      <c r="AA697" s="83"/>
      <c r="AB697" s="82">
        <f t="shared" si="115"/>
        <v>82.145599999999831</v>
      </c>
      <c r="AC697" s="83"/>
      <c r="AD697" s="83"/>
      <c r="AE697" s="83"/>
      <c r="AF697" s="83"/>
      <c r="AG697" s="83"/>
      <c r="AH697" s="83"/>
      <c r="AI697" s="83"/>
      <c r="AJ697" s="83"/>
      <c r="AK697" s="83">
        <v>2359</v>
      </c>
      <c r="AL697" s="9">
        <f t="shared" si="116"/>
        <v>2358.9964799999998</v>
      </c>
      <c r="AM697" s="82">
        <f t="shared" si="124"/>
        <v>2441.1455999999998</v>
      </c>
      <c r="AN697" s="9"/>
      <c r="AO697" s="82">
        <f t="shared" si="125"/>
        <v>-3.5200000002078013E-3</v>
      </c>
      <c r="AP697" s="82">
        <f t="shared" si="126"/>
        <v>82.149120000000039</v>
      </c>
      <c r="AQ697" s="117">
        <f t="shared" si="117"/>
        <v>6.2597222222248092</v>
      </c>
      <c r="AR697" s="117">
        <f t="shared" si="122"/>
        <v>6.4722222222262644</v>
      </c>
      <c r="AS697" s="117">
        <f t="shared" si="121"/>
        <v>0.21250000000145519</v>
      </c>
      <c r="AT697" s="83"/>
      <c r="AU697" s="83"/>
      <c r="AV697" s="83"/>
      <c r="AW697" s="83"/>
      <c r="AX697" s="83"/>
      <c r="AY697" s="83"/>
      <c r="AZ697" s="83"/>
      <c r="BA697" s="83"/>
      <c r="BB697" s="83"/>
      <c r="BC697" s="83"/>
      <c r="BD697" s="83"/>
      <c r="BE697" s="83"/>
      <c r="BF697" s="83"/>
      <c r="BG697" s="83"/>
      <c r="BH697" s="83"/>
      <c r="BI697" s="83"/>
      <c r="BJ697" s="83"/>
      <c r="BK697" s="83"/>
      <c r="BL697" s="83"/>
      <c r="BM697" s="83"/>
      <c r="BN697" s="83"/>
      <c r="BO697" s="83"/>
      <c r="BP697" s="83"/>
      <c r="BQ697" s="83"/>
      <c r="BR697" s="83"/>
      <c r="BS697" s="83"/>
      <c r="BT697" s="83"/>
      <c r="BU697" s="83"/>
      <c r="BV697" s="83"/>
      <c r="BW697" s="83"/>
      <c r="BX697" s="83"/>
      <c r="BY697" s="83"/>
      <c r="BZ697" s="83"/>
      <c r="CA697" s="83"/>
      <c r="CB697" s="83"/>
      <c r="CC697" s="83"/>
      <c r="CD697" s="83"/>
      <c r="CE697" s="83"/>
      <c r="CF697" s="83"/>
      <c r="CG697" s="83"/>
      <c r="CH697" s="83"/>
      <c r="CI697" s="83"/>
      <c r="CJ697" s="83"/>
      <c r="CK697" s="83"/>
      <c r="CL697" s="83"/>
      <c r="CM697" s="83"/>
      <c r="CN697" s="83"/>
      <c r="CO697" s="83"/>
      <c r="CP697" s="83"/>
      <c r="CQ697" s="83"/>
      <c r="CR697" s="83"/>
      <c r="CS697" s="83"/>
      <c r="CT697" s="83"/>
      <c r="CU697" s="83"/>
      <c r="CV697" s="83"/>
      <c r="CW697" s="83"/>
    </row>
    <row r="698" spans="1:101" s="6" customFormat="1" x14ac:dyDescent="0.2">
      <c r="A698" s="83" t="s">
        <v>2075</v>
      </c>
      <c r="B698" s="86">
        <v>40946.308333333334</v>
      </c>
      <c r="C698" s="86">
        <v>40949.400694444441</v>
      </c>
      <c r="D698" s="83" t="s">
        <v>848</v>
      </c>
      <c r="E698" s="83" t="s">
        <v>849</v>
      </c>
      <c r="F698" s="83"/>
      <c r="G698" s="83"/>
      <c r="H698" s="83"/>
      <c r="I698" s="83">
        <v>50</v>
      </c>
      <c r="J698" s="83"/>
      <c r="K698" s="83"/>
      <c r="L698" s="266">
        <v>172</v>
      </c>
      <c r="M698" s="83"/>
      <c r="N698" s="83">
        <v>160</v>
      </c>
      <c r="O698" s="95"/>
      <c r="P698" s="23">
        <v>40946.308333333334</v>
      </c>
      <c r="Q698" s="23">
        <v>40949.400694444441</v>
      </c>
      <c r="R698">
        <v>1.9936</v>
      </c>
      <c r="S698">
        <v>0.75660000000000005</v>
      </c>
      <c r="T698" s="69">
        <f t="shared" si="123"/>
        <v>172.24704</v>
      </c>
      <c r="U698" s="69"/>
      <c r="V698" s="23">
        <v>40946.152777777781</v>
      </c>
      <c r="W698" s="23">
        <v>40949.515277777777</v>
      </c>
      <c r="X698">
        <v>2.1800000000000002</v>
      </c>
      <c r="Y698">
        <v>0.75660000000000005</v>
      </c>
      <c r="Z698" s="81">
        <f t="shared" si="113"/>
        <v>188.35200000000003</v>
      </c>
      <c r="AA698" s="83"/>
      <c r="AB698" s="82">
        <f t="shared" si="115"/>
        <v>16.352000000000032</v>
      </c>
      <c r="AC698" s="83"/>
      <c r="AD698" s="83"/>
      <c r="AE698" s="83"/>
      <c r="AF698" s="83"/>
      <c r="AG698" s="83"/>
      <c r="AH698" s="83"/>
      <c r="AI698" s="83"/>
      <c r="AJ698" s="83"/>
      <c r="AK698" s="83">
        <v>172</v>
      </c>
      <c r="AL698" s="9">
        <f t="shared" si="116"/>
        <v>172.24704</v>
      </c>
      <c r="AM698" s="82">
        <f t="shared" si="124"/>
        <v>188.35200000000003</v>
      </c>
      <c r="AN698" s="9"/>
      <c r="AO698" s="82">
        <f t="shared" si="125"/>
        <v>0.24703999999999837</v>
      </c>
      <c r="AP698" s="82">
        <f t="shared" si="126"/>
        <v>16.104960000000034</v>
      </c>
      <c r="AQ698" s="117">
        <f t="shared" si="117"/>
        <v>3.0923611111065838</v>
      </c>
      <c r="AR698" s="117">
        <f t="shared" si="122"/>
        <v>3.3624999999956344</v>
      </c>
      <c r="AS698" s="117">
        <f t="shared" si="121"/>
        <v>0.27013888888905058</v>
      </c>
      <c r="AT698" s="83"/>
      <c r="AU698" s="83"/>
      <c r="AV698" s="83"/>
      <c r="AW698" s="83"/>
      <c r="AX698" s="83"/>
      <c r="AY698" s="83"/>
      <c r="AZ698" s="83"/>
      <c r="BA698" s="83"/>
      <c r="BB698" s="83"/>
      <c r="BC698" s="83"/>
      <c r="BD698" s="83"/>
      <c r="BE698" s="83"/>
      <c r="BF698" s="83"/>
      <c r="BG698" s="83"/>
      <c r="BH698" s="83"/>
      <c r="BI698" s="83"/>
      <c r="BJ698" s="83"/>
      <c r="BK698" s="83"/>
      <c r="BL698" s="83"/>
      <c r="BM698" s="83"/>
      <c r="BN698" s="83"/>
      <c r="BO698" s="83"/>
      <c r="BP698" s="83"/>
      <c r="BQ698" s="83"/>
      <c r="BR698" s="83"/>
      <c r="BS698" s="83"/>
      <c r="BT698" s="83"/>
      <c r="BU698" s="83"/>
      <c r="BV698" s="83"/>
      <c r="BW698" s="83"/>
      <c r="BX698" s="83"/>
      <c r="BY698" s="83"/>
      <c r="BZ698" s="83"/>
      <c r="CA698" s="83"/>
      <c r="CB698" s="83"/>
      <c r="CC698" s="83"/>
      <c r="CD698" s="83"/>
      <c r="CE698" s="83"/>
      <c r="CF698" s="83"/>
      <c r="CG698" s="83"/>
      <c r="CH698" s="83"/>
      <c r="CI698" s="83"/>
      <c r="CJ698" s="83"/>
      <c r="CK698" s="83"/>
      <c r="CL698" s="83"/>
      <c r="CM698" s="83"/>
      <c r="CN698" s="83"/>
      <c r="CO698" s="83"/>
      <c r="CP698" s="83"/>
      <c r="CQ698" s="83"/>
      <c r="CR698" s="83"/>
      <c r="CS698" s="83"/>
      <c r="CT698" s="83"/>
      <c r="CU698" s="83"/>
      <c r="CV698" s="83"/>
      <c r="CW698" s="83"/>
    </row>
    <row r="699" spans="1:101" s="6" customFormat="1" x14ac:dyDescent="0.2">
      <c r="A699" s="83" t="s">
        <v>2075</v>
      </c>
      <c r="B699" s="86">
        <v>40949.629861111112</v>
      </c>
      <c r="C699" s="86">
        <v>40950.34097222222</v>
      </c>
      <c r="D699" s="83" t="s">
        <v>850</v>
      </c>
      <c r="E699" s="83" t="s">
        <v>851</v>
      </c>
      <c r="F699" s="83"/>
      <c r="G699" s="83"/>
      <c r="H699" s="83"/>
      <c r="I699" s="83">
        <v>50</v>
      </c>
      <c r="J699" s="83"/>
      <c r="K699" s="83"/>
      <c r="L699" s="266">
        <v>36.4</v>
      </c>
      <c r="M699" s="83"/>
      <c r="N699" s="83">
        <v>234</v>
      </c>
      <c r="O699" s="95"/>
      <c r="P699" s="23">
        <v>40949.629861111112</v>
      </c>
      <c r="Q699" s="23">
        <v>40950.34097222222</v>
      </c>
      <c r="R699">
        <v>0.42149999999999999</v>
      </c>
      <c r="S699">
        <v>0.64680000000000004</v>
      </c>
      <c r="T699" s="69">
        <f t="shared" si="123"/>
        <v>36.4176</v>
      </c>
      <c r="U699" s="69"/>
      <c r="V699" s="23">
        <v>40949.515277777777</v>
      </c>
      <c r="W699" s="23">
        <v>40950.475694444445</v>
      </c>
      <c r="X699">
        <v>0.56540000000000001</v>
      </c>
      <c r="Y699">
        <v>0.64680000000000004</v>
      </c>
      <c r="Z699" s="81">
        <f t="shared" si="113"/>
        <v>48.850559999999994</v>
      </c>
      <c r="AA699" s="83"/>
      <c r="AB699" s="82">
        <f t="shared" si="115"/>
        <v>12.450559999999996</v>
      </c>
      <c r="AC699" s="83"/>
      <c r="AD699" s="83"/>
      <c r="AE699" s="83"/>
      <c r="AF699" s="83"/>
      <c r="AG699" s="83"/>
      <c r="AH699" s="83"/>
      <c r="AI699" s="83"/>
      <c r="AJ699" s="83"/>
      <c r="AK699" s="83">
        <v>36.4</v>
      </c>
      <c r="AL699" s="9">
        <f t="shared" si="116"/>
        <v>36.4176</v>
      </c>
      <c r="AM699" s="82">
        <f t="shared" si="124"/>
        <v>48.850559999999994</v>
      </c>
      <c r="AN699" s="9"/>
      <c r="AO699" s="82">
        <f t="shared" si="125"/>
        <v>1.7600000000001614E-2</v>
      </c>
      <c r="AP699" s="82">
        <f t="shared" si="126"/>
        <v>12.432959999999994</v>
      </c>
      <c r="AQ699" s="117">
        <f t="shared" si="117"/>
        <v>0.71111111110803904</v>
      </c>
      <c r="AR699" s="117">
        <f t="shared" si="122"/>
        <v>0.96041666666860692</v>
      </c>
      <c r="AS699" s="117">
        <f t="shared" si="121"/>
        <v>0.24930555556056788</v>
      </c>
      <c r="AT699" s="83"/>
      <c r="AU699" s="83"/>
      <c r="AV699" s="83"/>
      <c r="AW699" s="83"/>
      <c r="AX699" s="83"/>
      <c r="AY699" s="83"/>
      <c r="AZ699" s="83"/>
      <c r="BA699" s="83"/>
      <c r="BB699" s="83"/>
      <c r="BC699" s="83"/>
      <c r="BD699" s="83"/>
      <c r="BE699" s="83"/>
      <c r="BF699" s="83"/>
      <c r="BG699" s="83"/>
      <c r="BH699" s="83"/>
      <c r="BI699" s="83"/>
      <c r="BJ699" s="83"/>
      <c r="BK699" s="83"/>
      <c r="BL699" s="83"/>
      <c r="BM699" s="83"/>
      <c r="BN699" s="83"/>
      <c r="BO699" s="83"/>
      <c r="BP699" s="83"/>
      <c r="BQ699" s="83"/>
      <c r="BR699" s="83"/>
      <c r="BS699" s="83"/>
      <c r="BT699" s="83"/>
      <c r="BU699" s="83"/>
      <c r="BV699" s="83"/>
      <c r="BW699" s="83"/>
      <c r="BX699" s="83"/>
      <c r="BY699" s="83"/>
      <c r="BZ699" s="83"/>
      <c r="CA699" s="83"/>
      <c r="CB699" s="83"/>
      <c r="CC699" s="83"/>
      <c r="CD699" s="83"/>
      <c r="CE699" s="83"/>
      <c r="CF699" s="83"/>
      <c r="CG699" s="83"/>
      <c r="CH699" s="83"/>
      <c r="CI699" s="83"/>
      <c r="CJ699" s="83"/>
      <c r="CK699" s="83"/>
      <c r="CL699" s="83"/>
      <c r="CM699" s="83"/>
      <c r="CN699" s="83"/>
      <c r="CO699" s="83"/>
      <c r="CP699" s="83"/>
      <c r="CQ699" s="83"/>
      <c r="CR699" s="83"/>
      <c r="CS699" s="83"/>
      <c r="CT699" s="83"/>
      <c r="CU699" s="83"/>
      <c r="CV699" s="83"/>
      <c r="CW699" s="83"/>
    </row>
    <row r="700" spans="1:101" s="6" customFormat="1" x14ac:dyDescent="0.2">
      <c r="A700" s="83" t="s">
        <v>2075</v>
      </c>
      <c r="B700" s="86">
        <v>40950.611111111109</v>
      </c>
      <c r="C700" s="86">
        <v>40956.134027777778</v>
      </c>
      <c r="D700" s="83" t="s">
        <v>852</v>
      </c>
      <c r="E700" s="83" t="s">
        <v>853</v>
      </c>
      <c r="F700" s="83"/>
      <c r="G700" s="83"/>
      <c r="H700" s="83"/>
      <c r="I700" s="83">
        <v>50</v>
      </c>
      <c r="J700" s="83"/>
      <c r="K700" s="83"/>
      <c r="L700" s="266">
        <v>278</v>
      </c>
      <c r="M700" s="83"/>
      <c r="N700" s="83">
        <v>279</v>
      </c>
      <c r="O700" s="95"/>
      <c r="P700" s="23">
        <v>40950.611111111109</v>
      </c>
      <c r="Q700" s="23">
        <v>40956.134027777778</v>
      </c>
      <c r="R700">
        <v>3.2210999999999999</v>
      </c>
      <c r="S700">
        <v>0.94</v>
      </c>
      <c r="T700" s="69">
        <f t="shared" si="123"/>
        <v>278.30303999999995</v>
      </c>
      <c r="U700" s="69"/>
      <c r="V700" s="23">
        <v>40950.475694444445</v>
      </c>
      <c r="W700" s="23">
        <v>40956.252083333333</v>
      </c>
      <c r="X700">
        <v>3.3628</v>
      </c>
      <c r="Y700">
        <v>0.94</v>
      </c>
      <c r="Z700" s="81">
        <f t="shared" ref="Z700:Z721" si="127">X700*60*60*24/1000</f>
        <v>290.54591999999997</v>
      </c>
      <c r="AA700" s="83"/>
      <c r="AB700" s="82">
        <f t="shared" si="115"/>
        <v>12.545919999999967</v>
      </c>
      <c r="AC700" s="83"/>
      <c r="AD700" s="83"/>
      <c r="AE700" s="83"/>
      <c r="AF700" s="83"/>
      <c r="AG700" s="83"/>
      <c r="AH700" s="83"/>
      <c r="AI700" s="83"/>
      <c r="AJ700" s="83"/>
      <c r="AK700" s="83">
        <v>278</v>
      </c>
      <c r="AL700" s="9">
        <f t="shared" si="116"/>
        <v>278.30303999999995</v>
      </c>
      <c r="AM700" s="82">
        <f t="shared" si="124"/>
        <v>290.54591999999997</v>
      </c>
      <c r="AN700" s="9"/>
      <c r="AO700" s="82">
        <f t="shared" si="125"/>
        <v>0.30303999999995312</v>
      </c>
      <c r="AP700" s="82">
        <f t="shared" si="126"/>
        <v>12.242880000000014</v>
      </c>
      <c r="AQ700" s="117">
        <f t="shared" si="117"/>
        <v>5.5229166666686069</v>
      </c>
      <c r="AR700" s="117">
        <f t="shared" si="122"/>
        <v>5.7763888888875954</v>
      </c>
      <c r="AS700" s="117">
        <f t="shared" si="121"/>
        <v>0.25347222221898846</v>
      </c>
      <c r="AT700" s="83"/>
      <c r="AU700" s="83"/>
      <c r="AV700" s="83"/>
      <c r="AW700" s="83"/>
      <c r="AX700" s="83"/>
      <c r="AY700" s="83"/>
      <c r="AZ700" s="83"/>
      <c r="BA700" s="83"/>
      <c r="BB700" s="83"/>
      <c r="BC700" s="83"/>
      <c r="BD700" s="83"/>
      <c r="BE700" s="83"/>
      <c r="BF700" s="83"/>
      <c r="BG700" s="83"/>
      <c r="BH700" s="83"/>
      <c r="BI700" s="83"/>
      <c r="BJ700" s="83"/>
      <c r="BK700" s="83"/>
      <c r="BL700" s="83"/>
      <c r="BM700" s="83"/>
      <c r="BN700" s="83"/>
      <c r="BO700" s="83"/>
      <c r="BP700" s="83"/>
      <c r="BQ700" s="83"/>
      <c r="BR700" s="83"/>
      <c r="BS700" s="83"/>
      <c r="BT700" s="83"/>
      <c r="BU700" s="83"/>
      <c r="BV700" s="83"/>
      <c r="BW700" s="83"/>
      <c r="BX700" s="83"/>
      <c r="BY700" s="83"/>
      <c r="BZ700" s="83"/>
      <c r="CA700" s="83"/>
      <c r="CB700" s="83"/>
      <c r="CC700" s="83"/>
      <c r="CD700" s="83"/>
      <c r="CE700" s="83"/>
      <c r="CF700" s="83"/>
      <c r="CG700" s="83"/>
      <c r="CH700" s="83"/>
      <c r="CI700" s="83"/>
      <c r="CJ700" s="83"/>
      <c r="CK700" s="83"/>
      <c r="CL700" s="83"/>
      <c r="CM700" s="83"/>
      <c r="CN700" s="83"/>
      <c r="CO700" s="83"/>
      <c r="CP700" s="83"/>
      <c r="CQ700" s="83"/>
      <c r="CR700" s="83"/>
      <c r="CS700" s="83"/>
      <c r="CT700" s="83"/>
      <c r="CU700" s="83"/>
      <c r="CV700" s="83"/>
      <c r="CW700" s="83"/>
    </row>
    <row r="701" spans="1:101" s="6" customFormat="1" x14ac:dyDescent="0.2">
      <c r="A701" s="83" t="s">
        <v>2075</v>
      </c>
      <c r="B701" s="86">
        <v>40956.370833333334</v>
      </c>
      <c r="C701" s="86">
        <v>40960.031944444447</v>
      </c>
      <c r="D701" s="83" t="s">
        <v>854</v>
      </c>
      <c r="E701" s="83" t="s">
        <v>855</v>
      </c>
      <c r="F701" s="83"/>
      <c r="G701" s="83"/>
      <c r="H701" s="83"/>
      <c r="I701" s="83">
        <v>50</v>
      </c>
      <c r="J701" s="83"/>
      <c r="K701" s="83"/>
      <c r="L701" s="266">
        <v>164</v>
      </c>
      <c r="M701" s="83"/>
      <c r="N701" s="83">
        <v>434</v>
      </c>
      <c r="O701" s="95"/>
      <c r="P701" s="23">
        <v>40956.370833333334</v>
      </c>
      <c r="Q701" s="23">
        <v>40960.031944444447</v>
      </c>
      <c r="R701">
        <v>1.9031</v>
      </c>
      <c r="S701">
        <v>0.5958</v>
      </c>
      <c r="T701" s="69">
        <f t="shared" si="123"/>
        <v>164.42784000000003</v>
      </c>
      <c r="U701" s="69"/>
      <c r="V701" s="23">
        <v>40956.252083333333</v>
      </c>
      <c r="W701" s="23">
        <v>40960.103472222225</v>
      </c>
      <c r="X701">
        <v>2.0053999999999998</v>
      </c>
      <c r="Y701">
        <v>0.5958</v>
      </c>
      <c r="Z701" s="81">
        <f t="shared" si="127"/>
        <v>173.26655999999997</v>
      </c>
      <c r="AA701" s="83"/>
      <c r="AB701" s="82">
        <f t="shared" si="115"/>
        <v>9.2665599999999699</v>
      </c>
      <c r="AC701" s="83"/>
      <c r="AD701" s="83"/>
      <c r="AE701" s="83"/>
      <c r="AF701" s="83"/>
      <c r="AG701" s="83"/>
      <c r="AH701" s="83"/>
      <c r="AI701" s="83"/>
      <c r="AJ701" s="83"/>
      <c r="AK701" s="83">
        <v>164</v>
      </c>
      <c r="AL701" s="9">
        <f t="shared" si="116"/>
        <v>164.42784000000003</v>
      </c>
      <c r="AM701" s="82">
        <f t="shared" si="124"/>
        <v>173.26655999999997</v>
      </c>
      <c r="AN701" s="9"/>
      <c r="AO701" s="82">
        <f t="shared" si="125"/>
        <v>0.42784000000003175</v>
      </c>
      <c r="AP701" s="82">
        <f t="shared" si="126"/>
        <v>8.8387199999999382</v>
      </c>
      <c r="AQ701" s="117">
        <f t="shared" si="117"/>
        <v>3.6611111111124046</v>
      </c>
      <c r="AR701" s="117">
        <f t="shared" si="122"/>
        <v>3.851388888891961</v>
      </c>
      <c r="AS701" s="117">
        <f t="shared" si="121"/>
        <v>0.19027777777955635</v>
      </c>
      <c r="AT701" s="83"/>
      <c r="AU701" s="83"/>
      <c r="AV701" s="83"/>
      <c r="AW701" s="83"/>
      <c r="AX701" s="83"/>
      <c r="AY701" s="83"/>
      <c r="AZ701" s="83"/>
      <c r="BA701" s="83"/>
      <c r="BB701" s="83"/>
      <c r="BC701" s="83"/>
      <c r="BD701" s="83"/>
      <c r="BE701" s="83"/>
      <c r="BF701" s="83"/>
      <c r="BG701" s="83"/>
      <c r="BH701" s="83"/>
      <c r="BI701" s="83"/>
      <c r="BJ701" s="83"/>
      <c r="BK701" s="83"/>
      <c r="BL701" s="83"/>
      <c r="BM701" s="83"/>
      <c r="BN701" s="83"/>
      <c r="BO701" s="83"/>
      <c r="BP701" s="83"/>
      <c r="BQ701" s="83"/>
      <c r="BR701" s="83"/>
      <c r="BS701" s="83"/>
      <c r="BT701" s="83"/>
      <c r="BU701" s="83"/>
      <c r="BV701" s="83"/>
      <c r="BW701" s="83"/>
      <c r="BX701" s="83"/>
      <c r="BY701" s="83"/>
      <c r="BZ701" s="83"/>
      <c r="CA701" s="83"/>
      <c r="CB701" s="83"/>
      <c r="CC701" s="83"/>
      <c r="CD701" s="83"/>
      <c r="CE701" s="83"/>
      <c r="CF701" s="83"/>
      <c r="CG701" s="83"/>
      <c r="CH701" s="83"/>
      <c r="CI701" s="83"/>
      <c r="CJ701" s="83"/>
      <c r="CK701" s="83"/>
      <c r="CL701" s="83"/>
      <c r="CM701" s="83"/>
      <c r="CN701" s="83"/>
      <c r="CO701" s="83"/>
      <c r="CP701" s="83"/>
      <c r="CQ701" s="83"/>
      <c r="CR701" s="83"/>
      <c r="CS701" s="83"/>
      <c r="CT701" s="83"/>
      <c r="CU701" s="83"/>
      <c r="CV701" s="83"/>
      <c r="CW701" s="83"/>
    </row>
    <row r="702" spans="1:101" s="6" customFormat="1" x14ac:dyDescent="0.2">
      <c r="A702" s="83" t="s">
        <v>2075</v>
      </c>
      <c r="B702" s="86">
        <v>40960.175000000003</v>
      </c>
      <c r="C702" s="86">
        <v>40960.774305555555</v>
      </c>
      <c r="D702" s="83" t="s">
        <v>856</v>
      </c>
      <c r="E702" s="83" t="s">
        <v>857</v>
      </c>
      <c r="F702" s="83"/>
      <c r="G702" s="83"/>
      <c r="H702" s="83"/>
      <c r="I702" s="83">
        <v>50</v>
      </c>
      <c r="J702" s="83"/>
      <c r="K702" s="83"/>
      <c r="L702" s="266">
        <v>42.1</v>
      </c>
      <c r="M702" s="83"/>
      <c r="N702" s="83">
        <v>3300</v>
      </c>
      <c r="O702" s="95"/>
      <c r="P702" s="23">
        <v>40960.175000000003</v>
      </c>
      <c r="Q702" s="23">
        <v>40960.774305555555</v>
      </c>
      <c r="R702">
        <v>0.48730000000000001</v>
      </c>
      <c r="S702">
        <v>1.21</v>
      </c>
      <c r="T702" s="69">
        <f t="shared" si="123"/>
        <v>42.102719999999998</v>
      </c>
      <c r="U702" s="69"/>
      <c r="V702" s="23">
        <v>40960.103472222225</v>
      </c>
      <c r="W702" s="23">
        <v>40960.859722222223</v>
      </c>
      <c r="X702">
        <v>0.59470000000000001</v>
      </c>
      <c r="Y702">
        <v>1.21</v>
      </c>
      <c r="Z702" s="81">
        <f t="shared" si="127"/>
        <v>51.382080000000002</v>
      </c>
      <c r="AA702" s="83"/>
      <c r="AB702" s="82">
        <f t="shared" si="115"/>
        <v>9.2820800000000006</v>
      </c>
      <c r="AC702" s="83"/>
      <c r="AD702" s="83"/>
      <c r="AE702" s="83"/>
      <c r="AF702" s="83"/>
      <c r="AG702" s="83"/>
      <c r="AH702" s="83"/>
      <c r="AI702" s="83"/>
      <c r="AJ702" s="83"/>
      <c r="AK702" s="83">
        <v>42.1</v>
      </c>
      <c r="AL702" s="9">
        <f t="shared" si="116"/>
        <v>42.102719999999998</v>
      </c>
      <c r="AM702" s="82">
        <f t="shared" si="124"/>
        <v>51.382080000000002</v>
      </c>
      <c r="AN702" s="9"/>
      <c r="AO702" s="82">
        <f t="shared" si="125"/>
        <v>2.719999999996503E-3</v>
      </c>
      <c r="AP702" s="82">
        <f t="shared" si="126"/>
        <v>9.279360000000004</v>
      </c>
      <c r="AQ702" s="117">
        <f t="shared" si="117"/>
        <v>0.59930555555183673</v>
      </c>
      <c r="AR702" s="117">
        <f t="shared" si="122"/>
        <v>0.75624999999854481</v>
      </c>
      <c r="AS702" s="117">
        <f t="shared" si="121"/>
        <v>0.15694444444670808</v>
      </c>
      <c r="AT702" s="83"/>
      <c r="AU702" s="83"/>
      <c r="AV702" s="83"/>
      <c r="AW702" s="83"/>
      <c r="AX702" s="83"/>
      <c r="AY702" s="83"/>
      <c r="AZ702" s="83"/>
      <c r="BA702" s="83"/>
      <c r="BB702" s="83"/>
      <c r="BC702" s="83"/>
      <c r="BD702" s="83"/>
      <c r="BE702" s="83"/>
      <c r="BF702" s="83"/>
      <c r="BG702" s="83"/>
      <c r="BH702" s="83"/>
      <c r="BI702" s="83"/>
      <c r="BJ702" s="83"/>
      <c r="BK702" s="83"/>
      <c r="BL702" s="83"/>
      <c r="BM702" s="83"/>
      <c r="BN702" s="83"/>
      <c r="BO702" s="83"/>
      <c r="BP702" s="83"/>
      <c r="BQ702" s="83"/>
      <c r="BR702" s="83"/>
      <c r="BS702" s="83"/>
      <c r="BT702" s="83"/>
      <c r="BU702" s="83"/>
      <c r="BV702" s="83"/>
      <c r="BW702" s="83"/>
      <c r="BX702" s="83"/>
      <c r="BY702" s="83"/>
      <c r="BZ702" s="83"/>
      <c r="CA702" s="83"/>
      <c r="CB702" s="83"/>
      <c r="CC702" s="83"/>
      <c r="CD702" s="83"/>
      <c r="CE702" s="83"/>
      <c r="CF702" s="83"/>
      <c r="CG702" s="83"/>
      <c r="CH702" s="83"/>
      <c r="CI702" s="83"/>
      <c r="CJ702" s="83"/>
      <c r="CK702" s="83"/>
      <c r="CL702" s="83"/>
      <c r="CM702" s="83"/>
      <c r="CN702" s="83"/>
      <c r="CO702" s="83"/>
      <c r="CP702" s="83"/>
      <c r="CQ702" s="83"/>
      <c r="CR702" s="83"/>
      <c r="CS702" s="83"/>
      <c r="CT702" s="83"/>
      <c r="CU702" s="83"/>
      <c r="CV702" s="83"/>
      <c r="CW702" s="83"/>
    </row>
    <row r="703" spans="1:101" s="6" customFormat="1" x14ac:dyDescent="0.2">
      <c r="A703" s="83" t="s">
        <v>2075</v>
      </c>
      <c r="B703" s="86">
        <v>40960.945833333331</v>
      </c>
      <c r="C703" s="86">
        <v>40964.626388888886</v>
      </c>
      <c r="D703" s="83" t="s">
        <v>858</v>
      </c>
      <c r="E703" s="83" t="s">
        <v>859</v>
      </c>
      <c r="F703" s="83"/>
      <c r="G703" s="83"/>
      <c r="H703" s="83"/>
      <c r="I703" s="83">
        <v>50</v>
      </c>
      <c r="J703" s="83"/>
      <c r="K703" s="83"/>
      <c r="L703" s="266">
        <v>336</v>
      </c>
      <c r="M703" s="83"/>
      <c r="N703" s="83">
        <v>2400</v>
      </c>
      <c r="O703" s="95"/>
      <c r="P703" s="23">
        <v>40960.945833333331</v>
      </c>
      <c r="Q703" s="23">
        <v>40964.626388888886</v>
      </c>
      <c r="R703">
        <v>3.8889999999999998</v>
      </c>
      <c r="S703">
        <v>4.7160000000000002</v>
      </c>
      <c r="T703" s="69">
        <f t="shared" si="123"/>
        <v>336.00959999999998</v>
      </c>
      <c r="U703" s="69"/>
      <c r="V703" s="23">
        <v>40960.859722222223</v>
      </c>
      <c r="W703" s="23">
        <v>40964.74722222222</v>
      </c>
      <c r="X703">
        <v>4.0944000000000003</v>
      </c>
      <c r="Y703">
        <v>4.7160000000000002</v>
      </c>
      <c r="Z703" s="81">
        <f t="shared" si="127"/>
        <v>353.75616000000002</v>
      </c>
      <c r="AA703" s="83"/>
      <c r="AB703" s="82">
        <f t="shared" si="115"/>
        <v>17.756160000000023</v>
      </c>
      <c r="AC703" s="83"/>
      <c r="AD703" s="83"/>
      <c r="AE703" s="83"/>
      <c r="AF703" s="83"/>
      <c r="AG703" s="83"/>
      <c r="AH703" s="83"/>
      <c r="AI703" s="83"/>
      <c r="AJ703" s="83"/>
      <c r="AK703" s="83">
        <v>336</v>
      </c>
      <c r="AL703" s="9">
        <f t="shared" si="116"/>
        <v>336.00959999999998</v>
      </c>
      <c r="AM703" s="82">
        <f t="shared" si="124"/>
        <v>353.75616000000002</v>
      </c>
      <c r="AN703" s="9"/>
      <c r="AO703" s="82">
        <f t="shared" si="125"/>
        <v>9.5999999999776264E-3</v>
      </c>
      <c r="AP703" s="82">
        <f t="shared" si="126"/>
        <v>17.746560000000045</v>
      </c>
      <c r="AQ703" s="117">
        <f t="shared" si="117"/>
        <v>3.6805555555547471</v>
      </c>
      <c r="AR703" s="117">
        <f t="shared" si="122"/>
        <v>3.8874999999970896</v>
      </c>
      <c r="AS703" s="117">
        <f t="shared" si="121"/>
        <v>0.2069444444423425</v>
      </c>
      <c r="AT703" s="83"/>
      <c r="AU703" s="83"/>
      <c r="AV703" s="83"/>
      <c r="AW703" s="83"/>
      <c r="AX703" s="83"/>
      <c r="AY703" s="83"/>
      <c r="AZ703" s="83"/>
      <c r="BA703" s="83"/>
      <c r="BB703" s="83"/>
      <c r="BC703" s="83"/>
      <c r="BD703" s="83"/>
      <c r="BE703" s="83"/>
      <c r="BF703" s="83"/>
      <c r="BG703" s="83"/>
      <c r="BH703" s="83"/>
      <c r="BI703" s="83"/>
      <c r="BJ703" s="83"/>
      <c r="BK703" s="83"/>
      <c r="BL703" s="83"/>
      <c r="BM703" s="83"/>
      <c r="BN703" s="83"/>
      <c r="BO703" s="83"/>
      <c r="BP703" s="83"/>
      <c r="BQ703" s="83"/>
      <c r="BR703" s="83"/>
      <c r="BS703" s="83"/>
      <c r="BT703" s="83"/>
      <c r="BU703" s="83"/>
      <c r="BV703" s="83"/>
      <c r="BW703" s="83"/>
      <c r="BX703" s="83"/>
      <c r="BY703" s="83"/>
      <c r="BZ703" s="83"/>
      <c r="CA703" s="83"/>
      <c r="CB703" s="83"/>
      <c r="CC703" s="83"/>
      <c r="CD703" s="83"/>
      <c r="CE703" s="83"/>
      <c r="CF703" s="83"/>
      <c r="CG703" s="83"/>
      <c r="CH703" s="83"/>
      <c r="CI703" s="83"/>
      <c r="CJ703" s="83"/>
      <c r="CK703" s="83"/>
      <c r="CL703" s="83"/>
      <c r="CM703" s="83"/>
      <c r="CN703" s="83"/>
      <c r="CO703" s="83"/>
      <c r="CP703" s="83"/>
      <c r="CQ703" s="83"/>
      <c r="CR703" s="83"/>
      <c r="CS703" s="83"/>
      <c r="CT703" s="83"/>
      <c r="CU703" s="83"/>
      <c r="CV703" s="83"/>
      <c r="CW703" s="83"/>
    </row>
    <row r="704" spans="1:101" s="6" customFormat="1" x14ac:dyDescent="0.2">
      <c r="A704" s="83" t="s">
        <v>2075</v>
      </c>
      <c r="B704" s="86">
        <v>40964.868055555555</v>
      </c>
      <c r="C704" s="86">
        <v>40967.165972222225</v>
      </c>
      <c r="D704" s="83" t="s">
        <v>860</v>
      </c>
      <c r="E704" s="83" t="s">
        <v>861</v>
      </c>
      <c r="F704" s="83"/>
      <c r="G704" s="83"/>
      <c r="H704" s="83"/>
      <c r="I704" s="83">
        <v>50</v>
      </c>
      <c r="J704" s="83"/>
      <c r="K704" s="83"/>
      <c r="L704" s="266">
        <v>262</v>
      </c>
      <c r="M704" s="83"/>
      <c r="N704" s="83">
        <v>817</v>
      </c>
      <c r="O704" s="95"/>
      <c r="P704" s="23">
        <v>40964.868055555555</v>
      </c>
      <c r="Q704" s="23">
        <v>40967.165972222225</v>
      </c>
      <c r="R704">
        <v>3.028</v>
      </c>
      <c r="S704">
        <v>2.6473</v>
      </c>
      <c r="T704" s="69">
        <f t="shared" si="123"/>
        <v>261.61920000000003</v>
      </c>
      <c r="U704" s="69"/>
      <c r="V704" s="23">
        <v>40964.74722222222</v>
      </c>
      <c r="W704" s="23">
        <v>40967.3125</v>
      </c>
      <c r="X704">
        <v>3.3090999999999999</v>
      </c>
      <c r="Y704">
        <v>2.6473</v>
      </c>
      <c r="Z704" s="81">
        <f t="shared" si="127"/>
        <v>285.90623999999997</v>
      </c>
      <c r="AA704" s="83"/>
      <c r="AB704" s="82">
        <f t="shared" si="115"/>
        <v>23.906239999999968</v>
      </c>
      <c r="AC704" s="83"/>
      <c r="AD704" s="83"/>
      <c r="AE704" s="83"/>
      <c r="AF704" s="83"/>
      <c r="AG704" s="83"/>
      <c r="AH704" s="83"/>
      <c r="AI704" s="83"/>
      <c r="AJ704" s="83"/>
      <c r="AK704" s="83">
        <v>262</v>
      </c>
      <c r="AL704" s="9">
        <f t="shared" si="116"/>
        <v>261.61920000000003</v>
      </c>
      <c r="AM704" s="82">
        <f t="shared" si="124"/>
        <v>285.90623999999997</v>
      </c>
      <c r="AN704" s="9"/>
      <c r="AO704" s="82">
        <f t="shared" si="125"/>
        <v>-0.38079999999996517</v>
      </c>
      <c r="AP704" s="82">
        <f t="shared" si="126"/>
        <v>24.287039999999934</v>
      </c>
      <c r="AQ704" s="117">
        <f t="shared" si="117"/>
        <v>2.2979166666700621</v>
      </c>
      <c r="AR704" s="117">
        <f t="shared" si="122"/>
        <v>2.5652777777795563</v>
      </c>
      <c r="AS704" s="117">
        <f t="shared" si="121"/>
        <v>0.26736111110949423</v>
      </c>
      <c r="AT704" s="83"/>
      <c r="AU704" s="83"/>
      <c r="AV704" s="83"/>
      <c r="AW704" s="83"/>
      <c r="AX704" s="83"/>
      <c r="AY704" s="83"/>
      <c r="AZ704" s="83"/>
      <c r="BA704" s="83"/>
      <c r="BB704" s="83"/>
      <c r="BC704" s="83"/>
      <c r="BD704" s="83"/>
      <c r="BE704" s="83"/>
      <c r="BF704" s="83"/>
      <c r="BG704" s="83"/>
      <c r="BH704" s="83"/>
      <c r="BI704" s="83"/>
      <c r="BJ704" s="83"/>
      <c r="BK704" s="83"/>
      <c r="BL704" s="83"/>
      <c r="BM704" s="83"/>
      <c r="BN704" s="83"/>
      <c r="BO704" s="83"/>
      <c r="BP704" s="83"/>
      <c r="BQ704" s="83"/>
      <c r="BR704" s="83"/>
      <c r="BS704" s="83"/>
      <c r="BT704" s="83"/>
      <c r="BU704" s="83"/>
      <c r="BV704" s="83"/>
      <c r="BW704" s="83"/>
      <c r="BX704" s="83"/>
      <c r="BY704" s="83"/>
      <c r="BZ704" s="83"/>
      <c r="CA704" s="83"/>
      <c r="CB704" s="83"/>
      <c r="CC704" s="83"/>
      <c r="CD704" s="83"/>
      <c r="CE704" s="83"/>
      <c r="CF704" s="83"/>
      <c r="CG704" s="83"/>
      <c r="CH704" s="83"/>
      <c r="CI704" s="83"/>
      <c r="CJ704" s="83"/>
      <c r="CK704" s="83"/>
      <c r="CL704" s="83"/>
      <c r="CM704" s="83"/>
      <c r="CN704" s="83"/>
      <c r="CO704" s="83"/>
      <c r="CP704" s="83"/>
      <c r="CQ704" s="83"/>
      <c r="CR704" s="83"/>
      <c r="CS704" s="83"/>
      <c r="CT704" s="83"/>
      <c r="CU704" s="83"/>
      <c r="CV704" s="83"/>
      <c r="CW704" s="83"/>
    </row>
    <row r="705" spans="1:101" s="6" customFormat="1" x14ac:dyDescent="0.2">
      <c r="A705" s="83" t="s">
        <v>2075</v>
      </c>
      <c r="B705" s="86">
        <v>40967.459722222222</v>
      </c>
      <c r="C705" s="86">
        <v>40970.422222222223</v>
      </c>
      <c r="D705" s="83" t="s">
        <v>862</v>
      </c>
      <c r="E705" s="83" t="s">
        <v>863</v>
      </c>
      <c r="F705" s="83"/>
      <c r="G705" s="83"/>
      <c r="H705" s="83"/>
      <c r="I705" s="83">
        <v>50</v>
      </c>
      <c r="J705" s="83"/>
      <c r="K705" s="83"/>
      <c r="L705" s="266">
        <v>3381</v>
      </c>
      <c r="M705" s="83"/>
      <c r="N705" s="83">
        <v>318</v>
      </c>
      <c r="O705" s="95"/>
      <c r="P705" s="23">
        <v>40967.459722222222</v>
      </c>
      <c r="Q705" s="23">
        <v>40970.422222222223</v>
      </c>
      <c r="R705">
        <v>39.130600000000001</v>
      </c>
      <c r="S705">
        <v>143.47710000000001</v>
      </c>
      <c r="T705" s="69">
        <f t="shared" si="123"/>
        <v>3380.88384</v>
      </c>
      <c r="U705" s="69"/>
      <c r="V705" s="23">
        <v>40967.3125</v>
      </c>
      <c r="W705" s="23">
        <v>40970.536111111112</v>
      </c>
      <c r="X705">
        <v>39.478400000000001</v>
      </c>
      <c r="Y705">
        <v>143.47710000000001</v>
      </c>
      <c r="Z705" s="81">
        <f t="shared" si="127"/>
        <v>3410.9337600000008</v>
      </c>
      <c r="AA705" s="83"/>
      <c r="AB705" s="82">
        <f t="shared" si="115"/>
        <v>29.933760000000802</v>
      </c>
      <c r="AC705" s="83"/>
      <c r="AD705" s="83"/>
      <c r="AE705" s="83"/>
      <c r="AF705" s="83"/>
      <c r="AG705" s="83"/>
      <c r="AH705" s="83"/>
      <c r="AI705" s="83"/>
      <c r="AJ705" s="83"/>
      <c r="AK705" s="83">
        <v>3381</v>
      </c>
      <c r="AL705" s="9">
        <f t="shared" si="116"/>
        <v>3380.88384</v>
      </c>
      <c r="AM705" s="82">
        <f t="shared" si="124"/>
        <v>3410.9337600000008</v>
      </c>
      <c r="AN705" s="9"/>
      <c r="AO705" s="82">
        <f t="shared" si="125"/>
        <v>-0.11616000000003623</v>
      </c>
      <c r="AP705" s="82">
        <f t="shared" si="126"/>
        <v>30.049920000000839</v>
      </c>
      <c r="AQ705" s="117">
        <f t="shared" si="117"/>
        <v>2.9625000000014552</v>
      </c>
      <c r="AR705" s="117">
        <f t="shared" si="122"/>
        <v>3.2236111111124046</v>
      </c>
      <c r="AS705" s="117">
        <f t="shared" si="121"/>
        <v>0.26111111111094942</v>
      </c>
      <c r="AT705" s="83"/>
      <c r="AU705" s="83"/>
      <c r="AV705" s="83"/>
      <c r="AW705" s="83"/>
      <c r="AX705" s="83"/>
      <c r="AY705" s="83"/>
      <c r="AZ705" s="83"/>
      <c r="BA705" s="83"/>
      <c r="BB705" s="83"/>
      <c r="BC705" s="83"/>
      <c r="BD705" s="83"/>
      <c r="BE705" s="83"/>
      <c r="BF705" s="83"/>
      <c r="BG705" s="83"/>
      <c r="BH705" s="83"/>
      <c r="BI705" s="83"/>
      <c r="BJ705" s="83"/>
      <c r="BK705" s="83"/>
      <c r="BL705" s="83"/>
      <c r="BM705" s="83"/>
      <c r="BN705" s="83"/>
      <c r="BO705" s="83"/>
      <c r="BP705" s="83"/>
      <c r="BQ705" s="83"/>
      <c r="BR705" s="83"/>
      <c r="BS705" s="83"/>
      <c r="BT705" s="83"/>
      <c r="BU705" s="83"/>
      <c r="BV705" s="83"/>
      <c r="BW705" s="83"/>
      <c r="BX705" s="83"/>
      <c r="BY705" s="83"/>
      <c r="BZ705" s="83"/>
      <c r="CA705" s="83"/>
      <c r="CB705" s="83"/>
      <c r="CC705" s="83"/>
      <c r="CD705" s="83"/>
      <c r="CE705" s="83"/>
      <c r="CF705" s="83"/>
      <c r="CG705" s="83"/>
      <c r="CH705" s="83"/>
      <c r="CI705" s="83"/>
      <c r="CJ705" s="83"/>
      <c r="CK705" s="83"/>
      <c r="CL705" s="83"/>
      <c r="CM705" s="83"/>
      <c r="CN705" s="83"/>
      <c r="CO705" s="83"/>
      <c r="CP705" s="83"/>
      <c r="CQ705" s="83"/>
      <c r="CR705" s="83"/>
      <c r="CS705" s="83"/>
      <c r="CT705" s="83"/>
      <c r="CU705" s="83"/>
      <c r="CV705" s="83"/>
      <c r="CW705" s="83"/>
    </row>
    <row r="706" spans="1:101" s="6" customFormat="1" x14ac:dyDescent="0.2">
      <c r="A706" s="83" t="s">
        <v>2075</v>
      </c>
      <c r="B706" s="86">
        <v>40970.650694444441</v>
      </c>
      <c r="C706" s="86">
        <v>40970.774305555555</v>
      </c>
      <c r="D706" s="83" t="s">
        <v>868</v>
      </c>
      <c r="E706" s="83" t="s">
        <v>869</v>
      </c>
      <c r="F706" s="83"/>
      <c r="G706" s="83"/>
      <c r="H706" s="83"/>
      <c r="I706" s="83">
        <v>50</v>
      </c>
      <c r="J706" s="83"/>
      <c r="K706" s="83"/>
      <c r="L706" s="266">
        <v>58.2</v>
      </c>
      <c r="M706" s="83"/>
      <c r="N706" s="83">
        <v>807</v>
      </c>
      <c r="O706" s="95"/>
      <c r="P706" s="23">
        <v>40970.650694444441</v>
      </c>
      <c r="Q706" s="23">
        <v>40970.774305555555</v>
      </c>
      <c r="R706">
        <v>0.67369999999999997</v>
      </c>
      <c r="S706">
        <v>9.2042000000000002</v>
      </c>
      <c r="T706" s="69">
        <f t="shared" si="123"/>
        <v>58.207679999999996</v>
      </c>
      <c r="U706" s="69"/>
      <c r="V706" s="23">
        <v>40970.536111111112</v>
      </c>
      <c r="W706" s="23">
        <v>40970.791666666664</v>
      </c>
      <c r="X706">
        <v>1.0862000000000001</v>
      </c>
      <c r="Y706">
        <v>9.2042000000000002</v>
      </c>
      <c r="Z706" s="81">
        <f t="shared" si="127"/>
        <v>93.847679999999997</v>
      </c>
      <c r="AA706" s="83"/>
      <c r="AB706" s="82">
        <f t="shared" si="115"/>
        <v>35.647679999999994</v>
      </c>
      <c r="AC706" s="83"/>
      <c r="AD706" s="83"/>
      <c r="AE706" s="83"/>
      <c r="AF706" s="83"/>
      <c r="AG706" s="83"/>
      <c r="AH706" s="83"/>
      <c r="AI706" s="83"/>
      <c r="AJ706" s="83"/>
      <c r="AK706" s="83">
        <v>58.2</v>
      </c>
      <c r="AL706" s="9">
        <f t="shared" si="116"/>
        <v>58.207679999999996</v>
      </c>
      <c r="AM706" s="82">
        <f t="shared" si="124"/>
        <v>93.847679999999997</v>
      </c>
      <c r="AN706" s="9"/>
      <c r="AO706" s="82">
        <f t="shared" si="125"/>
        <v>7.6799999999934698E-3</v>
      </c>
      <c r="AP706" s="82">
        <f t="shared" si="126"/>
        <v>35.64</v>
      </c>
      <c r="AQ706" s="117">
        <f t="shared" si="117"/>
        <v>0.12361111111385981</v>
      </c>
      <c r="AR706" s="117">
        <f t="shared" si="122"/>
        <v>0.25555555555183673</v>
      </c>
      <c r="AS706" s="117">
        <f t="shared" si="121"/>
        <v>0.13194444443797693</v>
      </c>
      <c r="AT706" s="83"/>
      <c r="AU706" s="83"/>
      <c r="AV706" s="83"/>
      <c r="AW706" s="83"/>
      <c r="AX706" s="83"/>
      <c r="AY706" s="83"/>
      <c r="AZ706" s="83"/>
      <c r="BA706" s="83"/>
      <c r="BB706" s="83"/>
      <c r="BC706" s="83"/>
      <c r="BD706" s="83"/>
      <c r="BE706" s="83"/>
      <c r="BF706" s="83"/>
      <c r="BG706" s="83"/>
      <c r="BH706" s="83"/>
      <c r="BI706" s="83"/>
      <c r="BJ706" s="83"/>
      <c r="BK706" s="83"/>
      <c r="BL706" s="83"/>
      <c r="BM706" s="83"/>
      <c r="BN706" s="83"/>
      <c r="BO706" s="83"/>
      <c r="BP706" s="83"/>
      <c r="BQ706" s="83"/>
      <c r="BR706" s="83"/>
      <c r="BS706" s="83"/>
      <c r="BT706" s="83"/>
      <c r="BU706" s="83"/>
      <c r="BV706" s="83"/>
      <c r="BW706" s="83"/>
      <c r="BX706" s="83"/>
      <c r="BY706" s="83"/>
      <c r="BZ706" s="83"/>
      <c r="CA706" s="83"/>
      <c r="CB706" s="83"/>
      <c r="CC706" s="83"/>
      <c r="CD706" s="83"/>
      <c r="CE706" s="83"/>
      <c r="CF706" s="83"/>
      <c r="CG706" s="83"/>
      <c r="CH706" s="83"/>
      <c r="CI706" s="83"/>
      <c r="CJ706" s="83"/>
      <c r="CK706" s="83"/>
      <c r="CL706" s="83"/>
      <c r="CM706" s="83"/>
      <c r="CN706" s="83"/>
      <c r="CO706" s="83"/>
      <c r="CP706" s="83"/>
      <c r="CQ706" s="83"/>
      <c r="CR706" s="83"/>
      <c r="CS706" s="83"/>
      <c r="CT706" s="83"/>
      <c r="CU706" s="83"/>
      <c r="CV706" s="83"/>
      <c r="CW706" s="83"/>
    </row>
    <row r="707" spans="1:101" s="6" customFormat="1" x14ac:dyDescent="0.2">
      <c r="A707" s="83" t="s">
        <v>2075</v>
      </c>
      <c r="B707" s="86">
        <v>40970.809027777781</v>
      </c>
      <c r="C707" s="86">
        <v>40971.381944444445</v>
      </c>
      <c r="D707" s="83" t="s">
        <v>870</v>
      </c>
      <c r="E707" s="83" t="s">
        <v>871</v>
      </c>
      <c r="F707" s="83"/>
      <c r="G707" s="83"/>
      <c r="H707" s="83"/>
      <c r="I707" s="83">
        <v>50</v>
      </c>
      <c r="J707" s="83"/>
      <c r="K707" s="83"/>
      <c r="L707" s="266">
        <v>223</v>
      </c>
      <c r="M707" s="83"/>
      <c r="N707" s="83">
        <v>1370</v>
      </c>
      <c r="O707" s="95"/>
      <c r="P707" s="23">
        <v>40970.809027777781</v>
      </c>
      <c r="Q707" s="23">
        <v>40971.381944444445</v>
      </c>
      <c r="R707">
        <v>2.5771999999999999</v>
      </c>
      <c r="S707">
        <v>5.6657000000000002</v>
      </c>
      <c r="T707" s="69">
        <f t="shared" si="123"/>
        <v>222.67008000000001</v>
      </c>
      <c r="U707" s="69"/>
      <c r="V707" s="23">
        <v>40970.791666666664</v>
      </c>
      <c r="W707" s="23">
        <v>40971.395138888889</v>
      </c>
      <c r="X707">
        <v>2.7054</v>
      </c>
      <c r="Y707">
        <v>5.6657000000000002</v>
      </c>
      <c r="Z707" s="81">
        <f t="shared" si="127"/>
        <v>233.74655999999999</v>
      </c>
      <c r="AA707" s="83"/>
      <c r="AB707" s="82">
        <f t="shared" si="115"/>
        <v>10.746559999999988</v>
      </c>
      <c r="AC707" s="83"/>
      <c r="AD707" s="83"/>
      <c r="AE707" s="83"/>
      <c r="AF707" s="83"/>
      <c r="AG707" s="83"/>
      <c r="AH707" s="83"/>
      <c r="AI707" s="83"/>
      <c r="AJ707" s="83"/>
      <c r="AK707" s="83">
        <v>223</v>
      </c>
      <c r="AL707" s="9">
        <f t="shared" si="116"/>
        <v>222.67008000000001</v>
      </c>
      <c r="AM707" s="82">
        <f t="shared" si="124"/>
        <v>233.74655999999999</v>
      </c>
      <c r="AN707" s="9"/>
      <c r="AO707" s="82">
        <f t="shared" si="125"/>
        <v>-0.32991999999998711</v>
      </c>
      <c r="AP707" s="82">
        <f t="shared" si="126"/>
        <v>11.076479999999975</v>
      </c>
      <c r="AQ707" s="117">
        <f t="shared" si="117"/>
        <v>0.57291666666424135</v>
      </c>
      <c r="AR707" s="117">
        <f t="shared" si="122"/>
        <v>0.60347222222480923</v>
      </c>
      <c r="AS707" s="117">
        <f t="shared" si="121"/>
        <v>3.0555555560567882E-2</v>
      </c>
      <c r="AT707" s="83"/>
      <c r="AU707" s="83"/>
      <c r="AV707" s="83"/>
      <c r="AW707" s="83"/>
      <c r="AX707" s="83"/>
      <c r="AY707" s="83"/>
      <c r="AZ707" s="83"/>
      <c r="BA707" s="83"/>
      <c r="BB707" s="83"/>
      <c r="BC707" s="83"/>
      <c r="BD707" s="83"/>
      <c r="BE707" s="83"/>
      <c r="BF707" s="83"/>
      <c r="BG707" s="83"/>
      <c r="BH707" s="83"/>
      <c r="BI707" s="83"/>
      <c r="BJ707" s="83"/>
      <c r="BK707" s="83"/>
      <c r="BL707" s="83"/>
      <c r="BM707" s="83"/>
      <c r="BN707" s="83"/>
      <c r="BO707" s="83"/>
      <c r="BP707" s="83"/>
      <c r="BQ707" s="83"/>
      <c r="BR707" s="83"/>
      <c r="BS707" s="83"/>
      <c r="BT707" s="83"/>
      <c r="BU707" s="83"/>
      <c r="BV707" s="83"/>
      <c r="BW707" s="83"/>
      <c r="BX707" s="83"/>
      <c r="BY707" s="83"/>
      <c r="BZ707" s="83"/>
      <c r="CA707" s="83"/>
      <c r="CB707" s="83"/>
      <c r="CC707" s="83"/>
      <c r="CD707" s="83"/>
      <c r="CE707" s="83"/>
      <c r="CF707" s="83"/>
      <c r="CG707" s="83"/>
      <c r="CH707" s="83"/>
      <c r="CI707" s="83"/>
      <c r="CJ707" s="83"/>
      <c r="CK707" s="83"/>
      <c r="CL707" s="83"/>
      <c r="CM707" s="83"/>
      <c r="CN707" s="83"/>
      <c r="CO707" s="83"/>
      <c r="CP707" s="83"/>
      <c r="CQ707" s="83"/>
      <c r="CR707" s="83"/>
      <c r="CS707" s="83"/>
      <c r="CT707" s="83"/>
      <c r="CU707" s="83"/>
      <c r="CV707" s="83"/>
      <c r="CW707" s="83"/>
    </row>
    <row r="708" spans="1:101" s="6" customFormat="1" x14ac:dyDescent="0.2">
      <c r="A708" s="83" t="s">
        <v>2075</v>
      </c>
      <c r="B708" s="86">
        <v>40971.40902777778</v>
      </c>
      <c r="C708" s="86">
        <v>40971.638888888891</v>
      </c>
      <c r="D708" s="83" t="s">
        <v>876</v>
      </c>
      <c r="E708" s="83" t="s">
        <v>877</v>
      </c>
      <c r="F708" s="83"/>
      <c r="G708" s="83"/>
      <c r="H708" s="83"/>
      <c r="I708" s="83">
        <v>50</v>
      </c>
      <c r="J708" s="83"/>
      <c r="K708" s="83"/>
      <c r="L708" s="266">
        <v>132</v>
      </c>
      <c r="M708" s="83"/>
      <c r="N708" s="83">
        <v>1430</v>
      </c>
      <c r="O708" s="95"/>
      <c r="P708" s="23">
        <v>40971.40902777778</v>
      </c>
      <c r="Q708" s="23">
        <v>40971.638888888891</v>
      </c>
      <c r="R708">
        <v>1.5284</v>
      </c>
      <c r="S708">
        <v>7.5084999999999997</v>
      </c>
      <c r="T708" s="69">
        <f t="shared" si="123"/>
        <v>132.05376000000001</v>
      </c>
      <c r="U708" s="69"/>
      <c r="V708" s="23">
        <v>40971.395138888889</v>
      </c>
      <c r="W708" s="23">
        <v>40971.648611111108</v>
      </c>
      <c r="X708">
        <v>1.65</v>
      </c>
      <c r="Y708">
        <v>7.5084999999999997</v>
      </c>
      <c r="Z708" s="81">
        <f t="shared" si="127"/>
        <v>142.56</v>
      </c>
      <c r="AA708" s="83"/>
      <c r="AB708" s="82">
        <f t="shared" si="115"/>
        <v>10.560000000000002</v>
      </c>
      <c r="AC708" s="83"/>
      <c r="AD708" s="83"/>
      <c r="AE708" s="83"/>
      <c r="AF708" s="83"/>
      <c r="AG708" s="83"/>
      <c r="AH708" s="83"/>
      <c r="AI708" s="83"/>
      <c r="AJ708" s="83"/>
      <c r="AK708" s="83">
        <v>132</v>
      </c>
      <c r="AL708" s="9">
        <f t="shared" si="116"/>
        <v>132.05376000000001</v>
      </c>
      <c r="AM708" s="82">
        <f t="shared" si="124"/>
        <v>142.56</v>
      </c>
      <c r="AN708" s="9"/>
      <c r="AO708" s="82">
        <f t="shared" si="125"/>
        <v>5.3760000000011132E-2</v>
      </c>
      <c r="AP708" s="82">
        <f t="shared" si="126"/>
        <v>10.506239999999991</v>
      </c>
      <c r="AQ708" s="117">
        <f t="shared" si="117"/>
        <v>0.22986111111094942</v>
      </c>
      <c r="AR708" s="117">
        <f t="shared" si="122"/>
        <v>0.25347222221898846</v>
      </c>
      <c r="AS708" s="117">
        <f t="shared" si="121"/>
        <v>2.361111110803904E-2</v>
      </c>
      <c r="AT708" s="83"/>
      <c r="AU708" s="83"/>
      <c r="AV708" s="83"/>
      <c r="AW708" s="83"/>
      <c r="AX708" s="83"/>
      <c r="AY708" s="83"/>
      <c r="AZ708" s="83"/>
      <c r="BA708" s="83"/>
      <c r="BB708" s="83"/>
      <c r="BC708" s="83"/>
      <c r="BD708" s="83"/>
      <c r="BE708" s="83"/>
      <c r="BF708" s="83"/>
      <c r="BG708" s="83"/>
      <c r="BH708" s="83"/>
      <c r="BI708" s="83"/>
      <c r="BJ708" s="83"/>
      <c r="BK708" s="83"/>
      <c r="BL708" s="83"/>
      <c r="BM708" s="83"/>
      <c r="BN708" s="83"/>
      <c r="BO708" s="83"/>
      <c r="BP708" s="83"/>
      <c r="BQ708" s="83"/>
      <c r="BR708" s="83"/>
      <c r="BS708" s="83"/>
      <c r="BT708" s="83"/>
      <c r="BU708" s="83"/>
      <c r="BV708" s="83"/>
      <c r="BW708" s="83"/>
      <c r="BX708" s="83"/>
      <c r="BY708" s="83"/>
      <c r="BZ708" s="83"/>
      <c r="CA708" s="83"/>
      <c r="CB708" s="83"/>
      <c r="CC708" s="83"/>
      <c r="CD708" s="83"/>
      <c r="CE708" s="83"/>
      <c r="CF708" s="83"/>
      <c r="CG708" s="83"/>
      <c r="CH708" s="83"/>
      <c r="CI708" s="83"/>
      <c r="CJ708" s="83"/>
      <c r="CK708" s="83"/>
      <c r="CL708" s="83"/>
      <c r="CM708" s="83"/>
      <c r="CN708" s="83"/>
      <c r="CO708" s="83"/>
      <c r="CP708" s="83"/>
      <c r="CQ708" s="83"/>
      <c r="CR708" s="83"/>
      <c r="CS708" s="83"/>
      <c r="CT708" s="83"/>
      <c r="CU708" s="83"/>
      <c r="CV708" s="83"/>
      <c r="CW708" s="83"/>
    </row>
    <row r="709" spans="1:101" s="6" customFormat="1" x14ac:dyDescent="0.2">
      <c r="A709" s="83" t="s">
        <v>2075</v>
      </c>
      <c r="B709" s="86">
        <v>40971.65902777778</v>
      </c>
      <c r="C709" s="86">
        <v>40972.540972222225</v>
      </c>
      <c r="D709" s="83" t="s">
        <v>878</v>
      </c>
      <c r="E709" s="83" t="s">
        <v>879</v>
      </c>
      <c r="F709" s="83"/>
      <c r="G709" s="83"/>
      <c r="H709" s="83"/>
      <c r="I709" s="83">
        <v>50</v>
      </c>
      <c r="J709" s="83"/>
      <c r="K709" s="83"/>
      <c r="L709" s="266">
        <v>293</v>
      </c>
      <c r="M709" s="83"/>
      <c r="N709" s="83">
        <v>715</v>
      </c>
      <c r="O709" s="95"/>
      <c r="P709" s="23">
        <v>40971.65902777778</v>
      </c>
      <c r="Q709" s="23">
        <v>40972.540972222225</v>
      </c>
      <c r="R709">
        <v>3.3940999999999999</v>
      </c>
      <c r="S709">
        <v>6.9650999999999996</v>
      </c>
      <c r="T709" s="69">
        <f t="shared" si="123"/>
        <v>293.25023999999996</v>
      </c>
      <c r="U709" s="69"/>
      <c r="V709" s="23">
        <v>40971.648611111108</v>
      </c>
      <c r="W709" s="23">
        <v>40972.643750000003</v>
      </c>
      <c r="X709">
        <v>3.7404999999999999</v>
      </c>
      <c r="Y709">
        <v>6.9650999999999996</v>
      </c>
      <c r="Z709" s="81">
        <f t="shared" si="127"/>
        <v>323.17920000000004</v>
      </c>
      <c r="AA709" s="83"/>
      <c r="AB709" s="82">
        <f t="shared" si="115"/>
        <v>30.179200000000037</v>
      </c>
      <c r="AC709" s="83"/>
      <c r="AD709" s="83"/>
      <c r="AE709" s="83"/>
      <c r="AF709" s="83"/>
      <c r="AG709" s="83"/>
      <c r="AH709" s="83"/>
      <c r="AI709" s="83"/>
      <c r="AJ709" s="83"/>
      <c r="AK709" s="83">
        <v>293</v>
      </c>
      <c r="AL709" s="9">
        <f t="shared" si="116"/>
        <v>293.25023999999996</v>
      </c>
      <c r="AM709" s="82">
        <f t="shared" si="124"/>
        <v>323.17920000000004</v>
      </c>
      <c r="AN709" s="9"/>
      <c r="AO709" s="82">
        <f t="shared" si="125"/>
        <v>0.25023999999996249</v>
      </c>
      <c r="AP709" s="82">
        <f t="shared" si="126"/>
        <v>29.928960000000075</v>
      </c>
      <c r="AQ709" s="117">
        <f t="shared" si="117"/>
        <v>0.88194444444525288</v>
      </c>
      <c r="AR709" s="117">
        <f t="shared" si="122"/>
        <v>0.99513888889487134</v>
      </c>
      <c r="AS709" s="117">
        <f t="shared" si="121"/>
        <v>0.11319444444961846</v>
      </c>
      <c r="AT709" s="83"/>
      <c r="AU709" s="83"/>
      <c r="AV709" s="83"/>
      <c r="AW709" s="83"/>
      <c r="AX709" s="83"/>
      <c r="AY709" s="83"/>
      <c r="AZ709" s="83"/>
      <c r="BA709" s="83"/>
      <c r="BB709" s="83"/>
      <c r="BC709" s="83"/>
      <c r="BD709" s="83"/>
      <c r="BE709" s="83"/>
      <c r="BF709" s="83"/>
      <c r="BG709" s="83"/>
      <c r="BH709" s="83"/>
      <c r="BI709" s="83"/>
      <c r="BJ709" s="83"/>
      <c r="BK709" s="83"/>
      <c r="BL709" s="83"/>
      <c r="BM709" s="83"/>
      <c r="BN709" s="83"/>
      <c r="BO709" s="83"/>
      <c r="BP709" s="83"/>
      <c r="BQ709" s="83"/>
      <c r="BR709" s="83"/>
      <c r="BS709" s="83"/>
      <c r="BT709" s="83"/>
      <c r="BU709" s="83"/>
      <c r="BV709" s="83"/>
      <c r="BW709" s="83"/>
      <c r="BX709" s="83"/>
      <c r="BY709" s="83"/>
      <c r="BZ709" s="83"/>
      <c r="CA709" s="83"/>
      <c r="CB709" s="83"/>
      <c r="CC709" s="83"/>
      <c r="CD709" s="83"/>
      <c r="CE709" s="83"/>
      <c r="CF709" s="83"/>
      <c r="CG709" s="83"/>
      <c r="CH709" s="83"/>
      <c r="CI709" s="83"/>
      <c r="CJ709" s="83"/>
      <c r="CK709" s="83"/>
      <c r="CL709" s="83"/>
      <c r="CM709" s="83"/>
      <c r="CN709" s="83"/>
      <c r="CO709" s="83"/>
      <c r="CP709" s="83"/>
      <c r="CQ709" s="83"/>
      <c r="CR709" s="83"/>
      <c r="CS709" s="83"/>
      <c r="CT709" s="83"/>
      <c r="CU709" s="83"/>
      <c r="CV709" s="83"/>
      <c r="CW709" s="83"/>
    </row>
    <row r="710" spans="1:101" s="6" customFormat="1" x14ac:dyDescent="0.2">
      <c r="A710" s="83" t="s">
        <v>2075</v>
      </c>
      <c r="B710" s="86">
        <v>40972.74722222222</v>
      </c>
      <c r="C710" s="86">
        <v>40973.536805555559</v>
      </c>
      <c r="D710" s="83" t="s">
        <v>882</v>
      </c>
      <c r="E710" s="83" t="s">
        <v>883</v>
      </c>
      <c r="F710" s="83"/>
      <c r="G710" s="83"/>
      <c r="H710" s="83"/>
      <c r="I710" s="83">
        <v>50</v>
      </c>
      <c r="J710" s="83"/>
      <c r="K710" s="83"/>
      <c r="L710" s="266">
        <v>140</v>
      </c>
      <c r="M710" s="83"/>
      <c r="N710" s="83">
        <v>560</v>
      </c>
      <c r="O710" s="95"/>
      <c r="P710" s="23">
        <v>40972.74722222222</v>
      </c>
      <c r="Q710" s="23">
        <v>40973.536805555559</v>
      </c>
      <c r="R710">
        <v>1.62</v>
      </c>
      <c r="S710">
        <v>2.6473</v>
      </c>
      <c r="T710" s="69">
        <f t="shared" si="123"/>
        <v>139.96799999999999</v>
      </c>
      <c r="U710" s="69"/>
      <c r="V710" s="23">
        <v>40972.643750000003</v>
      </c>
      <c r="W710" s="23">
        <v>40973.680555555555</v>
      </c>
      <c r="X710">
        <v>2.1665000000000001</v>
      </c>
      <c r="Y710">
        <v>2.6473</v>
      </c>
      <c r="Z710" s="81">
        <f t="shared" si="127"/>
        <v>187.18559999999999</v>
      </c>
      <c r="AA710" s="83"/>
      <c r="AB710" s="82">
        <f t="shared" ref="AB710:AB721" si="128">Z710-L710</f>
        <v>47.185599999999994</v>
      </c>
      <c r="AC710" s="83"/>
      <c r="AD710" s="83"/>
      <c r="AE710" s="83"/>
      <c r="AF710" s="83"/>
      <c r="AG710" s="83"/>
      <c r="AH710" s="83"/>
      <c r="AI710" s="83"/>
      <c r="AJ710" s="83"/>
      <c r="AK710" s="83">
        <v>140</v>
      </c>
      <c r="AL710" s="9">
        <f t="shared" ref="AL710:AL721" si="129">T710</f>
        <v>139.96799999999999</v>
      </c>
      <c r="AM710" s="82">
        <f t="shared" si="124"/>
        <v>187.18559999999999</v>
      </c>
      <c r="AN710" s="9"/>
      <c r="AO710" s="82">
        <f t="shared" si="125"/>
        <v>-3.2000000000010687E-2</v>
      </c>
      <c r="AP710" s="82">
        <f t="shared" si="126"/>
        <v>47.217600000000004</v>
      </c>
      <c r="AQ710" s="117">
        <f t="shared" ref="AQ710:AQ721" si="130">Q710-P710</f>
        <v>0.78958333333866904</v>
      </c>
      <c r="AR710" s="117">
        <f t="shared" si="122"/>
        <v>1.0368055555518367</v>
      </c>
      <c r="AS710" s="117">
        <f t="shared" si="121"/>
        <v>0.2472222222131677</v>
      </c>
      <c r="AT710" s="83"/>
      <c r="AU710" s="83"/>
      <c r="AV710" s="83"/>
      <c r="AW710" s="83"/>
      <c r="AX710" s="83"/>
      <c r="AY710" s="83"/>
      <c r="AZ710" s="83"/>
      <c r="BA710" s="83"/>
      <c r="BB710" s="83"/>
      <c r="BC710" s="83"/>
      <c r="BD710" s="83"/>
      <c r="BE710" s="83"/>
      <c r="BF710" s="83"/>
      <c r="BG710" s="83"/>
      <c r="BH710" s="83"/>
      <c r="BI710" s="83"/>
      <c r="BJ710" s="83"/>
      <c r="BK710" s="83"/>
      <c r="BL710" s="83"/>
      <c r="BM710" s="83"/>
      <c r="BN710" s="83"/>
      <c r="BO710" s="83"/>
      <c r="BP710" s="83"/>
      <c r="BQ710" s="83"/>
      <c r="BR710" s="83"/>
      <c r="BS710" s="83"/>
      <c r="BT710" s="83"/>
      <c r="BU710" s="83"/>
      <c r="BV710" s="83"/>
      <c r="BW710" s="83"/>
      <c r="BX710" s="83"/>
      <c r="BY710" s="83"/>
      <c r="BZ710" s="83"/>
      <c r="CA710" s="83"/>
      <c r="CB710" s="83"/>
      <c r="CC710" s="83"/>
      <c r="CD710" s="83"/>
      <c r="CE710" s="83"/>
      <c r="CF710" s="83"/>
      <c r="CG710" s="83"/>
      <c r="CH710" s="83"/>
      <c r="CI710" s="83"/>
      <c r="CJ710" s="83"/>
      <c r="CK710" s="83"/>
      <c r="CL710" s="83"/>
      <c r="CM710" s="83"/>
      <c r="CN710" s="83"/>
      <c r="CO710" s="83"/>
      <c r="CP710" s="83"/>
      <c r="CQ710" s="83"/>
      <c r="CR710" s="83"/>
      <c r="CS710" s="83"/>
      <c r="CT710" s="83"/>
      <c r="CU710" s="83"/>
      <c r="CV710" s="83"/>
      <c r="CW710" s="83"/>
    </row>
    <row r="711" spans="1:101" s="6" customFormat="1" x14ac:dyDescent="0.2">
      <c r="A711" s="83" t="s">
        <v>2075</v>
      </c>
      <c r="B711" s="86">
        <v>40973.824305555558</v>
      </c>
      <c r="C711" s="86">
        <v>40974.895138888889</v>
      </c>
      <c r="D711" s="83" t="s">
        <v>884</v>
      </c>
      <c r="E711" s="83" t="s">
        <v>885</v>
      </c>
      <c r="F711" s="83"/>
      <c r="G711" s="83"/>
      <c r="H711" s="83"/>
      <c r="I711" s="83">
        <v>50</v>
      </c>
      <c r="J711" s="83"/>
      <c r="K711" s="83"/>
      <c r="L711" s="266">
        <v>2593</v>
      </c>
      <c r="M711" s="83"/>
      <c r="N711" s="83">
        <v>202</v>
      </c>
      <c r="O711" s="95"/>
      <c r="P711" s="23">
        <v>40973.824305555558</v>
      </c>
      <c r="Q711" s="23">
        <v>40974.895138888889</v>
      </c>
      <c r="R711">
        <v>30.012</v>
      </c>
      <c r="S711">
        <v>123.7607</v>
      </c>
      <c r="T711" s="69">
        <f t="shared" si="123"/>
        <v>2593.0367999999999</v>
      </c>
      <c r="U711" s="69"/>
      <c r="V711" s="23">
        <v>40973.680555555555</v>
      </c>
      <c r="W711" s="23">
        <v>40975.143750000003</v>
      </c>
      <c r="X711">
        <v>33.054000000000002</v>
      </c>
      <c r="Y711">
        <v>123.7607</v>
      </c>
      <c r="Z711" s="81">
        <f t="shared" si="127"/>
        <v>2855.8656000000001</v>
      </c>
      <c r="AA711" s="83"/>
      <c r="AB711" s="82">
        <f t="shared" si="128"/>
        <v>262.86560000000009</v>
      </c>
      <c r="AC711" s="83"/>
      <c r="AD711" s="83"/>
      <c r="AE711" s="83"/>
      <c r="AF711" s="83"/>
      <c r="AG711" s="83"/>
      <c r="AH711" s="83"/>
      <c r="AI711" s="83"/>
      <c r="AJ711" s="83"/>
      <c r="AK711" s="83">
        <v>2593</v>
      </c>
      <c r="AL711" s="9">
        <f t="shared" si="129"/>
        <v>2593.0367999999999</v>
      </c>
      <c r="AM711" s="82">
        <f t="shared" si="124"/>
        <v>2855.8656000000001</v>
      </c>
      <c r="AN711" s="9"/>
      <c r="AO711" s="82">
        <f t="shared" si="125"/>
        <v>3.6799999999857391E-2</v>
      </c>
      <c r="AP711" s="82">
        <f t="shared" si="126"/>
        <v>262.82880000000023</v>
      </c>
      <c r="AQ711" s="117">
        <f t="shared" si="130"/>
        <v>1.0708333333313931</v>
      </c>
      <c r="AR711" s="117">
        <f t="shared" si="122"/>
        <v>1.4631944444481633</v>
      </c>
      <c r="AS711" s="117">
        <f t="shared" ref="AS711:AS721" si="131">AR711-AQ711</f>
        <v>0.39236111111677019</v>
      </c>
      <c r="AT711" s="83"/>
      <c r="AU711" s="83"/>
      <c r="AV711" s="83"/>
      <c r="AW711" s="83"/>
      <c r="AX711" s="83"/>
      <c r="AY711" s="83"/>
      <c r="AZ711" s="83"/>
      <c r="BA711" s="83"/>
      <c r="BB711" s="83"/>
      <c r="BC711" s="83"/>
      <c r="BD711" s="83"/>
      <c r="BE711" s="83"/>
      <c r="BF711" s="83"/>
      <c r="BG711" s="83"/>
      <c r="BH711" s="83"/>
      <c r="BI711" s="83"/>
      <c r="BJ711" s="83"/>
      <c r="BK711" s="83"/>
      <c r="BL711" s="83"/>
      <c r="BM711" s="83"/>
      <c r="BN711" s="83"/>
      <c r="BO711" s="83"/>
      <c r="BP711" s="83"/>
      <c r="BQ711" s="83"/>
      <c r="BR711" s="83"/>
      <c r="BS711" s="83"/>
      <c r="BT711" s="83"/>
      <c r="BU711" s="83"/>
      <c r="BV711" s="83"/>
      <c r="BW711" s="83"/>
      <c r="BX711" s="83"/>
      <c r="BY711" s="83"/>
      <c r="BZ711" s="83"/>
      <c r="CA711" s="83"/>
      <c r="CB711" s="83"/>
      <c r="CC711" s="83"/>
      <c r="CD711" s="83"/>
      <c r="CE711" s="83"/>
      <c r="CF711" s="83"/>
      <c r="CG711" s="83"/>
      <c r="CH711" s="83"/>
      <c r="CI711" s="83"/>
      <c r="CJ711" s="83"/>
      <c r="CK711" s="83"/>
      <c r="CL711" s="83"/>
      <c r="CM711" s="83"/>
      <c r="CN711" s="83"/>
      <c r="CO711" s="83"/>
      <c r="CP711" s="83"/>
      <c r="CQ711" s="83"/>
      <c r="CR711" s="83"/>
      <c r="CS711" s="83"/>
      <c r="CT711" s="83"/>
      <c r="CU711" s="83"/>
      <c r="CV711" s="83"/>
      <c r="CW711" s="83"/>
    </row>
    <row r="712" spans="1:101" s="6" customFormat="1" x14ac:dyDescent="0.2">
      <c r="A712" s="83" t="s">
        <v>2075</v>
      </c>
      <c r="B712" s="86">
        <v>40975.393055555556</v>
      </c>
      <c r="C712" s="86">
        <v>40979.618055555555</v>
      </c>
      <c r="D712" s="83" t="s">
        <v>886</v>
      </c>
      <c r="E712" s="83" t="s">
        <v>887</v>
      </c>
      <c r="F712" s="83"/>
      <c r="G712" s="83"/>
      <c r="H712" s="83"/>
      <c r="I712" s="83">
        <v>50</v>
      </c>
      <c r="J712" s="83"/>
      <c r="K712" s="83"/>
      <c r="L712" s="266">
        <v>1804</v>
      </c>
      <c r="M712" s="83"/>
      <c r="N712" s="83">
        <v>249</v>
      </c>
      <c r="O712" s="95"/>
      <c r="P712" s="23">
        <v>40975.393055555556</v>
      </c>
      <c r="Q712" s="23">
        <v>40979.618055555555</v>
      </c>
      <c r="R712">
        <v>20.879000000000001</v>
      </c>
      <c r="S712">
        <v>140.2689</v>
      </c>
      <c r="T712" s="69">
        <f t="shared" si="123"/>
        <v>1803.9455999999998</v>
      </c>
      <c r="U712" s="69"/>
      <c r="V712" s="23">
        <v>40975.143750000003</v>
      </c>
      <c r="W712" s="23">
        <v>40979.715277777781</v>
      </c>
      <c r="X712">
        <v>22.331800000000001</v>
      </c>
      <c r="Y712">
        <v>140.2689</v>
      </c>
      <c r="Z712" s="81">
        <f t="shared" si="127"/>
        <v>1929.4675200000001</v>
      </c>
      <c r="AA712" s="83"/>
      <c r="AB712" s="82">
        <f t="shared" si="128"/>
        <v>125.46752000000015</v>
      </c>
      <c r="AC712" s="83"/>
      <c r="AD712" s="83"/>
      <c r="AE712" s="83"/>
      <c r="AF712" s="83"/>
      <c r="AG712" s="83"/>
      <c r="AH712" s="83"/>
      <c r="AI712" s="83"/>
      <c r="AJ712" s="83"/>
      <c r="AK712" s="83">
        <v>1804</v>
      </c>
      <c r="AL712" s="9">
        <f t="shared" si="129"/>
        <v>1803.9455999999998</v>
      </c>
      <c r="AM712" s="82">
        <f t="shared" si="124"/>
        <v>1929.4675200000001</v>
      </c>
      <c r="AN712" s="9"/>
      <c r="AO712" s="82">
        <f t="shared" si="125"/>
        <v>-5.4400000000214277E-2</v>
      </c>
      <c r="AP712" s="82">
        <f t="shared" si="126"/>
        <v>125.52192000000036</v>
      </c>
      <c r="AQ712" s="117">
        <f t="shared" si="130"/>
        <v>4.2249999999985448</v>
      </c>
      <c r="AR712" s="117">
        <f t="shared" ref="AR712:AR721" si="132">W712-V712</f>
        <v>4.5715277777781012</v>
      </c>
      <c r="AS712" s="117">
        <f t="shared" si="131"/>
        <v>0.34652777777955635</v>
      </c>
      <c r="AT712" s="83"/>
      <c r="AU712" s="83"/>
      <c r="AV712" s="83"/>
      <c r="AW712" s="83"/>
      <c r="AX712" s="83"/>
      <c r="AY712" s="83"/>
      <c r="AZ712" s="83"/>
      <c r="BA712" s="83"/>
      <c r="BB712" s="83"/>
      <c r="BC712" s="83"/>
      <c r="BD712" s="83"/>
      <c r="BE712" s="83"/>
      <c r="BF712" s="83"/>
      <c r="BG712" s="83"/>
      <c r="BH712" s="83"/>
      <c r="BI712" s="83"/>
      <c r="BJ712" s="83"/>
      <c r="BK712" s="83"/>
      <c r="BL712" s="83"/>
      <c r="BM712" s="83"/>
      <c r="BN712" s="83"/>
      <c r="BO712" s="83"/>
      <c r="BP712" s="83"/>
      <c r="BQ712" s="83"/>
      <c r="BR712" s="83"/>
      <c r="BS712" s="83"/>
      <c r="BT712" s="83"/>
      <c r="BU712" s="83"/>
      <c r="BV712" s="83"/>
      <c r="BW712" s="83"/>
      <c r="BX712" s="83"/>
      <c r="BY712" s="83"/>
      <c r="BZ712" s="83"/>
      <c r="CA712" s="83"/>
      <c r="CB712" s="83"/>
      <c r="CC712" s="83"/>
      <c r="CD712" s="83"/>
      <c r="CE712" s="83"/>
      <c r="CF712" s="83"/>
      <c r="CG712" s="83"/>
      <c r="CH712" s="83"/>
      <c r="CI712" s="83"/>
      <c r="CJ712" s="83"/>
      <c r="CK712" s="83"/>
      <c r="CL712" s="83"/>
      <c r="CM712" s="83"/>
      <c r="CN712" s="83"/>
      <c r="CO712" s="83"/>
      <c r="CP712" s="83"/>
      <c r="CQ712" s="83"/>
      <c r="CR712" s="83"/>
      <c r="CS712" s="83"/>
      <c r="CT712" s="83"/>
      <c r="CU712" s="83"/>
      <c r="CV712" s="83"/>
      <c r="CW712" s="83"/>
    </row>
    <row r="713" spans="1:101" s="6" customFormat="1" x14ac:dyDescent="0.2">
      <c r="A713" s="83" t="s">
        <v>2075</v>
      </c>
      <c r="B713" s="86">
        <v>40979.8125</v>
      </c>
      <c r="C713" s="86">
        <v>40982.302777777775</v>
      </c>
      <c r="D713" s="83" t="s">
        <v>888</v>
      </c>
      <c r="E713" s="83" t="s">
        <v>889</v>
      </c>
      <c r="F713" s="83"/>
      <c r="G713" s="83"/>
      <c r="H713" s="83"/>
      <c r="I713" s="83">
        <v>50</v>
      </c>
      <c r="J713" s="83"/>
      <c r="K713" s="83"/>
      <c r="L713" s="266">
        <v>2730</v>
      </c>
      <c r="M713" s="83"/>
      <c r="N713" s="83">
        <v>131</v>
      </c>
      <c r="O713" s="95"/>
      <c r="P713" s="23">
        <v>40979.8125</v>
      </c>
      <c r="Q713" s="23">
        <v>40982.302777777775</v>
      </c>
      <c r="R713">
        <v>31.593499999999999</v>
      </c>
      <c r="S713">
        <v>148.90299999999999</v>
      </c>
      <c r="T713" s="69">
        <f t="shared" si="123"/>
        <v>2729.6783999999998</v>
      </c>
      <c r="U713" s="69"/>
      <c r="V713" s="23">
        <v>40979.715277777781</v>
      </c>
      <c r="W713" s="23">
        <v>40982.513194444444</v>
      </c>
      <c r="X713">
        <v>32.247199999999999</v>
      </c>
      <c r="Y713">
        <v>148.90299999999999</v>
      </c>
      <c r="Z713" s="81">
        <f t="shared" si="127"/>
        <v>2786.1580800000002</v>
      </c>
      <c r="AA713" s="83"/>
      <c r="AB713" s="82">
        <f t="shared" si="128"/>
        <v>56.158080000000155</v>
      </c>
      <c r="AC713" s="83"/>
      <c r="AD713" s="83"/>
      <c r="AE713" s="83"/>
      <c r="AF713" s="83"/>
      <c r="AG713" s="83"/>
      <c r="AH713" s="83"/>
      <c r="AI713" s="83"/>
      <c r="AJ713" s="83"/>
      <c r="AK713" s="83">
        <v>2730</v>
      </c>
      <c r="AL713" s="9">
        <f t="shared" si="129"/>
        <v>2729.6783999999998</v>
      </c>
      <c r="AM713" s="82">
        <f t="shared" si="124"/>
        <v>2786.1580800000002</v>
      </c>
      <c r="AN713" s="9"/>
      <c r="AO713" s="82">
        <f t="shared" si="125"/>
        <v>-0.32160000000021682</v>
      </c>
      <c r="AP713" s="82">
        <f t="shared" si="126"/>
        <v>56.479680000000371</v>
      </c>
      <c r="AQ713" s="117">
        <f t="shared" si="130"/>
        <v>2.4902777777751908</v>
      </c>
      <c r="AR713" s="117">
        <f t="shared" si="132"/>
        <v>2.7979166666627862</v>
      </c>
      <c r="AS713" s="117">
        <f t="shared" si="131"/>
        <v>0.30763888888759539</v>
      </c>
      <c r="AT713" s="83"/>
      <c r="AU713" s="83"/>
      <c r="AV713" s="83"/>
      <c r="AW713" s="83"/>
      <c r="AX713" s="83"/>
      <c r="AY713" s="83"/>
      <c r="AZ713" s="83"/>
      <c r="BA713" s="83"/>
      <c r="BB713" s="83"/>
      <c r="BC713" s="83"/>
      <c r="BD713" s="83"/>
      <c r="BE713" s="83"/>
      <c r="BF713" s="83"/>
      <c r="BG713" s="83"/>
      <c r="BH713" s="83"/>
      <c r="BI713" s="83"/>
      <c r="BJ713" s="83"/>
      <c r="BK713" s="83"/>
      <c r="BL713" s="83"/>
      <c r="BM713" s="83"/>
      <c r="BN713" s="83"/>
      <c r="BO713" s="83"/>
      <c r="BP713" s="83"/>
      <c r="BQ713" s="83"/>
      <c r="BR713" s="83"/>
      <c r="BS713" s="83"/>
      <c r="BT713" s="83"/>
      <c r="BU713" s="83"/>
      <c r="BV713" s="83"/>
      <c r="BW713" s="83"/>
      <c r="BX713" s="83"/>
      <c r="BY713" s="83"/>
      <c r="BZ713" s="83"/>
      <c r="CA713" s="83"/>
      <c r="CB713" s="83"/>
      <c r="CC713" s="83"/>
      <c r="CD713" s="83"/>
      <c r="CE713" s="83"/>
      <c r="CF713" s="83"/>
      <c r="CG713" s="83"/>
      <c r="CH713" s="83"/>
      <c r="CI713" s="83"/>
      <c r="CJ713" s="83"/>
      <c r="CK713" s="83"/>
      <c r="CL713" s="83"/>
      <c r="CM713" s="83"/>
      <c r="CN713" s="83"/>
      <c r="CO713" s="83"/>
      <c r="CP713" s="83"/>
      <c r="CQ713" s="83"/>
      <c r="CR713" s="83"/>
      <c r="CS713" s="83"/>
      <c r="CT713" s="83"/>
      <c r="CU713" s="83"/>
      <c r="CV713" s="83"/>
      <c r="CW713" s="83"/>
    </row>
    <row r="714" spans="1:101" s="6" customFormat="1" x14ac:dyDescent="0.2">
      <c r="A714" s="83" t="s">
        <v>2075</v>
      </c>
      <c r="B714" s="86">
        <v>40982.723611111112</v>
      </c>
      <c r="C714" s="86">
        <v>40993.396527777775</v>
      </c>
      <c r="D714" s="83" t="s">
        <v>890</v>
      </c>
      <c r="E714" s="83" t="s">
        <v>891</v>
      </c>
      <c r="F714" s="83"/>
      <c r="G714" s="83"/>
      <c r="H714" s="83"/>
      <c r="I714" s="83">
        <v>50</v>
      </c>
      <c r="J714" s="83"/>
      <c r="K714" s="83"/>
      <c r="L714" s="266">
        <v>2959</v>
      </c>
      <c r="M714" s="83"/>
      <c r="N714" s="83">
        <v>123</v>
      </c>
      <c r="O714" s="95"/>
      <c r="P714" s="23">
        <v>40982.723611111112</v>
      </c>
      <c r="Q714" s="23">
        <v>40993.396527777775</v>
      </c>
      <c r="R714">
        <v>34.251600000000003</v>
      </c>
      <c r="S714">
        <v>143.47710000000001</v>
      </c>
      <c r="T714" s="69">
        <f t="shared" si="123"/>
        <v>2959.3382399999996</v>
      </c>
      <c r="U714" s="69"/>
      <c r="V714" s="23">
        <v>40982.513194444444</v>
      </c>
      <c r="W714" s="23">
        <v>40993.551388888889</v>
      </c>
      <c r="X714">
        <v>35.084000000000003</v>
      </c>
      <c r="Y714">
        <v>143.47710000000001</v>
      </c>
      <c r="Z714" s="81">
        <f t="shared" si="127"/>
        <v>3031.2575999999995</v>
      </c>
      <c r="AA714" s="83"/>
      <c r="AB714" s="82">
        <f t="shared" si="128"/>
        <v>72.257599999999456</v>
      </c>
      <c r="AC714" s="83"/>
      <c r="AD714" s="83"/>
      <c r="AE714" s="83"/>
      <c r="AF714" s="83"/>
      <c r="AG714" s="83"/>
      <c r="AH714" s="83"/>
      <c r="AI714" s="83"/>
      <c r="AJ714" s="83"/>
      <c r="AK714" s="83">
        <v>2959</v>
      </c>
      <c r="AL714" s="9">
        <f t="shared" si="129"/>
        <v>2959.3382399999996</v>
      </c>
      <c r="AM714" s="82">
        <f t="shared" si="124"/>
        <v>3031.2575999999995</v>
      </c>
      <c r="AN714" s="9"/>
      <c r="AO714" s="82">
        <f t="shared" si="125"/>
        <v>0.33823999999958687</v>
      </c>
      <c r="AP714" s="82">
        <f t="shared" si="126"/>
        <v>71.91935999999987</v>
      </c>
      <c r="AQ714" s="117">
        <f t="shared" si="130"/>
        <v>10.672916666662786</v>
      </c>
      <c r="AR714" s="117">
        <f t="shared" si="132"/>
        <v>11.038194444445253</v>
      </c>
      <c r="AS714" s="117">
        <f t="shared" si="131"/>
        <v>0.36527777778246673</v>
      </c>
      <c r="AT714" s="83"/>
      <c r="AU714" s="83"/>
      <c r="AV714" s="83"/>
      <c r="AW714" s="83"/>
      <c r="AX714" s="83"/>
      <c r="AY714" s="83"/>
      <c r="AZ714" s="83"/>
      <c r="BA714" s="83"/>
      <c r="BB714" s="83"/>
      <c r="BC714" s="83"/>
      <c r="BD714" s="83"/>
      <c r="BE714" s="83"/>
      <c r="BF714" s="83"/>
      <c r="BG714" s="83"/>
      <c r="BH714" s="83"/>
      <c r="BI714" s="83"/>
      <c r="BJ714" s="83"/>
      <c r="BK714" s="83"/>
      <c r="BL714" s="83"/>
      <c r="BM714" s="83"/>
      <c r="BN714" s="83"/>
      <c r="BO714" s="83"/>
      <c r="BP714" s="83"/>
      <c r="BQ714" s="83"/>
      <c r="BR714" s="83"/>
      <c r="BS714" s="83"/>
      <c r="BT714" s="83"/>
      <c r="BU714" s="83"/>
      <c r="BV714" s="83"/>
      <c r="BW714" s="83"/>
      <c r="BX714" s="83"/>
      <c r="BY714" s="83"/>
      <c r="BZ714" s="83"/>
      <c r="CA714" s="83"/>
      <c r="CB714" s="83"/>
      <c r="CC714" s="83"/>
      <c r="CD714" s="83"/>
      <c r="CE714" s="83"/>
      <c r="CF714" s="83"/>
      <c r="CG714" s="83"/>
      <c r="CH714" s="83"/>
      <c r="CI714" s="83"/>
      <c r="CJ714" s="83"/>
      <c r="CK714" s="83"/>
      <c r="CL714" s="83"/>
      <c r="CM714" s="83"/>
      <c r="CN714" s="83"/>
      <c r="CO714" s="83"/>
      <c r="CP714" s="83"/>
      <c r="CQ714" s="83"/>
      <c r="CR714" s="83"/>
      <c r="CS714" s="83"/>
      <c r="CT714" s="83"/>
      <c r="CU714" s="83"/>
      <c r="CV714" s="83"/>
      <c r="CW714" s="83"/>
    </row>
    <row r="715" spans="1:101" s="6" customFormat="1" x14ac:dyDescent="0.2">
      <c r="A715" s="83" t="s">
        <v>2075</v>
      </c>
      <c r="B715" s="86">
        <v>40993.706250000003</v>
      </c>
      <c r="C715" s="86">
        <v>41004.199999999997</v>
      </c>
      <c r="D715" s="83" t="s">
        <v>892</v>
      </c>
      <c r="E715" s="83" t="s">
        <v>893</v>
      </c>
      <c r="F715" s="83"/>
      <c r="G715" s="83"/>
      <c r="H715" s="83"/>
      <c r="I715" s="83">
        <v>50</v>
      </c>
      <c r="J715" s="83"/>
      <c r="K715" s="83"/>
      <c r="L715" s="266">
        <v>1369</v>
      </c>
      <c r="M715" s="83"/>
      <c r="N715" s="83">
        <v>125</v>
      </c>
      <c r="O715" s="95"/>
      <c r="P715" s="23">
        <v>40993.706250000003</v>
      </c>
      <c r="Q715" s="23">
        <v>41004.199999999997</v>
      </c>
      <c r="R715">
        <v>15.847099999999999</v>
      </c>
      <c r="S715">
        <v>27.711400000000001</v>
      </c>
      <c r="T715" s="69">
        <f t="shared" si="123"/>
        <v>1369.1894399999999</v>
      </c>
      <c r="U715" s="69"/>
      <c r="V715" s="23">
        <v>40993.551388888889</v>
      </c>
      <c r="W715" s="23">
        <v>41004.369444444441</v>
      </c>
      <c r="X715">
        <v>16.257899999999999</v>
      </c>
      <c r="Y715">
        <v>27.711400000000001</v>
      </c>
      <c r="Z715" s="81">
        <f t="shared" si="127"/>
        <v>1404.6825599999997</v>
      </c>
      <c r="AA715" s="83"/>
      <c r="AB715" s="82">
        <f t="shared" si="128"/>
        <v>35.682559999999739</v>
      </c>
      <c r="AC715" s="83"/>
      <c r="AD715" s="83"/>
      <c r="AE715" s="83"/>
      <c r="AF715" s="83"/>
      <c r="AG715" s="83"/>
      <c r="AH715" s="83"/>
      <c r="AI715" s="83"/>
      <c r="AJ715" s="83"/>
      <c r="AK715" s="83">
        <v>1369</v>
      </c>
      <c r="AL715" s="9">
        <f t="shared" si="129"/>
        <v>1369.1894399999999</v>
      </c>
      <c r="AM715" s="82">
        <f t="shared" si="124"/>
        <v>1404.6825599999997</v>
      </c>
      <c r="AN715" s="9"/>
      <c r="AO715" s="82">
        <f t="shared" si="125"/>
        <v>0.18943999999987682</v>
      </c>
      <c r="AP715" s="82">
        <f t="shared" si="126"/>
        <v>35.493119999999863</v>
      </c>
      <c r="AQ715" s="117">
        <f t="shared" si="130"/>
        <v>10.493749999994179</v>
      </c>
      <c r="AR715" s="117">
        <f t="shared" si="132"/>
        <v>10.818055555551837</v>
      </c>
      <c r="AS715" s="117">
        <f t="shared" si="131"/>
        <v>0.3243055555576575</v>
      </c>
      <c r="AT715" s="83"/>
      <c r="AU715" s="83"/>
      <c r="AV715" s="83"/>
      <c r="AW715" s="83"/>
      <c r="AX715" s="83"/>
      <c r="AY715" s="83"/>
      <c r="AZ715" s="83"/>
      <c r="BA715" s="83"/>
      <c r="BB715" s="83"/>
      <c r="BC715" s="83"/>
      <c r="BD715" s="83"/>
      <c r="BE715" s="83"/>
      <c r="BF715" s="83"/>
      <c r="BG715" s="83"/>
      <c r="BH715" s="83"/>
      <c r="BI715" s="83"/>
      <c r="BJ715" s="83"/>
      <c r="BK715" s="83"/>
      <c r="BL715" s="83"/>
      <c r="BM715" s="83"/>
      <c r="BN715" s="83"/>
      <c r="BO715" s="83"/>
      <c r="BP715" s="83"/>
      <c r="BQ715" s="83"/>
      <c r="BR715" s="83"/>
      <c r="BS715" s="83"/>
      <c r="BT715" s="83"/>
      <c r="BU715" s="83"/>
      <c r="BV715" s="83"/>
      <c r="BW715" s="83"/>
      <c r="BX715" s="83"/>
      <c r="BY715" s="83"/>
      <c r="BZ715" s="83"/>
      <c r="CA715" s="83"/>
      <c r="CB715" s="83"/>
      <c r="CC715" s="83"/>
      <c r="CD715" s="83"/>
      <c r="CE715" s="83"/>
      <c r="CF715" s="83"/>
      <c r="CG715" s="83"/>
      <c r="CH715" s="83"/>
      <c r="CI715" s="83"/>
      <c r="CJ715" s="83"/>
      <c r="CK715" s="83"/>
      <c r="CL715" s="83"/>
      <c r="CM715" s="83"/>
      <c r="CN715" s="83"/>
      <c r="CO715" s="83"/>
      <c r="CP715" s="83"/>
      <c r="CQ715" s="83"/>
      <c r="CR715" s="83"/>
      <c r="CS715" s="83"/>
      <c r="CT715" s="83"/>
      <c r="CU715" s="83"/>
      <c r="CV715" s="83"/>
      <c r="CW715" s="83"/>
    </row>
    <row r="716" spans="1:101" s="6" customFormat="1" x14ac:dyDescent="0.2">
      <c r="A716" s="83" t="s">
        <v>2075</v>
      </c>
      <c r="B716" s="86">
        <v>41004.538888888892</v>
      </c>
      <c r="C716" s="86">
        <v>41013.834027777775</v>
      </c>
      <c r="D716" s="83" t="s">
        <v>3169</v>
      </c>
      <c r="E716" s="83" t="s">
        <v>3170</v>
      </c>
      <c r="F716" s="83"/>
      <c r="G716" s="83"/>
      <c r="H716" s="83"/>
      <c r="I716" s="83">
        <v>50</v>
      </c>
      <c r="J716" s="83"/>
      <c r="K716" s="83"/>
      <c r="L716" s="266">
        <v>540</v>
      </c>
      <c r="M716" s="83"/>
      <c r="N716" s="83">
        <v>112</v>
      </c>
      <c r="O716" s="95"/>
      <c r="P716" s="23">
        <v>41004.538888888892</v>
      </c>
      <c r="Q716" s="23">
        <v>41013.834027777775</v>
      </c>
      <c r="R716">
        <v>6.2462</v>
      </c>
      <c r="S716">
        <v>0.87660000000000005</v>
      </c>
      <c r="T716" s="69">
        <f t="shared" si="123"/>
        <v>539.67167999999992</v>
      </c>
      <c r="U716" s="69"/>
      <c r="V716" s="23">
        <v>41004.369444444441</v>
      </c>
      <c r="W716" s="23">
        <v>41013.959722222222</v>
      </c>
      <c r="X716">
        <v>6.4595000000000002</v>
      </c>
      <c r="Y716">
        <v>0.87660000000000005</v>
      </c>
      <c r="Z716" s="81">
        <f t="shared" si="127"/>
        <v>558.10080000000005</v>
      </c>
      <c r="AA716" s="83"/>
      <c r="AB716" s="82">
        <f t="shared" si="128"/>
        <v>18.100800000000049</v>
      </c>
      <c r="AC716" s="83"/>
      <c r="AD716" s="83"/>
      <c r="AE716" s="83"/>
      <c r="AF716" s="83"/>
      <c r="AG716" s="83"/>
      <c r="AH716" s="83"/>
      <c r="AI716" s="83"/>
      <c r="AJ716" s="83"/>
      <c r="AK716" s="83">
        <v>540</v>
      </c>
      <c r="AL716" s="9">
        <f t="shared" si="129"/>
        <v>539.67167999999992</v>
      </c>
      <c r="AM716" s="82">
        <f t="shared" si="124"/>
        <v>558.10080000000005</v>
      </c>
      <c r="AN716" s="9"/>
      <c r="AO716" s="82">
        <f t="shared" si="125"/>
        <v>-0.32832000000007611</v>
      </c>
      <c r="AP716" s="82">
        <f t="shared" si="126"/>
        <v>18.429120000000125</v>
      </c>
      <c r="AQ716" s="117">
        <f t="shared" si="130"/>
        <v>9.2951388888832298</v>
      </c>
      <c r="AR716" s="117">
        <f t="shared" si="132"/>
        <v>9.5902777777810115</v>
      </c>
      <c r="AS716" s="117">
        <f t="shared" si="131"/>
        <v>0.29513888889778173</v>
      </c>
      <c r="AT716" s="83"/>
      <c r="AU716" s="83"/>
      <c r="AV716" s="83"/>
      <c r="AW716" s="83"/>
      <c r="AX716" s="83"/>
      <c r="AY716" s="83"/>
      <c r="AZ716" s="83"/>
      <c r="BA716" s="83"/>
      <c r="BB716" s="83"/>
      <c r="BC716" s="83"/>
      <c r="BD716" s="83"/>
      <c r="BE716" s="83"/>
      <c r="BF716" s="83"/>
      <c r="BG716" s="83"/>
      <c r="BH716" s="83"/>
      <c r="BI716" s="83"/>
      <c r="BJ716" s="83"/>
      <c r="BK716" s="83"/>
      <c r="BL716" s="83"/>
      <c r="BM716" s="83"/>
      <c r="BN716" s="83"/>
      <c r="BO716" s="83"/>
      <c r="BP716" s="83"/>
      <c r="BQ716" s="83"/>
      <c r="BR716" s="83"/>
      <c r="BS716" s="83"/>
      <c r="BT716" s="83"/>
      <c r="BU716" s="83"/>
      <c r="BV716" s="83"/>
      <c r="BW716" s="83"/>
      <c r="BX716" s="83"/>
      <c r="BY716" s="83"/>
      <c r="BZ716" s="83"/>
      <c r="CA716" s="83"/>
      <c r="CB716" s="83"/>
      <c r="CC716" s="83"/>
      <c r="CD716" s="83"/>
      <c r="CE716" s="83"/>
      <c r="CF716" s="83"/>
      <c r="CG716" s="83"/>
      <c r="CH716" s="83"/>
      <c r="CI716" s="83"/>
      <c r="CJ716" s="83"/>
      <c r="CK716" s="83"/>
      <c r="CL716" s="83"/>
      <c r="CM716" s="83"/>
      <c r="CN716" s="83"/>
      <c r="CO716" s="83"/>
      <c r="CP716" s="83"/>
      <c r="CQ716" s="83"/>
      <c r="CR716" s="83"/>
      <c r="CS716" s="83"/>
      <c r="CT716" s="83"/>
      <c r="CU716" s="83"/>
      <c r="CV716" s="83"/>
      <c r="CW716" s="83"/>
    </row>
    <row r="717" spans="1:101" s="6" customFormat="1" x14ac:dyDescent="0.2">
      <c r="A717" s="83" t="s">
        <v>2075</v>
      </c>
      <c r="B717" s="86">
        <v>41014.086111111108</v>
      </c>
      <c r="C717" s="86">
        <v>41017.458333333336</v>
      </c>
      <c r="D717" s="83" t="s">
        <v>3171</v>
      </c>
      <c r="E717" s="83" t="s">
        <v>3172</v>
      </c>
      <c r="F717" s="83"/>
      <c r="G717" s="83"/>
      <c r="H717" s="83"/>
      <c r="I717" s="83">
        <v>50</v>
      </c>
      <c r="J717" s="83"/>
      <c r="K717" s="83"/>
      <c r="L717" s="266">
        <v>1662</v>
      </c>
      <c r="M717" s="83"/>
      <c r="N717" s="83">
        <v>86.2</v>
      </c>
      <c r="O717" s="95"/>
      <c r="P717" s="23">
        <v>41014.086111111108</v>
      </c>
      <c r="Q717" s="23">
        <v>41017.458333333336</v>
      </c>
      <c r="R717">
        <v>19.239899999999999</v>
      </c>
      <c r="S717">
        <v>38.714500000000001</v>
      </c>
      <c r="T717" s="69">
        <f t="shared" si="123"/>
        <v>1662.3273599999998</v>
      </c>
      <c r="U717" s="69"/>
      <c r="V717" s="23">
        <v>41013.959722222222</v>
      </c>
      <c r="W717" s="23">
        <v>41017.600694444445</v>
      </c>
      <c r="X717">
        <v>19.826799999999999</v>
      </c>
      <c r="Y717">
        <v>38.714500000000001</v>
      </c>
      <c r="Z717" s="81">
        <f t="shared" si="127"/>
        <v>1713.0355199999999</v>
      </c>
      <c r="AA717" s="83"/>
      <c r="AB717" s="82">
        <f t="shared" si="128"/>
        <v>51.035519999999906</v>
      </c>
      <c r="AC717" s="83"/>
      <c r="AD717" s="83"/>
      <c r="AE717" s="83"/>
      <c r="AF717" s="83"/>
      <c r="AG717" s="83"/>
      <c r="AH717" s="83"/>
      <c r="AI717" s="83"/>
      <c r="AJ717" s="83"/>
      <c r="AK717" s="83">
        <v>1662</v>
      </c>
      <c r="AL717" s="9">
        <f t="shared" si="129"/>
        <v>1662.3273599999998</v>
      </c>
      <c r="AM717" s="82">
        <f t="shared" si="124"/>
        <v>1713.0355199999999</v>
      </c>
      <c r="AN717" s="9"/>
      <c r="AO717" s="82">
        <f t="shared" si="125"/>
        <v>0.32735999999977139</v>
      </c>
      <c r="AP717" s="82">
        <f t="shared" si="126"/>
        <v>50.708160000000134</v>
      </c>
      <c r="AQ717" s="117">
        <f t="shared" si="130"/>
        <v>3.3722222222277196</v>
      </c>
      <c r="AR717" s="117">
        <f t="shared" si="132"/>
        <v>3.640972222223354</v>
      </c>
      <c r="AS717" s="117">
        <f t="shared" si="131"/>
        <v>0.26874999999563443</v>
      </c>
      <c r="AT717" s="83"/>
      <c r="AU717" s="83"/>
      <c r="AV717" s="83"/>
      <c r="AW717" s="83"/>
      <c r="AX717" s="83"/>
      <c r="AY717" s="83"/>
      <c r="AZ717" s="83"/>
      <c r="BA717" s="83"/>
      <c r="BB717" s="83"/>
      <c r="BC717" s="83"/>
      <c r="BD717" s="83"/>
      <c r="BE717" s="83"/>
      <c r="BF717" s="83"/>
      <c r="BG717" s="83"/>
      <c r="BH717" s="83"/>
      <c r="BI717" s="83"/>
      <c r="BJ717" s="83"/>
      <c r="BK717" s="83"/>
      <c r="BL717" s="83"/>
      <c r="BM717" s="83"/>
      <c r="BN717" s="83"/>
      <c r="BO717" s="83"/>
      <c r="BP717" s="83"/>
      <c r="BQ717" s="83"/>
      <c r="BR717" s="83"/>
      <c r="BS717" s="83"/>
      <c r="BT717" s="83"/>
      <c r="BU717" s="83"/>
      <c r="BV717" s="83"/>
      <c r="BW717" s="83"/>
      <c r="BX717" s="83"/>
      <c r="BY717" s="83"/>
      <c r="BZ717" s="83"/>
      <c r="CA717" s="83"/>
      <c r="CB717" s="83"/>
      <c r="CC717" s="83"/>
      <c r="CD717" s="83"/>
      <c r="CE717" s="83"/>
      <c r="CF717" s="83"/>
      <c r="CG717" s="83"/>
      <c r="CH717" s="83"/>
      <c r="CI717" s="83"/>
      <c r="CJ717" s="83"/>
      <c r="CK717" s="83"/>
      <c r="CL717" s="83"/>
      <c r="CM717" s="83"/>
      <c r="CN717" s="83"/>
      <c r="CO717" s="83"/>
      <c r="CP717" s="83"/>
      <c r="CQ717" s="83"/>
      <c r="CR717" s="83"/>
      <c r="CS717" s="83"/>
      <c r="CT717" s="83"/>
      <c r="CU717" s="83"/>
      <c r="CV717" s="83"/>
      <c r="CW717" s="83"/>
    </row>
    <row r="718" spans="1:101" s="6" customFormat="1" x14ac:dyDescent="0.2">
      <c r="A718" s="83" t="s">
        <v>2075</v>
      </c>
      <c r="B718" s="86">
        <v>41017.743750000001</v>
      </c>
      <c r="C718" s="86">
        <v>41021.56527777778</v>
      </c>
      <c r="D718" s="83" t="s">
        <v>3173</v>
      </c>
      <c r="E718" s="83" t="s">
        <v>3174</v>
      </c>
      <c r="F718" s="83"/>
      <c r="G718" s="83"/>
      <c r="H718" s="83"/>
      <c r="I718" s="83">
        <v>50</v>
      </c>
      <c r="J718" s="83"/>
      <c r="K718" s="83"/>
      <c r="L718" s="266">
        <v>1924</v>
      </c>
      <c r="M718" s="83"/>
      <c r="N718" s="83">
        <v>45.8</v>
      </c>
      <c r="O718" s="95"/>
      <c r="P718" s="23">
        <v>41017.743750000001</v>
      </c>
      <c r="Q718" s="23">
        <v>41021.56527777778</v>
      </c>
      <c r="R718">
        <v>22.267700000000001</v>
      </c>
      <c r="S718">
        <v>83.212199999999996</v>
      </c>
      <c r="T718" s="69">
        <f t="shared" si="123"/>
        <v>1923.9292800000001</v>
      </c>
      <c r="U718" s="69"/>
      <c r="V718" s="23">
        <v>41017.600694444445</v>
      </c>
      <c r="W718" s="23">
        <v>41021.796527777777</v>
      </c>
      <c r="X718">
        <v>22.6661</v>
      </c>
      <c r="Y718">
        <v>83.212199999999996</v>
      </c>
      <c r="Z718" s="81">
        <f t="shared" si="127"/>
        <v>1958.3510399999998</v>
      </c>
      <c r="AA718" s="83"/>
      <c r="AB718" s="82">
        <f t="shared" si="128"/>
        <v>34.351039999999784</v>
      </c>
      <c r="AC718" s="83"/>
      <c r="AD718" s="83"/>
      <c r="AE718" s="83"/>
      <c r="AF718" s="83"/>
      <c r="AG718" s="83"/>
      <c r="AH718" s="83"/>
      <c r="AI718" s="83"/>
      <c r="AJ718" s="83"/>
      <c r="AK718" s="83">
        <v>1924</v>
      </c>
      <c r="AL718" s="9">
        <f t="shared" si="129"/>
        <v>1923.9292800000001</v>
      </c>
      <c r="AM718" s="82">
        <f t="shared" si="124"/>
        <v>1958.3510399999998</v>
      </c>
      <c r="AN718" s="9"/>
      <c r="AO718" s="82">
        <f t="shared" si="125"/>
        <v>-7.07199999999375E-2</v>
      </c>
      <c r="AP718" s="82">
        <f t="shared" si="126"/>
        <v>34.421759999999722</v>
      </c>
      <c r="AQ718" s="117">
        <f t="shared" si="130"/>
        <v>3.8215277777781012</v>
      </c>
      <c r="AR718" s="117">
        <f t="shared" si="132"/>
        <v>4.1958333333313931</v>
      </c>
      <c r="AS718" s="117">
        <f t="shared" si="131"/>
        <v>0.37430555555329192</v>
      </c>
      <c r="AT718" s="83"/>
      <c r="AU718" s="83"/>
      <c r="AV718" s="83"/>
      <c r="AW718" s="83"/>
      <c r="AX718" s="83"/>
      <c r="AY718" s="83"/>
      <c r="AZ718" s="83"/>
      <c r="BA718" s="83"/>
      <c r="BB718" s="83"/>
      <c r="BC718" s="83"/>
      <c r="BD718" s="83"/>
      <c r="BE718" s="83"/>
      <c r="BF718" s="83"/>
      <c r="BG718" s="83"/>
      <c r="BH718" s="83"/>
      <c r="BI718" s="83"/>
      <c r="BJ718" s="83"/>
      <c r="BK718" s="83"/>
      <c r="BL718" s="83"/>
      <c r="BM718" s="83"/>
      <c r="BN718" s="83"/>
      <c r="BO718" s="83"/>
      <c r="BP718" s="83"/>
      <c r="BQ718" s="83"/>
      <c r="BR718" s="83"/>
      <c r="BS718" s="83"/>
      <c r="BT718" s="83"/>
      <c r="BU718" s="83"/>
      <c r="BV718" s="83"/>
      <c r="BW718" s="83"/>
      <c r="BX718" s="83"/>
      <c r="BY718" s="83"/>
      <c r="BZ718" s="83"/>
      <c r="CA718" s="83"/>
      <c r="CB718" s="83"/>
      <c r="CC718" s="83"/>
      <c r="CD718" s="83"/>
      <c r="CE718" s="83"/>
      <c r="CF718" s="83"/>
      <c r="CG718" s="83"/>
      <c r="CH718" s="83"/>
      <c r="CI718" s="83"/>
      <c r="CJ718" s="83"/>
      <c r="CK718" s="83"/>
      <c r="CL718" s="83"/>
      <c r="CM718" s="83"/>
      <c r="CN718" s="83"/>
      <c r="CO718" s="83"/>
      <c r="CP718" s="83"/>
      <c r="CQ718" s="83"/>
      <c r="CR718" s="83"/>
      <c r="CS718" s="83"/>
      <c r="CT718" s="83"/>
      <c r="CU718" s="83"/>
      <c r="CV718" s="83"/>
      <c r="CW718" s="83"/>
    </row>
    <row r="719" spans="1:101" s="6" customFormat="1" x14ac:dyDescent="0.2">
      <c r="A719" s="83" t="s">
        <v>2075</v>
      </c>
      <c r="B719" s="86">
        <v>41022.02847222222</v>
      </c>
      <c r="C719" s="86">
        <v>41023.584027777775</v>
      </c>
      <c r="D719" s="83" t="s">
        <v>3175</v>
      </c>
      <c r="E719" s="83" t="s">
        <v>3176</v>
      </c>
      <c r="F719" s="83"/>
      <c r="G719" s="83"/>
      <c r="H719" s="83"/>
      <c r="I719" s="83">
        <v>50</v>
      </c>
      <c r="J719" s="83"/>
      <c r="K719" s="83"/>
      <c r="L719" s="266">
        <v>133</v>
      </c>
      <c r="M719" s="83"/>
      <c r="N719" s="83">
        <v>68.5</v>
      </c>
      <c r="O719" s="95"/>
      <c r="P719" s="23">
        <v>41022.02847222222</v>
      </c>
      <c r="Q719" s="23">
        <v>41023.584027777775</v>
      </c>
      <c r="R719">
        <v>1.5414000000000001</v>
      </c>
      <c r="S719">
        <v>1.0707</v>
      </c>
      <c r="T719" s="69">
        <f t="shared" si="123"/>
        <v>133.17696000000001</v>
      </c>
      <c r="U719" s="69"/>
      <c r="V719" s="23">
        <v>41021.796527777777</v>
      </c>
      <c r="W719" s="23">
        <v>41023.867361111108</v>
      </c>
      <c r="X719">
        <v>2.0358999999999998</v>
      </c>
      <c r="Y719">
        <v>1.1393</v>
      </c>
      <c r="Z719" s="81">
        <f t="shared" si="127"/>
        <v>175.90176</v>
      </c>
      <c r="AA719" s="83"/>
      <c r="AB719" s="82">
        <f t="shared" si="128"/>
        <v>42.901759999999996</v>
      </c>
      <c r="AC719" s="83"/>
      <c r="AD719" s="83"/>
      <c r="AE719" s="83"/>
      <c r="AF719" s="83"/>
      <c r="AG719" s="83"/>
      <c r="AH719" s="83"/>
      <c r="AI719" s="83"/>
      <c r="AJ719" s="83"/>
      <c r="AK719" s="83">
        <v>133</v>
      </c>
      <c r="AL719" s="9">
        <f t="shared" si="129"/>
        <v>133.17696000000001</v>
      </c>
      <c r="AM719" s="82">
        <f t="shared" si="124"/>
        <v>175.90176</v>
      </c>
      <c r="AN719" s="9"/>
      <c r="AO719" s="82">
        <f t="shared" si="125"/>
        <v>0.17696000000000822</v>
      </c>
      <c r="AP719" s="82">
        <f t="shared" si="126"/>
        <v>42.724799999999988</v>
      </c>
      <c r="AQ719" s="117">
        <f t="shared" si="130"/>
        <v>1.5555555555547471</v>
      </c>
      <c r="AR719" s="117">
        <f t="shared" si="132"/>
        <v>2.0708333333313931</v>
      </c>
      <c r="AS719" s="117">
        <f t="shared" si="131"/>
        <v>0.51527777777664596</v>
      </c>
      <c r="AT719" s="83"/>
      <c r="AU719" s="83"/>
      <c r="AV719" s="83"/>
      <c r="AW719" s="83"/>
      <c r="AX719" s="83"/>
      <c r="AY719" s="83"/>
      <c r="AZ719" s="83"/>
      <c r="BA719" s="83"/>
      <c r="BB719" s="83"/>
      <c r="BC719" s="83"/>
      <c r="BD719" s="83"/>
      <c r="BE719" s="83"/>
      <c r="BF719" s="83"/>
      <c r="BG719" s="83"/>
      <c r="BH719" s="83"/>
      <c r="BI719" s="83"/>
      <c r="BJ719" s="83"/>
      <c r="BK719" s="83"/>
      <c r="BL719" s="83"/>
      <c r="BM719" s="83"/>
      <c r="BN719" s="83"/>
      <c r="BO719" s="83"/>
      <c r="BP719" s="83"/>
      <c r="BQ719" s="83"/>
      <c r="BR719" s="83"/>
      <c r="BS719" s="83"/>
      <c r="BT719" s="83"/>
      <c r="BU719" s="83"/>
      <c r="BV719" s="83"/>
      <c r="BW719" s="83"/>
      <c r="BX719" s="83"/>
      <c r="BY719" s="83"/>
      <c r="BZ719" s="83"/>
      <c r="CA719" s="83"/>
      <c r="CB719" s="83"/>
      <c r="CC719" s="83"/>
      <c r="CD719" s="83"/>
      <c r="CE719" s="83"/>
      <c r="CF719" s="83"/>
      <c r="CG719" s="83"/>
      <c r="CH719" s="83"/>
      <c r="CI719" s="83"/>
      <c r="CJ719" s="83"/>
      <c r="CK719" s="83"/>
      <c r="CL719" s="83"/>
      <c r="CM719" s="83"/>
      <c r="CN719" s="83"/>
      <c r="CO719" s="83"/>
      <c r="CP719" s="83"/>
      <c r="CQ719" s="83"/>
      <c r="CR719" s="83"/>
      <c r="CS719" s="83"/>
      <c r="CT719" s="83"/>
      <c r="CU719" s="83"/>
      <c r="CV719" s="83"/>
      <c r="CW719" s="83"/>
    </row>
    <row r="720" spans="1:101" s="6" customFormat="1" x14ac:dyDescent="0.2">
      <c r="A720" s="83" t="s">
        <v>2075</v>
      </c>
      <c r="B720" s="86">
        <v>41024.150694444441</v>
      </c>
      <c r="C720" s="86">
        <v>41035.56527777778</v>
      </c>
      <c r="D720" s="83" t="s">
        <v>3177</v>
      </c>
      <c r="E720" s="83" t="s">
        <v>3178</v>
      </c>
      <c r="F720" s="83"/>
      <c r="G720" s="83"/>
      <c r="H720" s="83"/>
      <c r="I720" s="83">
        <v>50</v>
      </c>
      <c r="J720" s="83"/>
      <c r="K720" s="83"/>
      <c r="L720" s="266">
        <v>1850</v>
      </c>
      <c r="M720" s="83"/>
      <c r="N720" s="83">
        <v>84.8</v>
      </c>
      <c r="O720" s="95"/>
      <c r="P720" s="23">
        <v>41024.150694444441</v>
      </c>
      <c r="Q720" s="23">
        <v>41035.56527777778</v>
      </c>
      <c r="R720">
        <v>21.412099999999999</v>
      </c>
      <c r="S720">
        <v>23.9466</v>
      </c>
      <c r="T720" s="69">
        <f t="shared" si="123"/>
        <v>1850.0054399999999</v>
      </c>
      <c r="U720" s="69"/>
      <c r="V720" s="23">
        <v>41023.867361111108</v>
      </c>
      <c r="W720" s="23">
        <v>41035.647916666669</v>
      </c>
      <c r="X720">
        <v>23.095500000000001</v>
      </c>
      <c r="Y720">
        <v>23.9466</v>
      </c>
      <c r="Z720" s="81">
        <f t="shared" si="127"/>
        <v>1995.4512000000002</v>
      </c>
      <c r="AA720" s="83"/>
      <c r="AB720" s="82">
        <f t="shared" si="128"/>
        <v>145.4512000000002</v>
      </c>
      <c r="AC720" s="83"/>
      <c r="AD720" s="83"/>
      <c r="AE720" s="83"/>
      <c r="AF720" s="83"/>
      <c r="AG720" s="83"/>
      <c r="AH720" s="83"/>
      <c r="AI720" s="83"/>
      <c r="AJ720" s="83"/>
      <c r="AK720" s="83">
        <v>1850</v>
      </c>
      <c r="AL720" s="9">
        <f t="shared" si="129"/>
        <v>1850.0054399999999</v>
      </c>
      <c r="AM720" s="82">
        <f t="shared" si="124"/>
        <v>1995.4512000000002</v>
      </c>
      <c r="AN720" s="9"/>
      <c r="AO720" s="82">
        <f t="shared" si="125"/>
        <v>5.4399999999077409E-3</v>
      </c>
      <c r="AP720" s="82">
        <f t="shared" si="126"/>
        <v>145.44576000000029</v>
      </c>
      <c r="AQ720" s="117">
        <f t="shared" si="130"/>
        <v>11.414583333338669</v>
      </c>
      <c r="AR720" s="117">
        <f t="shared" si="132"/>
        <v>11.780555555560568</v>
      </c>
      <c r="AS720" s="117">
        <f t="shared" si="131"/>
        <v>0.36597222222189885</v>
      </c>
      <c r="AT720" s="83"/>
      <c r="AU720" s="83"/>
      <c r="AV720" s="83"/>
      <c r="AW720" s="83"/>
      <c r="AX720" s="83"/>
      <c r="AY720" s="83"/>
      <c r="AZ720" s="83"/>
      <c r="BA720" s="83"/>
      <c r="BB720" s="83"/>
      <c r="BC720" s="83"/>
      <c r="BD720" s="83"/>
      <c r="BE720" s="83"/>
      <c r="BF720" s="83"/>
      <c r="BG720" s="83"/>
      <c r="BH720" s="83"/>
      <c r="BI720" s="83"/>
      <c r="BJ720" s="83"/>
      <c r="BK720" s="83"/>
      <c r="BL720" s="83"/>
      <c r="BM720" s="83"/>
      <c r="BN720" s="83"/>
      <c r="BO720" s="83"/>
      <c r="BP720" s="83"/>
      <c r="BQ720" s="83"/>
      <c r="BR720" s="83"/>
      <c r="BS720" s="83"/>
      <c r="BT720" s="83"/>
      <c r="BU720" s="83"/>
      <c r="BV720" s="83"/>
      <c r="BW720" s="83"/>
      <c r="BX720" s="83"/>
      <c r="BY720" s="83"/>
      <c r="BZ720" s="83"/>
      <c r="CA720" s="83"/>
      <c r="CB720" s="83"/>
      <c r="CC720" s="83"/>
      <c r="CD720" s="83"/>
      <c r="CE720" s="83"/>
      <c r="CF720" s="83"/>
      <c r="CG720" s="83"/>
      <c r="CH720" s="83"/>
      <c r="CI720" s="83"/>
      <c r="CJ720" s="83"/>
      <c r="CK720" s="83"/>
      <c r="CL720" s="83"/>
      <c r="CM720" s="83"/>
      <c r="CN720" s="83"/>
      <c r="CO720" s="83"/>
      <c r="CP720" s="83"/>
      <c r="CQ720" s="83"/>
      <c r="CR720" s="83"/>
      <c r="CS720" s="83"/>
      <c r="CT720" s="83"/>
      <c r="CU720" s="83"/>
      <c r="CV720" s="83"/>
      <c r="CW720" s="83"/>
    </row>
    <row r="721" spans="1:101" s="6" customFormat="1" x14ac:dyDescent="0.2">
      <c r="A721" s="83" t="s">
        <v>2075</v>
      </c>
      <c r="B721" s="86">
        <v>41035.730555555558</v>
      </c>
      <c r="C721" s="86">
        <v>41036.469444444447</v>
      </c>
      <c r="D721" s="83" t="s">
        <v>3179</v>
      </c>
      <c r="E721" s="83" t="s">
        <v>3180</v>
      </c>
      <c r="F721" s="83"/>
      <c r="G721" s="83"/>
      <c r="H721" s="83"/>
      <c r="I721" s="83">
        <v>50</v>
      </c>
      <c r="J721" s="83"/>
      <c r="K721" s="83"/>
      <c r="L721" s="266">
        <v>7348</v>
      </c>
      <c r="M721" s="83"/>
      <c r="N721" s="83">
        <v>47</v>
      </c>
      <c r="O721" s="95"/>
      <c r="P721" s="23">
        <v>41035.730555555558</v>
      </c>
      <c r="Q721" s="23">
        <v>41036.469444444447</v>
      </c>
      <c r="R721">
        <v>85.047899999999998</v>
      </c>
      <c r="S721">
        <v>700</v>
      </c>
      <c r="T721" s="69">
        <f t="shared" si="123"/>
        <v>7348.1385600000003</v>
      </c>
      <c r="U721" s="69"/>
      <c r="V721" s="23">
        <v>41035.647916666669</v>
      </c>
      <c r="W721" s="23">
        <v>41036.469444444447</v>
      </c>
      <c r="X721">
        <v>85.775800000000004</v>
      </c>
      <c r="Y721">
        <v>700</v>
      </c>
      <c r="Z721" s="81">
        <f t="shared" si="127"/>
        <v>7411.0291200000011</v>
      </c>
      <c r="AA721" s="83"/>
      <c r="AB721" s="82">
        <f t="shared" si="128"/>
        <v>63.029120000001058</v>
      </c>
      <c r="AC721" s="83"/>
      <c r="AD721" s="83"/>
      <c r="AE721" s="83"/>
      <c r="AF721" s="83"/>
      <c r="AG721" s="83"/>
      <c r="AH721" s="83"/>
      <c r="AI721" s="83"/>
      <c r="AJ721" s="83"/>
      <c r="AK721" s="83">
        <v>7348</v>
      </c>
      <c r="AL721" s="9">
        <f t="shared" si="129"/>
        <v>7348.1385600000003</v>
      </c>
      <c r="AM721" s="82">
        <f t="shared" si="124"/>
        <v>7411.0291200000011</v>
      </c>
      <c r="AN721" s="9"/>
      <c r="AO721" s="82">
        <f t="shared" si="125"/>
        <v>0.13856000000032509</v>
      </c>
      <c r="AP721" s="82">
        <f t="shared" si="126"/>
        <v>62.890560000000733</v>
      </c>
      <c r="AQ721" s="117">
        <f t="shared" si="130"/>
        <v>0.73888888888905058</v>
      </c>
      <c r="AR721" s="117">
        <f t="shared" si="132"/>
        <v>0.82152777777810115</v>
      </c>
      <c r="AS721" s="117">
        <f t="shared" si="131"/>
        <v>8.2638888889050577E-2</v>
      </c>
      <c r="AT721" s="83"/>
      <c r="AU721" s="83"/>
      <c r="AV721" s="83"/>
      <c r="AW721" s="83"/>
      <c r="AX721" s="83"/>
      <c r="AY721" s="83"/>
      <c r="AZ721" s="83"/>
      <c r="BA721" s="83"/>
      <c r="BB721" s="83"/>
      <c r="BC721" s="83"/>
      <c r="BD721" s="83"/>
      <c r="BE721" s="83"/>
      <c r="BF721" s="83"/>
      <c r="BG721" s="83"/>
      <c r="BH721" s="83"/>
      <c r="BI721" s="83"/>
      <c r="BJ721" s="83"/>
      <c r="BK721" s="83"/>
      <c r="BL721" s="83"/>
      <c r="BM721" s="83"/>
      <c r="BN721" s="83"/>
      <c r="BO721" s="83"/>
      <c r="BP721" s="83"/>
      <c r="BQ721" s="83"/>
      <c r="BR721" s="83"/>
      <c r="BS721" s="83"/>
      <c r="BT721" s="83"/>
      <c r="BU721" s="83"/>
      <c r="BV721" s="83"/>
      <c r="BW721" s="83"/>
      <c r="BX721" s="83"/>
      <c r="BY721" s="83"/>
      <c r="BZ721" s="83"/>
      <c r="CA721" s="83"/>
      <c r="CB721" s="83"/>
      <c r="CC721" s="83"/>
      <c r="CD721" s="83"/>
      <c r="CE721" s="83"/>
      <c r="CF721" s="83"/>
      <c r="CG721" s="83"/>
      <c r="CH721" s="83"/>
      <c r="CI721" s="83"/>
      <c r="CJ721" s="83"/>
      <c r="CK721" s="83"/>
      <c r="CL721" s="83"/>
      <c r="CM721" s="83"/>
      <c r="CN721" s="83"/>
      <c r="CO721" s="83"/>
      <c r="CP721" s="83"/>
      <c r="CQ721" s="83"/>
      <c r="CR721" s="83"/>
      <c r="CS721" s="83"/>
      <c r="CT721" s="83"/>
      <c r="CU721" s="83"/>
      <c r="CV721" s="83"/>
      <c r="CW721" s="83"/>
    </row>
    <row r="722" spans="1:101" s="110" customFormat="1" x14ac:dyDescent="0.2">
      <c r="A722" s="110" t="s">
        <v>2075</v>
      </c>
      <c r="B722" s="109">
        <v>41237.256944444445</v>
      </c>
      <c r="C722" s="109">
        <v>41246.806944444441</v>
      </c>
      <c r="D722" s="110" t="s">
        <v>3181</v>
      </c>
      <c r="E722" s="110" t="s">
        <v>3182</v>
      </c>
      <c r="F722" s="110">
        <v>50</v>
      </c>
      <c r="L722" s="116"/>
      <c r="N722" s="110">
        <v>123</v>
      </c>
      <c r="O722" s="108"/>
      <c r="T722" s="116"/>
      <c r="U722" s="116"/>
      <c r="AQ722" s="111"/>
      <c r="AR722" s="111"/>
      <c r="AS722" s="111"/>
      <c r="AT722" s="111"/>
      <c r="AU722" s="111"/>
      <c r="AV722" s="111"/>
      <c r="AW722" s="111"/>
    </row>
    <row r="723" spans="1:101" s="110" customFormat="1" x14ac:dyDescent="0.2">
      <c r="A723" s="110" t="s">
        <v>2075</v>
      </c>
      <c r="B723" s="109">
        <v>41246.817361111112</v>
      </c>
      <c r="C723" s="109">
        <v>41248.120138888888</v>
      </c>
      <c r="D723" s="110" t="s">
        <v>3183</v>
      </c>
      <c r="E723" s="110" t="s">
        <v>3184</v>
      </c>
      <c r="F723" s="110">
        <v>50</v>
      </c>
      <c r="L723" s="116"/>
      <c r="N723" s="110">
        <v>49.7</v>
      </c>
      <c r="O723" s="108"/>
      <c r="T723" s="116"/>
      <c r="U723" s="116"/>
      <c r="AQ723" s="111"/>
      <c r="AR723" s="111"/>
      <c r="AS723" s="111"/>
      <c r="AT723" s="111"/>
      <c r="AU723" s="111"/>
      <c r="AV723" s="111"/>
      <c r="AW723" s="111"/>
    </row>
    <row r="724" spans="1:101" s="110" customFormat="1" x14ac:dyDescent="0.2">
      <c r="A724" s="110" t="s">
        <v>2075</v>
      </c>
      <c r="B724" s="109">
        <v>41248.364583333336</v>
      </c>
      <c r="C724" s="109">
        <v>41251.121527777781</v>
      </c>
      <c r="D724" s="110" t="s">
        <v>3185</v>
      </c>
      <c r="E724" s="110" t="s">
        <v>3186</v>
      </c>
      <c r="F724" s="110">
        <v>50</v>
      </c>
      <c r="L724" s="116"/>
      <c r="N724" s="110">
        <v>43.7</v>
      </c>
      <c r="O724" s="108"/>
      <c r="T724" s="116"/>
      <c r="U724" s="116"/>
      <c r="AQ724" s="111"/>
      <c r="AR724" s="111"/>
      <c r="AS724" s="111"/>
      <c r="AT724" s="111"/>
      <c r="AU724" s="111"/>
      <c r="AV724" s="111"/>
      <c r="AW724" s="111"/>
    </row>
    <row r="725" spans="1:101" s="110" customFormat="1" x14ac:dyDescent="0.2">
      <c r="A725" s="110" t="s">
        <v>2075</v>
      </c>
      <c r="B725" s="109">
        <v>41251.215277777781</v>
      </c>
      <c r="C725" s="109">
        <v>41251.90625</v>
      </c>
      <c r="D725" s="110" t="s">
        <v>3187</v>
      </c>
      <c r="E725" s="110" t="s">
        <v>3188</v>
      </c>
      <c r="F725" s="110">
        <v>50</v>
      </c>
      <c r="L725" s="116"/>
      <c r="N725" s="110">
        <v>217</v>
      </c>
      <c r="O725" s="108"/>
      <c r="T725" s="116"/>
      <c r="U725" s="116"/>
      <c r="AQ725" s="111"/>
      <c r="AR725" s="111"/>
      <c r="AS725" s="111"/>
      <c r="AT725" s="111"/>
      <c r="AU725" s="111"/>
      <c r="AV725" s="111"/>
      <c r="AW725" s="111"/>
    </row>
    <row r="726" spans="1:101" s="110" customFormat="1" x14ac:dyDescent="0.2">
      <c r="A726" s="110" t="s">
        <v>2075</v>
      </c>
      <c r="B726" s="109">
        <v>41252.052083333336</v>
      </c>
      <c r="C726" s="109">
        <v>41253.722222222219</v>
      </c>
      <c r="D726" s="110" t="s">
        <v>3189</v>
      </c>
      <c r="E726" s="110" t="s">
        <v>3190</v>
      </c>
      <c r="F726" s="110">
        <v>50</v>
      </c>
      <c r="L726" s="116"/>
      <c r="N726" s="110">
        <v>53.9</v>
      </c>
      <c r="O726" s="108"/>
      <c r="T726" s="116"/>
      <c r="U726" s="116"/>
      <c r="AQ726" s="111"/>
      <c r="AR726" s="111"/>
      <c r="AS726" s="111"/>
      <c r="AT726" s="111"/>
      <c r="AU726" s="111"/>
      <c r="AV726" s="111"/>
      <c r="AW726" s="111"/>
    </row>
    <row r="727" spans="1:101" s="110" customFormat="1" x14ac:dyDescent="0.2">
      <c r="A727" s="110" t="s">
        <v>2075</v>
      </c>
      <c r="B727" s="109">
        <v>41253.940972222219</v>
      </c>
      <c r="C727" s="109">
        <v>41254.826388888891</v>
      </c>
      <c r="D727" s="110" t="s">
        <v>3191</v>
      </c>
      <c r="E727" s="110" t="s">
        <v>3192</v>
      </c>
      <c r="F727" s="110">
        <v>50</v>
      </c>
      <c r="L727" s="116"/>
      <c r="N727" s="110">
        <v>112</v>
      </c>
      <c r="O727" s="108"/>
      <c r="T727" s="116"/>
      <c r="U727" s="116"/>
      <c r="AQ727" s="111"/>
      <c r="AR727" s="111"/>
      <c r="AS727" s="111"/>
      <c r="AT727" s="111"/>
      <c r="AU727" s="111"/>
      <c r="AV727" s="111"/>
      <c r="AW727" s="111"/>
    </row>
    <row r="728" spans="1:101" s="110" customFormat="1" x14ac:dyDescent="0.2">
      <c r="A728" s="110" t="s">
        <v>2075</v>
      </c>
      <c r="B728" s="109">
        <v>41255.201388888891</v>
      </c>
      <c r="C728" s="109">
        <v>41257.996527777781</v>
      </c>
      <c r="D728" s="110" t="s">
        <v>3193</v>
      </c>
      <c r="E728" s="110" t="s">
        <v>3194</v>
      </c>
      <c r="F728" s="110">
        <v>50</v>
      </c>
      <c r="L728" s="116"/>
      <c r="N728" s="110">
        <v>99.7</v>
      </c>
      <c r="O728" s="108"/>
      <c r="T728" s="116"/>
      <c r="U728" s="116"/>
      <c r="AQ728" s="111"/>
      <c r="AR728" s="111"/>
      <c r="AS728" s="111"/>
      <c r="AT728" s="111"/>
      <c r="AU728" s="111"/>
      <c r="AV728" s="111"/>
      <c r="AW728" s="111"/>
    </row>
    <row r="729" spans="1:101" s="110" customFormat="1" x14ac:dyDescent="0.2">
      <c r="A729" s="110" t="s">
        <v>2075</v>
      </c>
      <c r="B729" s="109">
        <v>41258.381944444445</v>
      </c>
      <c r="C729" s="109">
        <v>41258.645833333336</v>
      </c>
      <c r="D729" s="110" t="s">
        <v>3195</v>
      </c>
      <c r="E729" s="110" t="s">
        <v>3196</v>
      </c>
      <c r="F729" s="110">
        <v>50</v>
      </c>
      <c r="L729" s="116"/>
      <c r="N729" s="110">
        <v>126</v>
      </c>
      <c r="O729" s="108"/>
      <c r="T729" s="116"/>
      <c r="U729" s="116"/>
      <c r="AQ729" s="111"/>
      <c r="AR729" s="111"/>
      <c r="AS729" s="111"/>
      <c r="AT729" s="111"/>
      <c r="AU729" s="111"/>
      <c r="AV729" s="111"/>
      <c r="AW729" s="111"/>
    </row>
    <row r="730" spans="1:101" s="110" customFormat="1" x14ac:dyDescent="0.2">
      <c r="A730" s="110" t="s">
        <v>2075</v>
      </c>
      <c r="B730" s="109">
        <v>41258.670138888891</v>
      </c>
      <c r="C730" s="109">
        <v>41261.420138888891</v>
      </c>
      <c r="D730" s="110" t="s">
        <v>3197</v>
      </c>
      <c r="E730" s="110" t="s">
        <v>3198</v>
      </c>
      <c r="F730" s="110">
        <v>50</v>
      </c>
      <c r="L730" s="116"/>
      <c r="N730" s="110">
        <v>68.099999999999994</v>
      </c>
      <c r="O730" s="108"/>
      <c r="T730" s="116"/>
      <c r="U730" s="116"/>
      <c r="AQ730" s="111"/>
      <c r="AR730" s="111"/>
      <c r="AS730" s="111"/>
      <c r="AT730" s="111"/>
      <c r="AU730" s="111"/>
      <c r="AV730" s="111"/>
      <c r="AW730" s="111"/>
    </row>
    <row r="731" spans="1:101" s="110" customFormat="1" x14ac:dyDescent="0.2">
      <c r="A731" s="110" t="s">
        <v>2075</v>
      </c>
      <c r="B731" s="109">
        <v>41261.652777777781</v>
      </c>
      <c r="C731" s="109">
        <v>41262.020833333336</v>
      </c>
      <c r="D731" s="110" t="s">
        <v>3199</v>
      </c>
      <c r="E731" s="110" t="s">
        <v>3200</v>
      </c>
      <c r="F731" s="110">
        <v>50</v>
      </c>
      <c r="L731" s="116"/>
      <c r="N731" s="110">
        <v>547</v>
      </c>
      <c r="O731" s="108"/>
      <c r="T731" s="116"/>
      <c r="U731" s="116"/>
      <c r="AQ731" s="111"/>
      <c r="AR731" s="111"/>
      <c r="AS731" s="111"/>
      <c r="AT731" s="111"/>
      <c r="AU731" s="111"/>
      <c r="AV731" s="111"/>
      <c r="AW731" s="111"/>
    </row>
    <row r="732" spans="1:101" s="110" customFormat="1" x14ac:dyDescent="0.2">
      <c r="A732" s="110" t="s">
        <v>2075</v>
      </c>
      <c r="B732" s="109">
        <v>41262.236111111109</v>
      </c>
      <c r="C732" s="109">
        <v>41263.03125</v>
      </c>
      <c r="D732" s="110" t="s">
        <v>3201</v>
      </c>
      <c r="E732" s="110" t="s">
        <v>3202</v>
      </c>
      <c r="F732" s="110">
        <v>50</v>
      </c>
      <c r="L732" s="116"/>
      <c r="N732" s="110">
        <v>295</v>
      </c>
      <c r="O732" s="108"/>
      <c r="T732" s="116"/>
      <c r="U732" s="116"/>
    </row>
    <row r="733" spans="1:101" s="110" customFormat="1" x14ac:dyDescent="0.2">
      <c r="A733" s="110" t="s">
        <v>2075</v>
      </c>
      <c r="B733" s="109">
        <v>41263.065972222219</v>
      </c>
      <c r="C733" s="109">
        <v>41263.572916666664</v>
      </c>
      <c r="D733" s="110" t="s">
        <v>3203</v>
      </c>
      <c r="E733" s="110" t="s">
        <v>3204</v>
      </c>
      <c r="F733" s="110">
        <v>50</v>
      </c>
      <c r="L733" s="116"/>
      <c r="N733" s="110">
        <v>39.200000000000003</v>
      </c>
      <c r="O733" s="108"/>
      <c r="T733" s="116"/>
      <c r="U733" s="116"/>
    </row>
    <row r="734" spans="1:101" s="110" customFormat="1" x14ac:dyDescent="0.2">
      <c r="A734" s="110" t="s">
        <v>2075</v>
      </c>
      <c r="B734" s="109">
        <v>41263.621527777781</v>
      </c>
      <c r="C734" s="109">
        <v>41263.743055555555</v>
      </c>
      <c r="D734" s="110" t="s">
        <v>3205</v>
      </c>
      <c r="E734" s="110" t="s">
        <v>3206</v>
      </c>
      <c r="F734" s="110">
        <v>50</v>
      </c>
      <c r="L734" s="116"/>
      <c r="N734" s="110">
        <v>43.7</v>
      </c>
      <c r="O734" s="108"/>
      <c r="T734" s="116"/>
      <c r="U734" s="116"/>
    </row>
    <row r="735" spans="1:101" s="110" customFormat="1" x14ac:dyDescent="0.2">
      <c r="A735" s="110" t="s">
        <v>2075</v>
      </c>
      <c r="B735" s="109">
        <v>41263.770833333336</v>
      </c>
      <c r="C735" s="109">
        <v>41264.003472222219</v>
      </c>
      <c r="D735" s="110" t="s">
        <v>3207</v>
      </c>
      <c r="E735" s="110" t="s">
        <v>3208</v>
      </c>
      <c r="F735" s="110">
        <v>50</v>
      </c>
      <c r="L735" s="116"/>
      <c r="N735" s="110">
        <v>303</v>
      </c>
      <c r="O735" s="108"/>
      <c r="T735" s="116"/>
      <c r="U735" s="116"/>
    </row>
    <row r="736" spans="1:101" s="110" customFormat="1" x14ac:dyDescent="0.2">
      <c r="A736" s="110" t="s">
        <v>2075</v>
      </c>
      <c r="B736" s="109">
        <v>41264.069444444445</v>
      </c>
      <c r="C736" s="109">
        <v>41264.3125</v>
      </c>
      <c r="D736" s="110" t="s">
        <v>3209</v>
      </c>
      <c r="E736" s="110" t="s">
        <v>3210</v>
      </c>
      <c r="F736" s="110">
        <v>50</v>
      </c>
      <c r="L736" s="116"/>
      <c r="N736" s="110">
        <v>424</v>
      </c>
      <c r="O736" s="108"/>
      <c r="T736" s="116"/>
      <c r="U736" s="116"/>
    </row>
    <row r="737" spans="1:21" s="110" customFormat="1" x14ac:dyDescent="0.2">
      <c r="A737" s="110" t="s">
        <v>2075</v>
      </c>
      <c r="B737" s="109">
        <v>41264.371527777781</v>
      </c>
      <c r="C737" s="109">
        <v>41264.684027777781</v>
      </c>
      <c r="D737" s="110" t="s">
        <v>3211</v>
      </c>
      <c r="E737" s="110" t="s">
        <v>3212</v>
      </c>
      <c r="F737" s="110">
        <v>50</v>
      </c>
      <c r="L737" s="116"/>
      <c r="N737" s="110">
        <v>492</v>
      </c>
      <c r="O737" s="108"/>
      <c r="T737" s="116"/>
      <c r="U737" s="116"/>
    </row>
    <row r="738" spans="1:21" s="110" customFormat="1" x14ac:dyDescent="0.2">
      <c r="A738" s="110" t="s">
        <v>2075</v>
      </c>
      <c r="B738" s="109">
        <v>41264.885416666664</v>
      </c>
      <c r="C738" s="109">
        <v>41271.371527777781</v>
      </c>
      <c r="D738" s="110" t="s">
        <v>3213</v>
      </c>
      <c r="E738" s="110" t="s">
        <v>3212</v>
      </c>
      <c r="F738" s="110">
        <v>50</v>
      </c>
      <c r="L738" s="116"/>
      <c r="N738" s="110">
        <v>150</v>
      </c>
      <c r="O738" s="108"/>
      <c r="T738" s="116"/>
      <c r="U738" s="116"/>
    </row>
    <row r="739" spans="1:21" s="110" customFormat="1" x14ac:dyDescent="0.2">
      <c r="A739" s="110" t="s">
        <v>2075</v>
      </c>
      <c r="B739" s="109">
        <v>41271.503472222219</v>
      </c>
      <c r="C739" s="109">
        <v>41272.878472222219</v>
      </c>
      <c r="D739" s="110" t="s">
        <v>3214</v>
      </c>
      <c r="E739" s="110" t="s">
        <v>3215</v>
      </c>
      <c r="F739" s="110">
        <v>50</v>
      </c>
      <c r="L739" s="116"/>
      <c r="N739" s="110">
        <v>238</v>
      </c>
      <c r="O739" s="108"/>
      <c r="T739" s="116"/>
      <c r="U739" s="116"/>
    </row>
    <row r="740" spans="1:21" s="110" customFormat="1" x14ac:dyDescent="0.2">
      <c r="A740" s="110" t="s">
        <v>2075</v>
      </c>
      <c r="B740" s="109">
        <v>41273.149305555555</v>
      </c>
      <c r="C740" s="109">
        <v>41279.232638888891</v>
      </c>
      <c r="D740" s="110" t="s">
        <v>3216</v>
      </c>
      <c r="E740" s="110" t="s">
        <v>3217</v>
      </c>
      <c r="F740" s="110">
        <v>50</v>
      </c>
      <c r="L740" s="116"/>
      <c r="N740" s="110">
        <v>299</v>
      </c>
      <c r="O740" s="108"/>
      <c r="T740" s="116"/>
      <c r="U740" s="116"/>
    </row>
    <row r="741" spans="1:21" s="110" customFormat="1" x14ac:dyDescent="0.2">
      <c r="A741" s="110" t="s">
        <v>2075</v>
      </c>
      <c r="B741" s="109">
        <v>41279.4375</v>
      </c>
      <c r="C741" s="109">
        <v>41280.892361111109</v>
      </c>
      <c r="D741" s="110" t="s">
        <v>3218</v>
      </c>
      <c r="E741" s="110" t="s">
        <v>3219</v>
      </c>
      <c r="F741" s="110">
        <v>50</v>
      </c>
      <c r="L741" s="116"/>
      <c r="N741" s="110">
        <v>1330</v>
      </c>
      <c r="O741" s="108"/>
      <c r="T741" s="116"/>
      <c r="U741" s="116"/>
    </row>
    <row r="742" spans="1:21" s="110" customFormat="1" x14ac:dyDescent="0.2">
      <c r="A742" s="110" t="s">
        <v>2075</v>
      </c>
      <c r="B742" s="109">
        <v>41281.059027777781</v>
      </c>
      <c r="C742" s="109">
        <v>41284.524305555555</v>
      </c>
      <c r="D742" s="110" t="s">
        <v>3220</v>
      </c>
      <c r="E742" s="110" t="s">
        <v>3221</v>
      </c>
      <c r="F742" s="110">
        <v>50</v>
      </c>
      <c r="L742" s="116"/>
      <c r="N742" s="110">
        <v>556</v>
      </c>
      <c r="O742" s="108"/>
      <c r="T742" s="116"/>
      <c r="U742" s="116"/>
    </row>
    <row r="743" spans="1:21" s="110" customFormat="1" x14ac:dyDescent="0.2">
      <c r="A743" s="110" t="s">
        <v>2075</v>
      </c>
      <c r="B743" s="109">
        <v>41284.822916666664</v>
      </c>
      <c r="C743" s="109">
        <v>41284.96875</v>
      </c>
      <c r="D743" s="110" t="s">
        <v>3222</v>
      </c>
      <c r="E743" s="110" t="s">
        <v>3223</v>
      </c>
      <c r="F743" s="110">
        <v>50</v>
      </c>
      <c r="L743" s="116"/>
      <c r="N743" s="110">
        <v>623</v>
      </c>
      <c r="O743" s="108"/>
      <c r="T743" s="116"/>
      <c r="U743" s="116"/>
    </row>
    <row r="744" spans="1:21" s="110" customFormat="1" x14ac:dyDescent="0.2">
      <c r="A744" s="110" t="s">
        <v>2075</v>
      </c>
      <c r="B744" s="109">
        <v>41284.979166666664</v>
      </c>
      <c r="C744" s="109">
        <v>41285.131944444445</v>
      </c>
      <c r="D744" s="110" t="s">
        <v>3224</v>
      </c>
      <c r="E744" s="110" t="s">
        <v>3225</v>
      </c>
      <c r="F744" s="110">
        <v>50</v>
      </c>
      <c r="L744" s="116"/>
      <c r="N744" s="110">
        <v>198</v>
      </c>
      <c r="O744" s="108"/>
      <c r="T744" s="116"/>
      <c r="U744" s="116"/>
    </row>
    <row r="745" spans="1:21" s="110" customFormat="1" x14ac:dyDescent="0.2">
      <c r="A745" s="110" t="s">
        <v>2075</v>
      </c>
      <c r="B745" s="109">
        <v>41285.1875</v>
      </c>
      <c r="C745" s="109">
        <v>41286.642361111109</v>
      </c>
      <c r="D745" s="110" t="s">
        <v>3226</v>
      </c>
      <c r="E745" s="110" t="s">
        <v>3227</v>
      </c>
      <c r="F745" s="110">
        <v>50</v>
      </c>
      <c r="L745" s="116"/>
      <c r="N745" s="110">
        <v>202</v>
      </c>
      <c r="O745" s="108"/>
      <c r="T745" s="116"/>
      <c r="U745" s="116"/>
    </row>
    <row r="746" spans="1:21" s="110" customFormat="1" x14ac:dyDescent="0.2">
      <c r="A746" s="110" t="s">
        <v>2075</v>
      </c>
      <c r="B746" s="109">
        <v>41286.746527777781</v>
      </c>
      <c r="C746" s="109">
        <v>41287.069444444445</v>
      </c>
      <c r="D746" s="110" t="s">
        <v>3228</v>
      </c>
      <c r="E746" s="110" t="s">
        <v>3229</v>
      </c>
      <c r="F746" s="110">
        <v>50</v>
      </c>
      <c r="L746" s="116"/>
      <c r="N746" s="110">
        <v>256</v>
      </c>
      <c r="O746" s="108"/>
      <c r="T746" s="116"/>
      <c r="U746" s="116"/>
    </row>
    <row r="747" spans="1:21" s="110" customFormat="1" x14ac:dyDescent="0.2">
      <c r="A747" s="110" t="s">
        <v>2075</v>
      </c>
      <c r="B747" s="109">
        <v>41286.947916666664</v>
      </c>
      <c r="C747" s="109">
        <v>41287.451388888891</v>
      </c>
      <c r="D747" s="110" t="s">
        <v>3081</v>
      </c>
      <c r="E747" s="110" t="s">
        <v>3082</v>
      </c>
      <c r="F747" s="110">
        <v>50</v>
      </c>
      <c r="L747" s="116"/>
      <c r="N747" s="110">
        <v>640</v>
      </c>
      <c r="O747" s="108"/>
      <c r="T747" s="116"/>
      <c r="U747" s="116"/>
    </row>
    <row r="748" spans="1:21" s="110" customFormat="1" x14ac:dyDescent="0.2">
      <c r="A748" s="110" t="s">
        <v>2075</v>
      </c>
      <c r="B748" s="109">
        <v>41287.125</v>
      </c>
      <c r="C748" s="109">
        <v>41287.284722222219</v>
      </c>
      <c r="D748" s="110" t="s">
        <v>3230</v>
      </c>
      <c r="E748" s="110" t="s">
        <v>3231</v>
      </c>
      <c r="F748" s="110">
        <v>50</v>
      </c>
      <c r="L748" s="116"/>
      <c r="N748" s="110">
        <v>289</v>
      </c>
      <c r="O748" s="108"/>
      <c r="T748" s="116"/>
      <c r="U748" s="116"/>
    </row>
    <row r="749" spans="1:21" s="110" customFormat="1" x14ac:dyDescent="0.2">
      <c r="A749" s="110" t="s">
        <v>2075</v>
      </c>
      <c r="B749" s="109">
        <v>41287.347222222219</v>
      </c>
      <c r="C749" s="109">
        <v>41287.729166666664</v>
      </c>
      <c r="D749" s="110" t="s">
        <v>3232</v>
      </c>
      <c r="E749" s="110" t="s">
        <v>3233</v>
      </c>
      <c r="F749" s="110">
        <v>50</v>
      </c>
      <c r="L749" s="116"/>
      <c r="N749" s="110">
        <v>5280</v>
      </c>
      <c r="O749" s="108"/>
      <c r="T749" s="116"/>
      <c r="U749" s="116"/>
    </row>
    <row r="750" spans="1:21" s="110" customFormat="1" x14ac:dyDescent="0.2">
      <c r="A750" s="110" t="s">
        <v>2075</v>
      </c>
      <c r="B750" s="109">
        <v>41287.871527777781</v>
      </c>
      <c r="C750" s="109">
        <v>41295.270833333336</v>
      </c>
      <c r="D750" s="110" t="s">
        <v>3234</v>
      </c>
      <c r="E750" s="110" t="s">
        <v>3235</v>
      </c>
      <c r="F750" s="110">
        <v>50</v>
      </c>
      <c r="L750" s="116"/>
      <c r="N750" s="110">
        <v>1260</v>
      </c>
      <c r="O750" s="108"/>
      <c r="T750" s="116"/>
      <c r="U750" s="116"/>
    </row>
    <row r="751" spans="1:21" s="110" customFormat="1" x14ac:dyDescent="0.2">
      <c r="A751" s="110" t="s">
        <v>2075</v>
      </c>
      <c r="B751" s="109">
        <v>41295.576388888891</v>
      </c>
      <c r="C751" s="109">
        <v>41298.65625</v>
      </c>
      <c r="D751" s="110" t="s">
        <v>3236</v>
      </c>
      <c r="E751" s="110" t="s">
        <v>3237</v>
      </c>
      <c r="F751" s="110">
        <v>50</v>
      </c>
      <c r="L751" s="116"/>
      <c r="N751" s="110">
        <v>263</v>
      </c>
      <c r="O751" s="108"/>
      <c r="T751" s="116"/>
      <c r="U751" s="116"/>
    </row>
    <row r="752" spans="1:21" s="110" customFormat="1" x14ac:dyDescent="0.2">
      <c r="A752" s="110" t="s">
        <v>2075</v>
      </c>
      <c r="B752" s="109">
        <v>41298.909722222219</v>
      </c>
      <c r="C752" s="109">
        <v>41301.309027777781</v>
      </c>
      <c r="D752" s="110" t="s">
        <v>3238</v>
      </c>
      <c r="E752" s="110" t="s">
        <v>3239</v>
      </c>
      <c r="F752" s="110">
        <v>50</v>
      </c>
      <c r="L752" s="116"/>
      <c r="N752" s="110">
        <v>285</v>
      </c>
      <c r="O752" s="108"/>
      <c r="T752" s="116"/>
      <c r="U752" s="116"/>
    </row>
    <row r="753" spans="1:21" s="110" customFormat="1" x14ac:dyDescent="0.2">
      <c r="A753" s="110" t="s">
        <v>2075</v>
      </c>
      <c r="B753" s="109">
        <v>41301.510416666664</v>
      </c>
      <c r="C753" s="109">
        <v>41301.774305555555</v>
      </c>
      <c r="D753" s="110" t="s">
        <v>3240</v>
      </c>
      <c r="E753" s="110" t="s">
        <v>3241</v>
      </c>
      <c r="F753" s="110">
        <v>50</v>
      </c>
      <c r="L753" s="116"/>
      <c r="N753" s="110">
        <v>549</v>
      </c>
      <c r="O753" s="108"/>
      <c r="T753" s="116"/>
      <c r="U753" s="116"/>
    </row>
    <row r="754" spans="1:21" s="110" customFormat="1" x14ac:dyDescent="0.2">
      <c r="A754" s="110" t="s">
        <v>2075</v>
      </c>
      <c r="B754" s="109">
        <v>41301.520833333336</v>
      </c>
      <c r="C754" s="109">
        <v>41302.236111111109</v>
      </c>
      <c r="D754" s="110" t="s">
        <v>3085</v>
      </c>
      <c r="E754" s="110" t="s">
        <v>3086</v>
      </c>
      <c r="F754" s="110">
        <v>50</v>
      </c>
      <c r="L754" s="116"/>
      <c r="N754" s="110">
        <v>1830</v>
      </c>
      <c r="O754" s="108"/>
      <c r="T754" s="116"/>
      <c r="U754" s="116"/>
    </row>
    <row r="755" spans="1:21" s="110" customFormat="1" x14ac:dyDescent="0.2">
      <c r="A755" s="110" t="s">
        <v>2075</v>
      </c>
      <c r="B755" s="109">
        <v>41301.822916666664</v>
      </c>
      <c r="C755" s="109">
        <v>41302.020833333336</v>
      </c>
      <c r="D755" s="110" t="s">
        <v>3242</v>
      </c>
      <c r="E755" s="110" t="s">
        <v>3243</v>
      </c>
      <c r="F755" s="110">
        <v>50</v>
      </c>
      <c r="L755" s="116"/>
      <c r="N755" s="110">
        <v>4910</v>
      </c>
      <c r="O755" s="108"/>
      <c r="T755" s="116"/>
      <c r="U755" s="116"/>
    </row>
    <row r="756" spans="1:21" s="110" customFormat="1" x14ac:dyDescent="0.2">
      <c r="A756" s="110" t="s">
        <v>2075</v>
      </c>
      <c r="B756" s="109">
        <v>41302.086805555555</v>
      </c>
      <c r="C756" s="109">
        <v>41302.204861111109</v>
      </c>
      <c r="D756" s="110" t="s">
        <v>3244</v>
      </c>
      <c r="E756" s="110" t="s">
        <v>3245</v>
      </c>
      <c r="F756" s="110">
        <v>50</v>
      </c>
      <c r="L756" s="116"/>
      <c r="N756" s="110">
        <v>3210</v>
      </c>
      <c r="O756" s="108"/>
      <c r="T756" s="116"/>
      <c r="U756" s="116"/>
    </row>
    <row r="757" spans="1:21" s="110" customFormat="1" x14ac:dyDescent="0.2">
      <c r="A757" s="110" t="s">
        <v>2075</v>
      </c>
      <c r="B757" s="109">
        <v>41302.229166666664</v>
      </c>
      <c r="C757" s="109">
        <v>41302.934027777781</v>
      </c>
      <c r="D757" s="110" t="s">
        <v>3246</v>
      </c>
      <c r="E757" s="110" t="s">
        <v>3247</v>
      </c>
      <c r="F757" s="110">
        <v>50</v>
      </c>
      <c r="L757" s="116"/>
      <c r="N757" s="110">
        <v>2870</v>
      </c>
      <c r="O757" s="108"/>
      <c r="T757" s="116"/>
      <c r="U757" s="116"/>
    </row>
    <row r="758" spans="1:21" s="110" customFormat="1" x14ac:dyDescent="0.2">
      <c r="A758" s="110" t="s">
        <v>2075</v>
      </c>
      <c r="B758" s="109">
        <v>41303.048611111109</v>
      </c>
      <c r="C758" s="109">
        <v>41303.21875</v>
      </c>
      <c r="D758" s="110" t="s">
        <v>3248</v>
      </c>
      <c r="E758" s="110" t="s">
        <v>3249</v>
      </c>
      <c r="F758" s="110">
        <v>50</v>
      </c>
      <c r="L758" s="116"/>
      <c r="N758" s="110">
        <v>281</v>
      </c>
      <c r="O758" s="108"/>
      <c r="T758" s="116"/>
      <c r="U758" s="116"/>
    </row>
    <row r="759" spans="1:21" s="110" customFormat="1" x14ac:dyDescent="0.2">
      <c r="A759" s="110" t="s">
        <v>2075</v>
      </c>
      <c r="B759" s="109">
        <v>41303.329861111109</v>
      </c>
      <c r="C759" s="109">
        <v>41304.677083333336</v>
      </c>
      <c r="D759" s="110" t="s">
        <v>3250</v>
      </c>
      <c r="E759" s="110" t="s">
        <v>3251</v>
      </c>
      <c r="F759" s="110">
        <v>50</v>
      </c>
      <c r="L759" s="116"/>
      <c r="N759" s="110">
        <v>124</v>
      </c>
      <c r="O759" s="108"/>
      <c r="T759" s="116"/>
      <c r="U759" s="116"/>
    </row>
    <row r="760" spans="1:21" s="110" customFormat="1" x14ac:dyDescent="0.2">
      <c r="A760" s="110" t="s">
        <v>2075</v>
      </c>
      <c r="B760" s="109">
        <v>41304.472222222219</v>
      </c>
      <c r="C760" s="109">
        <v>41304.885416666664</v>
      </c>
      <c r="D760" s="110" t="s">
        <v>3087</v>
      </c>
      <c r="E760" s="110" t="s">
        <v>3088</v>
      </c>
      <c r="F760" s="110">
        <v>50</v>
      </c>
      <c r="L760" s="116"/>
      <c r="N760" s="110">
        <v>350</v>
      </c>
      <c r="O760" s="108"/>
      <c r="T760" s="116"/>
      <c r="U760" s="116"/>
    </row>
    <row r="761" spans="1:21" s="110" customFormat="1" x14ac:dyDescent="0.2">
      <c r="A761" s="110" t="s">
        <v>2075</v>
      </c>
      <c r="B761" s="109">
        <v>41304.711805555555</v>
      </c>
      <c r="C761" s="109">
        <v>41306.465277777781</v>
      </c>
      <c r="D761" s="110" t="s">
        <v>3252</v>
      </c>
      <c r="E761" s="110" t="s">
        <v>3253</v>
      </c>
      <c r="F761" s="110">
        <v>50</v>
      </c>
      <c r="L761" s="116"/>
      <c r="N761" s="110">
        <v>184</v>
      </c>
      <c r="O761" s="108"/>
      <c r="T761" s="116"/>
      <c r="U761" s="116"/>
    </row>
    <row r="762" spans="1:21" s="110" customFormat="1" x14ac:dyDescent="0.2">
      <c r="A762" s="110" t="s">
        <v>2075</v>
      </c>
      <c r="B762" s="109">
        <v>41306.763888888891</v>
      </c>
      <c r="C762" s="109">
        <v>41312.315972222219</v>
      </c>
      <c r="D762" s="110" t="s">
        <v>3254</v>
      </c>
      <c r="E762" s="110" t="s">
        <v>3255</v>
      </c>
      <c r="F762" s="110">
        <v>50</v>
      </c>
      <c r="L762" s="116"/>
      <c r="N762" s="110">
        <v>669</v>
      </c>
      <c r="O762" s="108"/>
      <c r="T762" s="116"/>
      <c r="U762" s="116"/>
    </row>
    <row r="763" spans="1:21" s="110" customFormat="1" x14ac:dyDescent="0.2">
      <c r="A763" s="110" t="s">
        <v>2075</v>
      </c>
      <c r="B763" s="109">
        <v>41312.315972222219</v>
      </c>
      <c r="C763" s="109">
        <v>41313.364583333336</v>
      </c>
      <c r="D763" s="110" t="s">
        <v>3089</v>
      </c>
      <c r="E763" s="110" t="s">
        <v>3090</v>
      </c>
      <c r="F763" s="110">
        <v>50</v>
      </c>
      <c r="L763" s="116"/>
      <c r="N763" s="110">
        <v>4010</v>
      </c>
      <c r="O763" s="108"/>
      <c r="T763" s="116"/>
      <c r="U763" s="116"/>
    </row>
    <row r="764" spans="1:21" s="110" customFormat="1" x14ac:dyDescent="0.2">
      <c r="A764" s="110" t="s">
        <v>2075</v>
      </c>
      <c r="B764" s="109">
        <v>41312.451388888891</v>
      </c>
      <c r="C764" s="109">
        <v>41312.6875</v>
      </c>
      <c r="D764" s="110" t="s">
        <v>3256</v>
      </c>
      <c r="E764" s="110" t="s">
        <v>3257</v>
      </c>
      <c r="F764" s="110">
        <v>50</v>
      </c>
      <c r="L764" s="116"/>
      <c r="N764" s="110">
        <v>4300</v>
      </c>
      <c r="O764" s="108"/>
      <c r="T764" s="116"/>
      <c r="U764" s="116"/>
    </row>
    <row r="765" spans="1:21" s="110" customFormat="1" x14ac:dyDescent="0.2">
      <c r="A765" s="110" t="s">
        <v>2075</v>
      </c>
      <c r="B765" s="109">
        <v>41312.784722222219</v>
      </c>
      <c r="C765" s="109">
        <v>41314.576388888891</v>
      </c>
      <c r="D765" s="110" t="s">
        <v>3258</v>
      </c>
      <c r="E765" s="110" t="s">
        <v>3259</v>
      </c>
      <c r="F765" s="110">
        <v>50</v>
      </c>
      <c r="L765" s="116"/>
      <c r="N765" s="110">
        <v>4650</v>
      </c>
      <c r="O765" s="108"/>
      <c r="T765" s="116"/>
      <c r="U765" s="116"/>
    </row>
    <row r="766" spans="1:21" s="110" customFormat="1" x14ac:dyDescent="0.2">
      <c r="A766" s="110" t="s">
        <v>2075</v>
      </c>
      <c r="B766" s="109">
        <v>41315.315972222219</v>
      </c>
      <c r="C766" s="109">
        <v>41315.559027777781</v>
      </c>
      <c r="D766" s="110" t="s">
        <v>3260</v>
      </c>
      <c r="E766" s="110" t="s">
        <v>3261</v>
      </c>
      <c r="F766" s="110">
        <v>50</v>
      </c>
      <c r="L766" s="116"/>
      <c r="N766" s="110">
        <v>2940</v>
      </c>
      <c r="O766" s="108"/>
      <c r="T766" s="116"/>
      <c r="U766" s="116"/>
    </row>
    <row r="767" spans="1:21" s="110" customFormat="1" x14ac:dyDescent="0.2">
      <c r="A767" s="110" t="s">
        <v>2075</v>
      </c>
      <c r="B767" s="109">
        <v>41315.59375</v>
      </c>
      <c r="C767" s="109">
        <v>41316.625</v>
      </c>
      <c r="D767" s="110" t="s">
        <v>3262</v>
      </c>
      <c r="E767" s="110" t="s">
        <v>3263</v>
      </c>
      <c r="F767" s="110">
        <v>50</v>
      </c>
      <c r="L767" s="116"/>
      <c r="N767" s="110">
        <v>677</v>
      </c>
      <c r="O767" s="108"/>
      <c r="T767" s="116"/>
      <c r="U767" s="116"/>
    </row>
    <row r="768" spans="1:21" s="110" customFormat="1" x14ac:dyDescent="0.2">
      <c r="A768" s="110" t="s">
        <v>2075</v>
      </c>
      <c r="B768" s="109">
        <v>41316.736111111109</v>
      </c>
      <c r="C768" s="109">
        <v>41318.256944444445</v>
      </c>
      <c r="D768" s="110" t="s">
        <v>3264</v>
      </c>
      <c r="E768" s="110" t="s">
        <v>3265</v>
      </c>
      <c r="F768" s="110">
        <v>50</v>
      </c>
      <c r="L768" s="116"/>
      <c r="N768" s="110">
        <v>661</v>
      </c>
      <c r="O768" s="108"/>
      <c r="T768" s="116"/>
      <c r="U768" s="116"/>
    </row>
    <row r="769" spans="1:21" s="110" customFormat="1" x14ac:dyDescent="0.2">
      <c r="A769" s="110" t="s">
        <v>2075</v>
      </c>
      <c r="B769" s="109">
        <v>41318.625</v>
      </c>
      <c r="C769" s="109">
        <v>41319.96875</v>
      </c>
      <c r="D769" s="110" t="s">
        <v>3266</v>
      </c>
      <c r="E769" s="110" t="s">
        <v>3267</v>
      </c>
      <c r="F769" s="110">
        <v>50</v>
      </c>
      <c r="L769" s="116"/>
      <c r="N769" s="110">
        <v>580</v>
      </c>
      <c r="O769" s="108"/>
      <c r="T769" s="116"/>
      <c r="U769" s="116"/>
    </row>
    <row r="770" spans="1:21" s="110" customFormat="1" x14ac:dyDescent="0.2">
      <c r="A770" s="110" t="s">
        <v>2075</v>
      </c>
      <c r="B770" s="109">
        <v>41320.295138888891</v>
      </c>
      <c r="C770" s="109">
        <v>41323.659722222219</v>
      </c>
      <c r="D770" s="110" t="s">
        <v>3268</v>
      </c>
      <c r="E770" s="110" t="s">
        <v>3269</v>
      </c>
      <c r="F770" s="110">
        <v>50</v>
      </c>
      <c r="L770" s="116"/>
      <c r="N770" s="110">
        <v>496</v>
      </c>
      <c r="O770" s="108"/>
      <c r="T770" s="116"/>
      <c r="U770" s="116"/>
    </row>
    <row r="771" spans="1:21" s="110" customFormat="1" x14ac:dyDescent="0.2">
      <c r="A771" s="110" t="s">
        <v>2075</v>
      </c>
      <c r="B771" s="109">
        <v>41323.739583333336</v>
      </c>
      <c r="C771" s="109">
        <v>41324.9375</v>
      </c>
      <c r="D771" s="110" t="s">
        <v>3270</v>
      </c>
      <c r="E771" s="110" t="s">
        <v>3271</v>
      </c>
      <c r="F771" s="110">
        <v>50</v>
      </c>
      <c r="L771" s="116"/>
      <c r="N771" s="110">
        <v>148</v>
      </c>
      <c r="O771" s="108"/>
      <c r="T771" s="116"/>
      <c r="U771" s="116"/>
    </row>
    <row r="772" spans="1:21" s="110" customFormat="1" x14ac:dyDescent="0.2">
      <c r="A772" s="110" t="s">
        <v>2075</v>
      </c>
      <c r="B772" s="109">
        <v>41325.229166666664</v>
      </c>
      <c r="C772" s="109">
        <v>41328.802083333336</v>
      </c>
      <c r="D772" s="110" t="s">
        <v>3272</v>
      </c>
      <c r="E772" s="110" t="s">
        <v>3273</v>
      </c>
      <c r="F772" s="110">
        <v>50</v>
      </c>
      <c r="L772" s="116"/>
      <c r="N772" s="110">
        <v>1510</v>
      </c>
      <c r="O772" s="108"/>
      <c r="T772" s="116"/>
      <c r="U772" s="116"/>
    </row>
    <row r="773" spans="1:21" s="110" customFormat="1" x14ac:dyDescent="0.2">
      <c r="A773" s="110" t="s">
        <v>2075</v>
      </c>
      <c r="B773" s="109">
        <v>41329.204861111109</v>
      </c>
      <c r="C773" s="109">
        <v>41331.600694444445</v>
      </c>
      <c r="D773" s="110" t="s">
        <v>3274</v>
      </c>
      <c r="E773" s="110" t="s">
        <v>3275</v>
      </c>
      <c r="F773" s="110">
        <v>50</v>
      </c>
      <c r="L773" s="116"/>
      <c r="N773" s="110">
        <v>1050</v>
      </c>
      <c r="O773" s="108"/>
      <c r="T773" s="116"/>
      <c r="U773" s="116"/>
    </row>
    <row r="774" spans="1:21" s="110" customFormat="1" x14ac:dyDescent="0.2">
      <c r="A774" s="110" t="s">
        <v>2075</v>
      </c>
      <c r="B774" s="109">
        <v>41331.684027777781</v>
      </c>
      <c r="C774" s="109">
        <v>41332.510416666664</v>
      </c>
      <c r="D774" s="110" t="s">
        <v>3276</v>
      </c>
      <c r="E774" s="110" t="s">
        <v>3277</v>
      </c>
      <c r="F774" s="110">
        <v>50</v>
      </c>
      <c r="L774" s="116"/>
      <c r="N774" s="110">
        <v>5670</v>
      </c>
      <c r="O774" s="108"/>
      <c r="T774" s="116"/>
      <c r="U774" s="116"/>
    </row>
    <row r="775" spans="1:21" s="110" customFormat="1" x14ac:dyDescent="0.2">
      <c r="A775" s="110" t="s">
        <v>2075</v>
      </c>
      <c r="B775" s="109">
        <v>41332.565972222219</v>
      </c>
      <c r="C775" s="109">
        <v>41334.409722222219</v>
      </c>
      <c r="D775" s="110" t="s">
        <v>3278</v>
      </c>
      <c r="E775" s="110" t="s">
        <v>3279</v>
      </c>
      <c r="F775" s="110">
        <v>50</v>
      </c>
      <c r="L775" s="116"/>
      <c r="N775" s="110">
        <v>3750</v>
      </c>
      <c r="O775" s="108"/>
      <c r="T775" s="116"/>
      <c r="U775" s="116"/>
    </row>
    <row r="776" spans="1:21" s="110" customFormat="1" x14ac:dyDescent="0.2">
      <c r="A776" s="110" t="s">
        <v>2075</v>
      </c>
      <c r="B776" s="109">
        <v>41334.795138888891</v>
      </c>
      <c r="C776" s="109">
        <v>41338.347222222219</v>
      </c>
      <c r="D776" s="110" t="s">
        <v>3280</v>
      </c>
      <c r="E776" s="110" t="s">
        <v>3281</v>
      </c>
      <c r="F776" s="110">
        <v>50</v>
      </c>
      <c r="L776" s="116"/>
      <c r="N776" s="110">
        <v>1990</v>
      </c>
      <c r="O776" s="108"/>
      <c r="T776" s="116"/>
      <c r="U776" s="116"/>
    </row>
    <row r="777" spans="1:21" s="110" customFormat="1" x14ac:dyDescent="0.2">
      <c r="A777" s="110" t="s">
        <v>2075</v>
      </c>
      <c r="B777" s="109">
        <v>41338.371527777781</v>
      </c>
      <c r="C777" s="109">
        <v>41339.041666666664</v>
      </c>
      <c r="D777" s="110" t="s">
        <v>3282</v>
      </c>
      <c r="E777" s="110" t="s">
        <v>3283</v>
      </c>
      <c r="F777" s="110">
        <v>50</v>
      </c>
      <c r="L777" s="116"/>
      <c r="N777" s="110">
        <v>1360</v>
      </c>
      <c r="O777" s="108"/>
      <c r="T777" s="116"/>
      <c r="U777" s="116"/>
    </row>
    <row r="778" spans="1:21" s="110" customFormat="1" x14ac:dyDescent="0.2">
      <c r="A778" s="110" t="s">
        <v>2075</v>
      </c>
      <c r="B778" s="109">
        <v>41339.128472222219</v>
      </c>
      <c r="C778" s="109">
        <v>41342.548611111109</v>
      </c>
      <c r="D778" s="110" t="s">
        <v>3284</v>
      </c>
      <c r="E778" s="110" t="s">
        <v>3285</v>
      </c>
      <c r="F778" s="110">
        <v>50</v>
      </c>
      <c r="L778" s="116"/>
      <c r="N778" s="110">
        <v>1460</v>
      </c>
      <c r="O778" s="108"/>
      <c r="T778" s="116"/>
      <c r="U778" s="116"/>
    </row>
    <row r="779" spans="1:21" s="110" customFormat="1" x14ac:dyDescent="0.2">
      <c r="A779" s="110" t="s">
        <v>2075</v>
      </c>
      <c r="B779" s="109">
        <v>41342.638888888891</v>
      </c>
      <c r="C779" s="109">
        <v>41343.194444444445</v>
      </c>
      <c r="D779" s="110" t="s">
        <v>3286</v>
      </c>
      <c r="E779" s="110" t="s">
        <v>3287</v>
      </c>
      <c r="F779" s="110">
        <v>50</v>
      </c>
      <c r="L779" s="116"/>
      <c r="N779" s="110">
        <v>980</v>
      </c>
      <c r="O779" s="108"/>
      <c r="T779" s="116"/>
      <c r="U779" s="116"/>
    </row>
    <row r="780" spans="1:21" s="110" customFormat="1" x14ac:dyDescent="0.2">
      <c r="A780" s="110" t="s">
        <v>2075</v>
      </c>
      <c r="B780" s="109">
        <v>41343.256944444445</v>
      </c>
      <c r="C780" s="109">
        <v>41344.4375</v>
      </c>
      <c r="D780" s="110" t="s">
        <v>3288</v>
      </c>
      <c r="E780" s="110" t="s">
        <v>3289</v>
      </c>
      <c r="F780" s="110">
        <v>50</v>
      </c>
      <c r="L780" s="116"/>
      <c r="N780" s="110">
        <v>227</v>
      </c>
      <c r="O780" s="108"/>
      <c r="T780" s="116"/>
      <c r="U780" s="116"/>
    </row>
    <row r="781" spans="1:21" s="110" customFormat="1" x14ac:dyDescent="0.2">
      <c r="A781" s="110" t="s">
        <v>2075</v>
      </c>
      <c r="B781" s="109">
        <v>41345.732638888891</v>
      </c>
      <c r="C781" s="109">
        <v>41348.003472222219</v>
      </c>
      <c r="D781" s="110" t="s">
        <v>3290</v>
      </c>
      <c r="E781" s="110" t="s">
        <v>3291</v>
      </c>
      <c r="F781" s="110">
        <v>50</v>
      </c>
      <c r="L781" s="116"/>
      <c r="N781" s="110">
        <v>365</v>
      </c>
      <c r="O781" s="108"/>
      <c r="T781" s="116"/>
      <c r="U781" s="116"/>
    </row>
    <row r="782" spans="1:21" s="110" customFormat="1" x14ac:dyDescent="0.2">
      <c r="A782" s="110" t="s">
        <v>2075</v>
      </c>
      <c r="B782" s="109">
        <v>41348.295138888891</v>
      </c>
      <c r="C782" s="109">
        <v>41351.395833333336</v>
      </c>
      <c r="D782" s="110" t="s">
        <v>3292</v>
      </c>
      <c r="E782" s="110" t="s">
        <v>3293</v>
      </c>
      <c r="F782" s="110">
        <v>50</v>
      </c>
      <c r="L782" s="116"/>
      <c r="N782" s="110">
        <v>524</v>
      </c>
      <c r="O782" s="108"/>
      <c r="T782" s="116"/>
      <c r="U782" s="116"/>
    </row>
    <row r="783" spans="1:21" s="110" customFormat="1" x14ac:dyDescent="0.2">
      <c r="A783" s="110" t="s">
        <v>2075</v>
      </c>
      <c r="B783" s="109">
        <v>41351.482638888891</v>
      </c>
      <c r="C783" s="109">
        <v>41352.486111111109</v>
      </c>
      <c r="D783" s="110" t="s">
        <v>3294</v>
      </c>
      <c r="E783" s="110" t="s">
        <v>3295</v>
      </c>
      <c r="F783" s="110">
        <v>50</v>
      </c>
      <c r="L783" s="116"/>
      <c r="N783" s="110">
        <v>1400</v>
      </c>
      <c r="O783" s="108"/>
      <c r="T783" s="116"/>
      <c r="U783" s="116"/>
    </row>
    <row r="784" spans="1:21" s="110" customFormat="1" x14ac:dyDescent="0.2">
      <c r="A784" s="110" t="s">
        <v>2075</v>
      </c>
      <c r="B784" s="109">
        <v>41352.6875</v>
      </c>
      <c r="C784" s="109">
        <v>41355.364583333336</v>
      </c>
      <c r="D784" s="110" t="s">
        <v>3296</v>
      </c>
      <c r="E784" s="110" t="s">
        <v>3297</v>
      </c>
      <c r="F784" s="110">
        <v>50</v>
      </c>
      <c r="L784" s="116"/>
      <c r="N784" s="110">
        <v>685</v>
      </c>
      <c r="O784" s="108"/>
      <c r="T784" s="116"/>
      <c r="U784" s="116"/>
    </row>
    <row r="785" spans="1:26" s="110" customFormat="1" x14ac:dyDescent="0.2">
      <c r="A785" s="110" t="s">
        <v>2075</v>
      </c>
      <c r="B785" s="109">
        <v>41355.635416666664</v>
      </c>
      <c r="C785" s="109">
        <v>41358.006944444445</v>
      </c>
      <c r="D785" s="110" t="s">
        <v>3298</v>
      </c>
      <c r="E785" s="110" t="s">
        <v>3299</v>
      </c>
      <c r="F785" s="110">
        <v>50</v>
      </c>
      <c r="L785" s="116"/>
      <c r="N785" s="110">
        <v>144</v>
      </c>
      <c r="O785" s="108"/>
      <c r="T785" s="116"/>
      <c r="U785" s="116"/>
    </row>
    <row r="786" spans="1:26" s="110" customFormat="1" x14ac:dyDescent="0.2">
      <c r="A786" s="110" t="s">
        <v>2075</v>
      </c>
      <c r="B786" s="109">
        <v>41358.319444444445</v>
      </c>
      <c r="C786" s="109">
        <v>41362.861111111109</v>
      </c>
      <c r="D786" s="110" t="s">
        <v>3300</v>
      </c>
      <c r="E786" s="110" t="s">
        <v>3301</v>
      </c>
      <c r="F786" s="110">
        <v>50</v>
      </c>
      <c r="L786" s="116"/>
      <c r="N786" s="110">
        <v>125</v>
      </c>
      <c r="O786" s="108"/>
      <c r="T786" s="116"/>
      <c r="U786" s="116"/>
    </row>
    <row r="787" spans="1:26" s="110" customFormat="1" x14ac:dyDescent="0.2">
      <c r="A787" s="110" t="s">
        <v>2075</v>
      </c>
      <c r="B787" s="109">
        <v>41363.333333333336</v>
      </c>
      <c r="C787" s="109">
        <v>41366.447916666664</v>
      </c>
      <c r="D787" s="110" t="s">
        <v>3302</v>
      </c>
      <c r="E787" s="110" t="s">
        <v>3303</v>
      </c>
      <c r="F787" s="110">
        <v>50</v>
      </c>
      <c r="L787" s="116"/>
      <c r="N787" s="110">
        <v>132</v>
      </c>
      <c r="O787" s="108"/>
      <c r="T787" s="116"/>
      <c r="U787" s="116"/>
    </row>
    <row r="788" spans="1:26" s="110" customFormat="1" x14ac:dyDescent="0.2">
      <c r="A788" s="110" t="s">
        <v>2075</v>
      </c>
      <c r="B788" s="109">
        <v>41366.649305555555</v>
      </c>
      <c r="C788" s="109">
        <v>41370.923611111109</v>
      </c>
      <c r="D788" s="110" t="s">
        <v>3304</v>
      </c>
      <c r="E788" s="110" t="s">
        <v>3305</v>
      </c>
      <c r="F788" s="110">
        <v>50</v>
      </c>
      <c r="L788" s="116"/>
      <c r="N788" s="110">
        <v>156</v>
      </c>
      <c r="O788" s="108"/>
      <c r="T788" s="116"/>
      <c r="U788" s="116"/>
    </row>
    <row r="789" spans="1:26" s="110" customFormat="1" x14ac:dyDescent="0.2">
      <c r="A789" s="110" t="s">
        <v>2075</v>
      </c>
      <c r="B789" s="109">
        <v>41371.270833333336</v>
      </c>
      <c r="C789" s="109">
        <v>41373.40625</v>
      </c>
      <c r="D789" s="110" t="s">
        <v>3306</v>
      </c>
      <c r="E789" s="110" t="s">
        <v>3307</v>
      </c>
      <c r="F789" s="110">
        <v>50</v>
      </c>
      <c r="L789" s="116"/>
      <c r="N789" s="110">
        <v>121</v>
      </c>
      <c r="O789" s="108"/>
      <c r="T789" s="116"/>
      <c r="U789" s="116"/>
    </row>
    <row r="790" spans="1:26" s="110" customFormat="1" x14ac:dyDescent="0.2">
      <c r="A790" s="110" t="s">
        <v>2075</v>
      </c>
      <c r="B790" s="109">
        <v>41373.430555555555</v>
      </c>
      <c r="C790" s="109">
        <v>41374.510416666664</v>
      </c>
      <c r="D790" s="110" t="s">
        <v>3308</v>
      </c>
      <c r="E790" s="110" t="s">
        <v>3309</v>
      </c>
      <c r="F790" s="110">
        <v>50</v>
      </c>
      <c r="L790" s="116"/>
      <c r="N790" s="110">
        <v>43.5</v>
      </c>
      <c r="O790" s="108"/>
      <c r="T790" s="116"/>
      <c r="U790" s="116"/>
    </row>
    <row r="791" spans="1:26" s="110" customFormat="1" x14ac:dyDescent="0.2">
      <c r="A791" s="110" t="s">
        <v>2075</v>
      </c>
      <c r="B791" s="109">
        <v>41374.902777777781</v>
      </c>
      <c r="C791" s="109">
        <v>41378.097222222219</v>
      </c>
      <c r="D791" s="110" t="s">
        <v>3310</v>
      </c>
      <c r="E791" s="110" t="s">
        <v>3311</v>
      </c>
      <c r="F791" s="110">
        <v>50</v>
      </c>
      <c r="L791" s="116"/>
      <c r="N791" s="110">
        <v>51.4</v>
      </c>
      <c r="O791" s="108"/>
      <c r="T791" s="116"/>
      <c r="U791" s="116"/>
      <c r="V791" s="8"/>
      <c r="W791" s="8"/>
      <c r="X791" s="8"/>
      <c r="Y791" s="8"/>
      <c r="Z791" s="8"/>
    </row>
    <row r="792" spans="1:26" s="110" customFormat="1" x14ac:dyDescent="0.2">
      <c r="A792" s="110" t="s">
        <v>2075</v>
      </c>
      <c r="B792" s="109">
        <v>41378.263888888891</v>
      </c>
      <c r="C792" s="109">
        <v>41378.670138888891</v>
      </c>
      <c r="D792" s="110" t="s">
        <v>3312</v>
      </c>
      <c r="E792" s="110" t="s">
        <v>3313</v>
      </c>
      <c r="F792" s="110">
        <v>50</v>
      </c>
      <c r="L792" s="116"/>
      <c r="N792" s="110">
        <v>455</v>
      </c>
      <c r="O792" s="108"/>
      <c r="T792" s="116"/>
      <c r="U792" s="116"/>
      <c r="V792" s="8"/>
      <c r="W792" s="8"/>
      <c r="X792" s="8"/>
      <c r="Y792" s="8"/>
      <c r="Z792" s="8"/>
    </row>
    <row r="793" spans="1:26" s="110" customFormat="1" x14ac:dyDescent="0.2">
      <c r="A793" s="110" t="s">
        <v>2075</v>
      </c>
      <c r="B793" s="109">
        <v>41378.982638888891</v>
      </c>
      <c r="C793" s="109">
        <v>41381.333333333336</v>
      </c>
      <c r="D793" s="110" t="s">
        <v>3314</v>
      </c>
      <c r="E793" s="110" t="s">
        <v>3315</v>
      </c>
      <c r="F793" s="110">
        <v>50</v>
      </c>
      <c r="L793" s="116"/>
      <c r="O793" s="108"/>
      <c r="T793" s="116"/>
      <c r="U793" s="116"/>
      <c r="V793" s="8"/>
      <c r="W793" s="8"/>
      <c r="X793" s="8"/>
      <c r="Y793" s="8"/>
      <c r="Z793" s="8"/>
    </row>
    <row r="794" spans="1:26" s="110" customFormat="1" x14ac:dyDescent="0.2">
      <c r="A794" s="110" t="s">
        <v>2075</v>
      </c>
      <c r="B794" s="109">
        <v>41381.395833333336</v>
      </c>
      <c r="C794" s="109">
        <v>41383.305555555555</v>
      </c>
      <c r="D794" s="110" t="s">
        <v>3316</v>
      </c>
      <c r="E794" s="110" t="s">
        <v>3317</v>
      </c>
      <c r="F794" s="110">
        <v>50</v>
      </c>
      <c r="L794" s="116"/>
      <c r="O794" s="108"/>
      <c r="T794" s="116"/>
      <c r="U794" s="116"/>
      <c r="V794" s="8"/>
      <c r="W794" s="8"/>
      <c r="X794" s="8"/>
      <c r="Y794" s="8"/>
      <c r="Z794" s="8"/>
    </row>
    <row r="795" spans="1:26" s="110" customFormat="1" x14ac:dyDescent="0.2">
      <c r="A795" s="110" t="s">
        <v>2075</v>
      </c>
      <c r="B795" s="109">
        <v>41383.461805555555</v>
      </c>
      <c r="C795" s="109">
        <v>41384.347222222219</v>
      </c>
      <c r="D795" s="110" t="s">
        <v>3318</v>
      </c>
      <c r="E795" s="110" t="s">
        <v>3319</v>
      </c>
      <c r="F795" s="110">
        <v>50</v>
      </c>
      <c r="L795" s="116"/>
      <c r="O795" s="108"/>
      <c r="T795" s="116"/>
      <c r="U795" s="116"/>
      <c r="V795" s="8"/>
      <c r="W795" s="8"/>
      <c r="X795" s="8"/>
      <c r="Y795" s="8"/>
      <c r="Z795" s="8"/>
    </row>
    <row r="796" spans="1:26" s="110" customFormat="1" x14ac:dyDescent="0.2">
      <c r="A796" s="110" t="s">
        <v>2075</v>
      </c>
      <c r="B796" s="109">
        <v>41384.878472222219</v>
      </c>
      <c r="C796" s="109">
        <v>41389.246527777781</v>
      </c>
      <c r="D796" s="110" t="s">
        <v>3320</v>
      </c>
      <c r="E796" s="110" t="s">
        <v>3321</v>
      </c>
      <c r="F796" s="110">
        <v>50</v>
      </c>
      <c r="L796" s="116"/>
      <c r="O796" s="108"/>
      <c r="T796" s="116"/>
      <c r="U796" s="116"/>
      <c r="V796" s="8"/>
      <c r="W796" s="8"/>
      <c r="X796" s="8"/>
      <c r="Y796" s="8"/>
      <c r="Z796" s="8"/>
    </row>
    <row r="797" spans="1:26" s="110" customFormat="1" x14ac:dyDescent="0.2">
      <c r="A797" s="110" t="s">
        <v>2075</v>
      </c>
      <c r="B797" s="109">
        <v>41389.913194444445</v>
      </c>
      <c r="C797" s="109">
        <v>41400.28125</v>
      </c>
      <c r="D797" s="110" t="s">
        <v>3322</v>
      </c>
      <c r="E797" s="110" t="s">
        <v>3323</v>
      </c>
      <c r="F797" s="110">
        <v>50</v>
      </c>
      <c r="L797" s="116"/>
      <c r="N797" s="110">
        <v>101</v>
      </c>
      <c r="O797" s="108"/>
      <c r="T797" s="116"/>
      <c r="U797" s="116"/>
      <c r="V797" s="8"/>
      <c r="W797" s="8"/>
      <c r="X797" s="8"/>
      <c r="Y797" s="8"/>
      <c r="Z797" s="8"/>
    </row>
    <row r="798" spans="1:26" s="110" customFormat="1" x14ac:dyDescent="0.2">
      <c r="A798" s="110" t="s">
        <v>2075</v>
      </c>
      <c r="B798" s="109">
        <v>41401.0625</v>
      </c>
      <c r="C798" s="109">
        <v>41402.927083333336</v>
      </c>
      <c r="D798" s="110" t="s">
        <v>3324</v>
      </c>
      <c r="E798" s="110" t="s">
        <v>3325</v>
      </c>
      <c r="F798" s="110">
        <v>50</v>
      </c>
      <c r="L798" s="116"/>
      <c r="N798" s="110">
        <v>130</v>
      </c>
      <c r="O798" s="108"/>
      <c r="T798" s="116"/>
      <c r="U798" s="116"/>
      <c r="V798" s="8"/>
      <c r="W798" s="8"/>
      <c r="X798" s="8"/>
      <c r="Y798" s="8"/>
      <c r="Z798" s="8"/>
    </row>
    <row r="799" spans="1:26" s="110" customFormat="1" x14ac:dyDescent="0.2">
      <c r="A799" s="110" t="s">
        <v>2075</v>
      </c>
      <c r="B799" s="109">
        <v>41403.159722222219</v>
      </c>
      <c r="C799" s="109">
        <v>41405.375</v>
      </c>
      <c r="D799" s="110" t="s">
        <v>3326</v>
      </c>
      <c r="E799" s="110" t="s">
        <v>3327</v>
      </c>
      <c r="F799" s="110">
        <v>50</v>
      </c>
      <c r="L799" s="116"/>
      <c r="N799" s="110">
        <v>117</v>
      </c>
      <c r="O799" s="108"/>
      <c r="T799" s="116"/>
      <c r="U799" s="116"/>
      <c r="V799" s="8"/>
      <c r="W799" s="8"/>
      <c r="X799" s="8"/>
      <c r="Y799" s="8"/>
      <c r="Z799" s="8"/>
    </row>
    <row r="800" spans="1:26" s="110" customFormat="1" x14ac:dyDescent="0.2">
      <c r="A800" s="110" t="s">
        <v>2075</v>
      </c>
      <c r="B800" s="109">
        <v>41405.611111111109</v>
      </c>
      <c r="C800" s="109">
        <v>41410.541666666664</v>
      </c>
      <c r="D800" s="110" t="s">
        <v>3328</v>
      </c>
      <c r="E800" s="110" t="s">
        <v>3329</v>
      </c>
      <c r="F800" s="110">
        <v>50</v>
      </c>
      <c r="L800" s="116"/>
      <c r="N800" s="110">
        <v>84.2</v>
      </c>
      <c r="O800" s="108"/>
      <c r="T800" s="116"/>
      <c r="U800" s="116"/>
      <c r="V800" s="8"/>
      <c r="W800" s="8"/>
      <c r="X800" s="8"/>
      <c r="Y800" s="8"/>
      <c r="Z800" s="8"/>
    </row>
    <row r="801" spans="1:49" s="110" customFormat="1" x14ac:dyDescent="0.2">
      <c r="A801" s="110" t="s">
        <v>2075</v>
      </c>
      <c r="B801" s="109">
        <v>41411.145833333336</v>
      </c>
      <c r="C801" s="109">
        <v>41418.284722222219</v>
      </c>
      <c r="D801" s="110" t="s">
        <v>3330</v>
      </c>
      <c r="E801" s="110" t="s">
        <v>3331</v>
      </c>
      <c r="F801" s="110">
        <v>50</v>
      </c>
      <c r="L801" s="116"/>
      <c r="N801" s="110">
        <v>59.9</v>
      </c>
      <c r="O801" s="108"/>
      <c r="T801" s="116"/>
      <c r="U801" s="116"/>
      <c r="V801" s="8"/>
      <c r="W801" s="8"/>
      <c r="X801" s="8"/>
      <c r="Y801" s="8"/>
      <c r="Z801" s="8"/>
    </row>
    <row r="802" spans="1:49" s="110" customFormat="1" x14ac:dyDescent="0.2">
      <c r="A802" s="110" t="s">
        <v>2075</v>
      </c>
      <c r="B802" s="109">
        <v>41418.576388888891</v>
      </c>
      <c r="C802" s="109">
        <v>41421.659722222219</v>
      </c>
      <c r="D802" s="110" t="s">
        <v>3332</v>
      </c>
      <c r="E802" s="110" t="s">
        <v>3333</v>
      </c>
      <c r="F802" s="110">
        <v>50</v>
      </c>
      <c r="L802" s="116"/>
      <c r="N802" s="110">
        <v>81.3</v>
      </c>
      <c r="O802" s="108"/>
      <c r="T802" s="116"/>
      <c r="U802" s="116"/>
      <c r="V802" s="8"/>
      <c r="W802" s="8"/>
      <c r="X802" s="8"/>
      <c r="Y802" s="8"/>
      <c r="Z802" s="8"/>
    </row>
    <row r="803" spans="1:49" s="95" customFormat="1" x14ac:dyDescent="0.2">
      <c r="D803" s="97"/>
      <c r="E803" s="98"/>
      <c r="L803" s="114"/>
      <c r="T803" s="114"/>
      <c r="U803" s="114"/>
      <c r="V803" s="114"/>
      <c r="W803" s="114"/>
      <c r="X803" s="114"/>
      <c r="Y803" s="114"/>
      <c r="Z803" s="114"/>
      <c r="AQ803" s="108"/>
      <c r="AR803" s="108"/>
      <c r="AS803" s="108"/>
      <c r="AT803" s="108"/>
      <c r="AU803" s="108"/>
      <c r="AV803" s="108"/>
      <c r="AW803" s="108"/>
    </row>
    <row r="804" spans="1:49" s="95" customFormat="1" x14ac:dyDescent="0.2">
      <c r="D804" s="97"/>
      <c r="E804" s="98"/>
      <c r="L804" s="114"/>
      <c r="T804" s="114"/>
      <c r="U804" s="114"/>
      <c r="V804" s="114"/>
      <c r="W804" s="114"/>
      <c r="X804" s="114"/>
      <c r="Y804" s="114"/>
      <c r="Z804" s="114"/>
      <c r="AQ804" s="108"/>
      <c r="AR804" s="108"/>
      <c r="AS804" s="108"/>
      <c r="AT804" s="108"/>
      <c r="AU804" s="108"/>
      <c r="AV804" s="108"/>
      <c r="AW804" s="108"/>
    </row>
    <row r="805" spans="1:49" s="95" customFormat="1" x14ac:dyDescent="0.2">
      <c r="D805" s="97"/>
      <c r="E805" s="98"/>
      <c r="L805" s="114"/>
      <c r="T805" s="114"/>
      <c r="U805" s="114"/>
      <c r="V805" s="114"/>
      <c r="W805" s="114"/>
      <c r="X805" s="114"/>
      <c r="Y805" s="114"/>
      <c r="Z805" s="114"/>
      <c r="AQ805" s="108"/>
      <c r="AR805" s="108"/>
      <c r="AS805" s="108"/>
      <c r="AT805" s="108"/>
      <c r="AU805" s="108"/>
      <c r="AV805" s="108"/>
      <c r="AW805" s="108"/>
    </row>
    <row r="806" spans="1:49" s="95" customFormat="1" x14ac:dyDescent="0.2">
      <c r="D806" s="97"/>
      <c r="E806" s="98"/>
      <c r="L806" s="114"/>
      <c r="T806" s="114"/>
      <c r="U806" s="114"/>
      <c r="V806" s="114"/>
      <c r="W806" s="114"/>
      <c r="X806" s="114"/>
      <c r="Y806" s="114"/>
      <c r="Z806" s="114"/>
      <c r="AQ806" s="108"/>
      <c r="AR806" s="108"/>
      <c r="AS806" s="108"/>
      <c r="AT806" s="108"/>
      <c r="AU806" s="108"/>
      <c r="AV806" s="108"/>
      <c r="AW806" s="108"/>
    </row>
    <row r="807" spans="1:49" s="95" customFormat="1" x14ac:dyDescent="0.2">
      <c r="D807" s="97"/>
      <c r="E807" s="98"/>
      <c r="L807" s="114"/>
      <c r="T807" s="114"/>
      <c r="U807" s="114"/>
      <c r="V807" s="114"/>
      <c r="W807" s="114"/>
      <c r="X807" s="114"/>
      <c r="Y807" s="114"/>
      <c r="Z807" s="114"/>
      <c r="AQ807" s="108"/>
      <c r="AR807" s="108"/>
      <c r="AS807" s="108"/>
      <c r="AT807" s="108"/>
      <c r="AU807" s="108"/>
      <c r="AV807" s="108"/>
      <c r="AW807" s="108"/>
    </row>
    <row r="808" spans="1:49" s="95" customFormat="1" x14ac:dyDescent="0.2">
      <c r="D808" s="97"/>
      <c r="E808" s="98"/>
      <c r="L808" s="114"/>
      <c r="T808" s="114"/>
      <c r="U808" s="114"/>
      <c r="V808" s="114"/>
      <c r="W808" s="114"/>
      <c r="X808" s="114"/>
      <c r="Y808" s="114"/>
      <c r="Z808" s="114"/>
      <c r="AQ808" s="108"/>
      <c r="AR808" s="108"/>
      <c r="AS808" s="108"/>
      <c r="AT808" s="108"/>
      <c r="AU808" s="108"/>
      <c r="AV808" s="108"/>
      <c r="AW808" s="108"/>
    </row>
    <row r="809" spans="1:49" s="95" customFormat="1" x14ac:dyDescent="0.2">
      <c r="D809" s="97"/>
      <c r="E809" s="98"/>
      <c r="L809" s="114"/>
      <c r="T809" s="114"/>
      <c r="U809" s="114"/>
      <c r="V809" s="114"/>
      <c r="W809" s="114"/>
      <c r="X809" s="114"/>
      <c r="Y809" s="114"/>
      <c r="Z809" s="114"/>
      <c r="AQ809" s="108"/>
      <c r="AR809" s="108"/>
      <c r="AS809" s="108"/>
      <c r="AT809" s="108"/>
      <c r="AU809" s="108"/>
      <c r="AV809" s="108"/>
      <c r="AW809" s="108"/>
    </row>
    <row r="810" spans="1:49" s="95" customFormat="1" x14ac:dyDescent="0.2">
      <c r="D810" s="97"/>
      <c r="E810" s="98"/>
      <c r="L810" s="114"/>
      <c r="T810" s="114"/>
      <c r="U810" s="114"/>
      <c r="V810" s="114"/>
      <c r="W810" s="114"/>
      <c r="X810" s="114"/>
      <c r="Y810" s="114"/>
      <c r="Z810" s="114"/>
      <c r="AQ810" s="108"/>
      <c r="AR810" s="108"/>
      <c r="AS810" s="108"/>
      <c r="AT810" s="108"/>
      <c r="AU810" s="108"/>
      <c r="AV810" s="108"/>
      <c r="AW810" s="108"/>
    </row>
    <row r="811" spans="1:49" s="95" customFormat="1" x14ac:dyDescent="0.2">
      <c r="D811" s="97"/>
      <c r="E811" s="98"/>
      <c r="L811" s="114"/>
      <c r="T811" s="114"/>
      <c r="U811" s="114"/>
      <c r="V811" s="114"/>
      <c r="W811" s="114"/>
      <c r="X811" s="114"/>
      <c r="Y811" s="114"/>
      <c r="Z811" s="114"/>
      <c r="AQ811" s="108"/>
      <c r="AR811" s="108"/>
      <c r="AS811" s="108"/>
      <c r="AT811" s="108"/>
      <c r="AU811" s="108"/>
      <c r="AV811" s="108"/>
      <c r="AW811" s="108"/>
    </row>
    <row r="812" spans="1:49" s="95" customFormat="1" x14ac:dyDescent="0.2">
      <c r="D812" s="97"/>
      <c r="E812" s="98"/>
      <c r="L812" s="114"/>
      <c r="T812" s="114"/>
      <c r="U812" s="114"/>
      <c r="V812" s="114"/>
      <c r="W812" s="114"/>
      <c r="X812" s="114"/>
      <c r="Y812" s="114"/>
      <c r="Z812" s="114"/>
      <c r="AQ812" s="108"/>
      <c r="AR812" s="108"/>
      <c r="AS812" s="108"/>
      <c r="AT812" s="108"/>
      <c r="AU812" s="108"/>
      <c r="AV812" s="108"/>
      <c r="AW812" s="108"/>
    </row>
    <row r="813" spans="1:49" s="95" customFormat="1" x14ac:dyDescent="0.2">
      <c r="D813" s="97"/>
      <c r="E813" s="98"/>
      <c r="L813" s="114"/>
      <c r="T813" s="114"/>
      <c r="U813" s="114"/>
      <c r="V813" s="114"/>
      <c r="W813" s="114"/>
      <c r="X813" s="114"/>
      <c r="Y813" s="114"/>
      <c r="Z813" s="114"/>
    </row>
    <row r="814" spans="1:49" s="95" customFormat="1" x14ac:dyDescent="0.2">
      <c r="D814" s="97"/>
      <c r="E814" s="98"/>
      <c r="L814" s="114"/>
      <c r="T814" s="114"/>
      <c r="U814" s="114"/>
      <c r="V814" s="114"/>
      <c r="W814" s="114"/>
      <c r="X814" s="114"/>
      <c r="Y814" s="114"/>
      <c r="Z814" s="114"/>
    </row>
    <row r="815" spans="1:49" s="95" customFormat="1" x14ac:dyDescent="0.2">
      <c r="D815" s="97"/>
      <c r="E815" s="98"/>
      <c r="L815" s="114"/>
      <c r="T815" s="114"/>
      <c r="U815" s="114"/>
      <c r="V815" s="114"/>
      <c r="W815" s="114"/>
      <c r="X815" s="114"/>
      <c r="Y815" s="114"/>
      <c r="Z815" s="114"/>
    </row>
    <row r="816" spans="1:49" s="95" customFormat="1" x14ac:dyDescent="0.2">
      <c r="D816" s="97"/>
      <c r="E816" s="98"/>
      <c r="L816" s="114"/>
      <c r="T816" s="114"/>
      <c r="U816" s="114"/>
      <c r="V816" s="114"/>
      <c r="W816" s="114"/>
      <c r="X816" s="114"/>
      <c r="Y816" s="114"/>
      <c r="Z816" s="114"/>
    </row>
    <row r="817" spans="4:26" s="95" customFormat="1" x14ac:dyDescent="0.2">
      <c r="D817" s="97"/>
      <c r="E817" s="98"/>
      <c r="L817" s="114"/>
      <c r="T817" s="114"/>
      <c r="U817" s="114"/>
      <c r="V817" s="114"/>
      <c r="W817" s="114"/>
      <c r="X817" s="114"/>
      <c r="Y817" s="114"/>
      <c r="Z817" s="114"/>
    </row>
    <row r="818" spans="4:26" s="95" customFormat="1" x14ac:dyDescent="0.2">
      <c r="D818" s="97"/>
      <c r="E818" s="98"/>
      <c r="L818" s="114"/>
      <c r="T818" s="114"/>
      <c r="U818" s="114"/>
      <c r="V818" s="114"/>
      <c r="W818" s="114"/>
      <c r="X818" s="114"/>
      <c r="Y818" s="114"/>
      <c r="Z818" s="114"/>
    </row>
    <row r="819" spans="4:26" s="95" customFormat="1" x14ac:dyDescent="0.2">
      <c r="D819" s="97"/>
      <c r="E819" s="98"/>
      <c r="L819" s="114"/>
      <c r="T819" s="114"/>
      <c r="U819" s="114"/>
      <c r="V819" s="114"/>
      <c r="W819" s="114"/>
      <c r="X819" s="114"/>
      <c r="Y819" s="114"/>
      <c r="Z819" s="114"/>
    </row>
    <row r="820" spans="4:26" s="95" customFormat="1" x14ac:dyDescent="0.2">
      <c r="D820" s="97"/>
      <c r="E820" s="98"/>
      <c r="L820" s="114"/>
      <c r="T820" s="114"/>
      <c r="U820" s="114"/>
      <c r="V820" s="114"/>
      <c r="W820" s="114"/>
      <c r="X820" s="114"/>
      <c r="Y820" s="114"/>
      <c r="Z820" s="114"/>
    </row>
    <row r="821" spans="4:26" s="95" customFormat="1" x14ac:dyDescent="0.2">
      <c r="D821" s="97"/>
      <c r="E821" s="98"/>
      <c r="L821" s="114"/>
      <c r="T821" s="114"/>
      <c r="U821" s="114"/>
      <c r="V821" s="114"/>
      <c r="W821" s="114"/>
      <c r="X821" s="114"/>
      <c r="Y821" s="114"/>
      <c r="Z821" s="114"/>
    </row>
    <row r="822" spans="4:26" s="95" customFormat="1" x14ac:dyDescent="0.2">
      <c r="D822" s="97"/>
      <c r="E822" s="98"/>
      <c r="L822" s="114"/>
      <c r="T822" s="114"/>
      <c r="U822" s="114"/>
      <c r="V822" s="114"/>
      <c r="W822" s="114"/>
      <c r="X822" s="114"/>
      <c r="Y822" s="114"/>
      <c r="Z822" s="114"/>
    </row>
    <row r="823" spans="4:26" s="95" customFormat="1" x14ac:dyDescent="0.2">
      <c r="D823" s="97"/>
      <c r="E823" s="98"/>
      <c r="L823" s="114"/>
      <c r="T823" s="114"/>
      <c r="U823" s="114"/>
      <c r="V823" s="114"/>
      <c r="W823" s="114"/>
      <c r="X823" s="114"/>
      <c r="Y823" s="114"/>
      <c r="Z823" s="114"/>
    </row>
    <row r="824" spans="4:26" s="95" customFormat="1" x14ac:dyDescent="0.2">
      <c r="D824" s="97"/>
      <c r="E824" s="98"/>
      <c r="L824" s="114"/>
      <c r="T824" s="114"/>
      <c r="U824" s="114"/>
      <c r="V824" s="114"/>
      <c r="W824" s="114"/>
      <c r="X824" s="114"/>
      <c r="Y824" s="114"/>
      <c r="Z824" s="114"/>
    </row>
    <row r="825" spans="4:26" s="95" customFormat="1" x14ac:dyDescent="0.2">
      <c r="D825" s="97"/>
      <c r="E825" s="98"/>
      <c r="L825" s="114"/>
      <c r="T825" s="114"/>
      <c r="U825" s="114"/>
      <c r="V825" s="114"/>
      <c r="W825" s="114"/>
      <c r="X825" s="114"/>
      <c r="Y825" s="114"/>
      <c r="Z825" s="114"/>
    </row>
    <row r="826" spans="4:26" s="95" customFormat="1" x14ac:dyDescent="0.2">
      <c r="D826" s="97"/>
      <c r="E826" s="98"/>
      <c r="L826" s="114"/>
      <c r="T826" s="114"/>
      <c r="U826" s="114"/>
      <c r="V826" s="114"/>
      <c r="W826" s="114"/>
      <c r="X826" s="114"/>
      <c r="Y826" s="114"/>
      <c r="Z826" s="114"/>
    </row>
    <row r="827" spans="4:26" s="95" customFormat="1" x14ac:dyDescent="0.2">
      <c r="D827" s="97"/>
      <c r="E827" s="98"/>
      <c r="L827" s="114"/>
      <c r="T827" s="114"/>
      <c r="U827" s="114"/>
      <c r="V827" s="114"/>
      <c r="W827" s="114"/>
      <c r="X827" s="114"/>
      <c r="Y827" s="114"/>
      <c r="Z827" s="114"/>
    </row>
    <row r="828" spans="4:26" s="95" customFormat="1" x14ac:dyDescent="0.2">
      <c r="D828" s="97"/>
      <c r="E828" s="98"/>
      <c r="L828" s="114"/>
      <c r="T828" s="114"/>
      <c r="U828" s="114"/>
      <c r="V828" s="114"/>
      <c r="W828" s="114"/>
      <c r="X828" s="114"/>
      <c r="Y828" s="114"/>
      <c r="Z828" s="114"/>
    </row>
    <row r="829" spans="4:26" s="95" customFormat="1" x14ac:dyDescent="0.2">
      <c r="D829" s="97"/>
      <c r="E829" s="98"/>
      <c r="L829" s="114"/>
      <c r="T829" s="114"/>
      <c r="U829" s="114"/>
      <c r="V829" s="114"/>
      <c r="W829" s="114"/>
      <c r="X829" s="114"/>
      <c r="Y829" s="114"/>
      <c r="Z829" s="114"/>
    </row>
    <row r="830" spans="4:26" s="95" customFormat="1" x14ac:dyDescent="0.2">
      <c r="D830" s="97"/>
      <c r="E830" s="98"/>
      <c r="L830" s="114"/>
      <c r="T830" s="114"/>
      <c r="U830" s="114"/>
      <c r="V830" s="114"/>
      <c r="W830" s="114"/>
      <c r="X830" s="114"/>
      <c r="Y830" s="114"/>
      <c r="Z830" s="114"/>
    </row>
  </sheetData>
  <phoneticPr fontId="8" type="noConversion"/>
  <printOptions gridLines="1" gridLinesSet="0"/>
  <pageMargins left="0.75" right="0.75" top="1" bottom="1" header="0.5" footer="0.5"/>
  <pageSetup fitToWidth="0" fitToHeight="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01"/>
  <sheetViews>
    <sheetView topLeftCell="B1" zoomScale="90" zoomScaleNormal="90" workbookViewId="0">
      <pane xSplit="5190" ySplit="465" activePane="bottomRight"/>
      <selection activeCell="A70" sqref="A70:K93"/>
      <selection pane="topRight" activeCell="B1" sqref="B1:F1"/>
      <selection pane="bottomLeft" activeCell="C100" sqref="C100"/>
      <selection pane="bottomRight" activeCell="E100" sqref="E100"/>
    </sheetView>
  </sheetViews>
  <sheetFormatPr defaultRowHeight="12.75" x14ac:dyDescent="0.2"/>
  <cols>
    <col min="1" max="1" width="9.140625" style="64"/>
    <col min="2" max="2" width="4.5703125" style="22" customWidth="1"/>
    <col min="3" max="3" width="16.7109375" customWidth="1"/>
    <col min="4" max="4" width="16.85546875" customWidth="1"/>
    <col min="5" max="5" width="10.7109375" customWidth="1"/>
    <col min="6" max="6" width="14.42578125" style="64" customWidth="1"/>
    <col min="7" max="8" width="15" customWidth="1"/>
    <col min="9" max="9" width="12.5703125" customWidth="1"/>
    <col min="10" max="10" width="12.28515625" customWidth="1"/>
    <col min="11" max="11" width="6.42578125" style="64" customWidth="1"/>
    <col min="12" max="14" width="26.7109375" style="64" customWidth="1"/>
    <col min="15" max="15" width="15" style="66" customWidth="1"/>
    <col min="16" max="17" width="16.28515625" style="66" customWidth="1"/>
    <col min="18" max="27" width="15" style="66" customWidth="1"/>
    <col min="28" max="28" width="15" customWidth="1"/>
    <col min="29" max="30" width="19.85546875" customWidth="1"/>
    <col min="31" max="37" width="15" customWidth="1"/>
    <col min="38" max="47" width="15" style="66" customWidth="1"/>
    <col min="48" max="72" width="15" customWidth="1"/>
    <col min="73" max="73" width="12.28515625" customWidth="1"/>
    <col min="74" max="74" width="4" customWidth="1"/>
    <col min="75" max="75" width="10.5703125" customWidth="1"/>
    <col min="76" max="76" width="19.7109375" customWidth="1"/>
    <col min="77" max="77" width="18" customWidth="1"/>
    <col min="78" max="79" width="12.28515625" customWidth="1"/>
    <col min="83" max="83" width="2.28515625" customWidth="1"/>
    <col min="84" max="84" width="6.140625" customWidth="1"/>
    <col min="85" max="85" width="2.28515625" customWidth="1"/>
    <col min="86" max="86" width="6.140625" customWidth="1"/>
    <col min="87" max="87" width="2.28515625" customWidth="1"/>
    <col min="88" max="88" width="6.140625" customWidth="1"/>
    <col min="89" max="89" width="2.28515625" customWidth="1"/>
    <col min="90" max="90" width="6.140625" customWidth="1"/>
    <col min="91" max="91" width="2.28515625" customWidth="1"/>
    <col min="92" max="92" width="6.140625" customWidth="1"/>
    <col min="93" max="93" width="2.28515625" customWidth="1"/>
    <col min="94" max="94" width="6.140625" customWidth="1"/>
    <col min="95" max="95" width="2.28515625" customWidth="1"/>
    <col min="96" max="96" width="6.140625" customWidth="1"/>
    <col min="97" max="97" width="2.28515625" customWidth="1"/>
    <col min="98" max="98" width="6.140625" customWidth="1"/>
    <col min="99" max="99" width="2.28515625" customWidth="1"/>
    <col min="100" max="100" width="6.140625" customWidth="1"/>
    <col min="101" max="101" width="2.28515625" customWidth="1"/>
    <col min="102" max="102" width="6.140625" customWidth="1"/>
    <col min="103" max="103" width="2.28515625" customWidth="1"/>
    <col min="104" max="104" width="6.140625" customWidth="1"/>
    <col min="105" max="105" width="2.28515625" customWidth="1"/>
    <col min="106" max="106" width="6.140625" customWidth="1"/>
    <col min="107" max="107" width="2.28515625" customWidth="1"/>
    <col min="108" max="108" width="6.140625" customWidth="1"/>
    <col min="109" max="109" width="2.28515625" customWidth="1"/>
    <col min="110" max="110" width="6.140625" customWidth="1"/>
    <col min="111" max="111" width="2.28515625" customWidth="1"/>
    <col min="112" max="112" width="6.140625" customWidth="1"/>
    <col min="113" max="113" width="2.28515625" customWidth="1"/>
    <col min="114" max="114" width="6.140625" customWidth="1"/>
    <col min="115" max="115" width="2.28515625" customWidth="1"/>
    <col min="116" max="116" width="6.140625" customWidth="1"/>
    <col min="117" max="117" width="2.28515625" customWidth="1"/>
    <col min="118" max="118" width="6.140625" customWidth="1"/>
    <col min="119" max="119" width="2.28515625" customWidth="1"/>
    <col min="120" max="120" width="6.140625" customWidth="1"/>
    <col min="121" max="121" width="2.28515625" customWidth="1"/>
    <col min="122" max="122" width="6.140625" customWidth="1"/>
    <col min="123" max="123" width="2.28515625" customWidth="1"/>
    <col min="124" max="124" width="6.140625" customWidth="1"/>
    <col min="125" max="125" width="2.28515625" customWidth="1"/>
    <col min="126" max="126" width="6.140625" customWidth="1"/>
    <col min="127" max="127" width="2.28515625" customWidth="1"/>
    <col min="128" max="128" width="6.140625" customWidth="1"/>
    <col min="129" max="129" width="2.28515625" customWidth="1"/>
    <col min="130" max="130" width="6.140625" customWidth="1"/>
    <col min="131" max="131" width="2.28515625" customWidth="1"/>
    <col min="132" max="132" width="6.140625" customWidth="1"/>
    <col min="133" max="133" width="2.28515625" customWidth="1"/>
    <col min="134" max="134" width="6.140625" customWidth="1"/>
    <col min="135" max="135" width="2.28515625" customWidth="1"/>
    <col min="136" max="136" width="6.140625" customWidth="1"/>
    <col min="137" max="137" width="2.28515625" customWidth="1"/>
    <col min="138" max="138" width="6.140625" customWidth="1"/>
    <col min="139" max="139" width="2.28515625" customWidth="1"/>
    <col min="140" max="140" width="6.140625" customWidth="1"/>
    <col min="141" max="141" width="2.28515625" customWidth="1"/>
    <col min="142" max="142" width="6.140625" customWidth="1"/>
    <col min="143" max="143" width="2.28515625" customWidth="1"/>
    <col min="144" max="144" width="6.140625" customWidth="1"/>
    <col min="145" max="145" width="2.28515625" customWidth="1"/>
    <col min="146" max="146" width="6.140625" customWidth="1"/>
    <col min="147" max="147" width="2.28515625" customWidth="1"/>
    <col min="148" max="148" width="6.140625" customWidth="1"/>
    <col min="149" max="149" width="2.28515625" customWidth="1"/>
    <col min="150" max="150" width="6.140625" customWidth="1"/>
    <col min="151" max="151" width="2.28515625" customWidth="1"/>
    <col min="152" max="152" width="6.140625" customWidth="1"/>
    <col min="153" max="153" width="2.28515625" customWidth="1"/>
    <col min="154" max="154" width="6.140625" customWidth="1"/>
    <col min="155" max="155" width="2.28515625" customWidth="1"/>
    <col min="156" max="156" width="6.140625" customWidth="1"/>
    <col min="157" max="157" width="2.28515625" customWidth="1"/>
    <col min="158" max="158" width="6.140625" customWidth="1"/>
    <col min="159" max="159" width="2.28515625" customWidth="1"/>
    <col min="160" max="160" width="6.140625" customWidth="1"/>
    <col min="161" max="161" width="2.28515625" customWidth="1"/>
    <col min="162" max="162" width="6.140625" customWidth="1"/>
  </cols>
  <sheetData>
    <row r="1" spans="1:162" ht="15" x14ac:dyDescent="0.25">
      <c r="A1" s="63" t="s">
        <v>554</v>
      </c>
      <c r="B1" s="42" t="s">
        <v>553</v>
      </c>
      <c r="C1" t="s">
        <v>3039</v>
      </c>
      <c r="D1" t="s">
        <v>3040</v>
      </c>
      <c r="E1" t="s">
        <v>3041</v>
      </c>
      <c r="F1" s="64" t="s">
        <v>3042</v>
      </c>
      <c r="G1" t="s">
        <v>539</v>
      </c>
      <c r="H1" t="s">
        <v>541</v>
      </c>
      <c r="I1" t="s">
        <v>540</v>
      </c>
      <c r="J1" t="s">
        <v>542</v>
      </c>
      <c r="K1" s="63" t="s">
        <v>553</v>
      </c>
      <c r="L1" s="78" t="s">
        <v>3031</v>
      </c>
      <c r="M1" s="78" t="s">
        <v>3032</v>
      </c>
      <c r="N1" s="78" t="s">
        <v>3033</v>
      </c>
      <c r="T1" t="s">
        <v>539</v>
      </c>
      <c r="U1" t="s">
        <v>541</v>
      </c>
      <c r="V1" t="s">
        <v>540</v>
      </c>
      <c r="W1" t="s">
        <v>542</v>
      </c>
      <c r="AG1" t="s">
        <v>539</v>
      </c>
      <c r="AH1" t="s">
        <v>541</v>
      </c>
      <c r="AI1" t="s">
        <v>540</v>
      </c>
      <c r="AJ1" t="s">
        <v>542</v>
      </c>
      <c r="AQ1" t="s">
        <v>539</v>
      </c>
      <c r="AR1" t="s">
        <v>541</v>
      </c>
      <c r="AS1" t="s">
        <v>540</v>
      </c>
      <c r="AT1" t="s">
        <v>542</v>
      </c>
      <c r="CF1" t="s">
        <v>1696</v>
      </c>
      <c r="CH1" t="s">
        <v>1697</v>
      </c>
      <c r="CJ1" t="s">
        <v>1688</v>
      </c>
      <c r="CL1" t="s">
        <v>1689</v>
      </c>
      <c r="CN1" t="s">
        <v>1690</v>
      </c>
      <c r="CP1" t="s">
        <v>1691</v>
      </c>
      <c r="CR1" t="s">
        <v>1692</v>
      </c>
      <c r="CT1" t="s">
        <v>1693</v>
      </c>
      <c r="CV1" t="s">
        <v>1698</v>
      </c>
      <c r="CX1" t="s">
        <v>1699</v>
      </c>
      <c r="CZ1" t="s">
        <v>1700</v>
      </c>
      <c r="DB1" t="s">
        <v>1701</v>
      </c>
      <c r="DD1" t="s">
        <v>1702</v>
      </c>
      <c r="DF1" t="s">
        <v>1703</v>
      </c>
      <c r="DH1" t="s">
        <v>1704</v>
      </c>
      <c r="DJ1" t="s">
        <v>1705</v>
      </c>
      <c r="DL1" t="s">
        <v>1706</v>
      </c>
      <c r="DN1" t="s">
        <v>1707</v>
      </c>
      <c r="DP1" t="s">
        <v>1708</v>
      </c>
      <c r="DR1" t="s">
        <v>1709</v>
      </c>
      <c r="DT1" t="s">
        <v>1710</v>
      </c>
      <c r="DV1" t="s">
        <v>1711</v>
      </c>
      <c r="DX1" t="s">
        <v>1712</v>
      </c>
      <c r="DZ1" t="s">
        <v>1713</v>
      </c>
      <c r="EB1" t="s">
        <v>1714</v>
      </c>
      <c r="ED1" t="s">
        <v>1715</v>
      </c>
      <c r="EF1" t="s">
        <v>1716</v>
      </c>
      <c r="EH1" t="s">
        <v>1717</v>
      </c>
      <c r="EJ1" t="s">
        <v>1718</v>
      </c>
      <c r="EL1" t="s">
        <v>1719</v>
      </c>
      <c r="EN1" t="s">
        <v>1720</v>
      </c>
      <c r="EP1" t="s">
        <v>1721</v>
      </c>
      <c r="ER1" t="s">
        <v>1722</v>
      </c>
      <c r="ET1" t="s">
        <v>1723</v>
      </c>
      <c r="EV1" t="s">
        <v>1724</v>
      </c>
      <c r="EX1" t="s">
        <v>1725</v>
      </c>
      <c r="EZ1" t="s">
        <v>1726</v>
      </c>
      <c r="FB1" t="s">
        <v>1727</v>
      </c>
      <c r="FD1" t="s">
        <v>1728</v>
      </c>
      <c r="FF1" t="s">
        <v>1729</v>
      </c>
    </row>
    <row r="2" spans="1:162" x14ac:dyDescent="0.2">
      <c r="A2" s="64" t="s">
        <v>433</v>
      </c>
      <c r="B2" s="22" t="s">
        <v>2075</v>
      </c>
      <c r="C2" s="4">
        <v>35774.274305555555</v>
      </c>
      <c r="D2" s="4">
        <v>35774.871527777781</v>
      </c>
      <c r="E2" t="s">
        <v>2122</v>
      </c>
      <c r="F2" s="64" t="s">
        <v>2123</v>
      </c>
      <c r="G2" s="7">
        <v>5786548.2974999994</v>
      </c>
      <c r="H2" s="7">
        <v>1273.0406254499999</v>
      </c>
      <c r="I2" s="7">
        <v>21410.228700749994</v>
      </c>
      <c r="J2" s="7">
        <v>22683.269326199996</v>
      </c>
      <c r="K2" s="64" t="s">
        <v>432</v>
      </c>
      <c r="O2" s="67" t="s">
        <v>894</v>
      </c>
      <c r="P2" s="68">
        <v>35774.309027777781</v>
      </c>
      <c r="Q2" s="68">
        <v>35774.864583333336</v>
      </c>
      <c r="R2" s="66" t="s">
        <v>936</v>
      </c>
      <c r="S2" s="66" t="s">
        <v>937</v>
      </c>
      <c r="T2" s="69">
        <v>140423.25914999997</v>
      </c>
      <c r="U2" s="69">
        <v>68.807396983499984</v>
      </c>
      <c r="V2" s="69">
        <v>1193.5977027749996</v>
      </c>
      <c r="W2" s="69">
        <v>1262.4050997584995</v>
      </c>
      <c r="X2" s="70" t="s">
        <v>534</v>
      </c>
      <c r="Y2" s="70"/>
      <c r="Z2" s="70"/>
      <c r="AA2" s="70"/>
      <c r="AB2" s="22" t="s">
        <v>1247</v>
      </c>
      <c r="AC2" s="4">
        <v>35774.375</v>
      </c>
      <c r="AD2" s="4">
        <v>35775.048611111109</v>
      </c>
      <c r="AE2" t="s">
        <v>1297</v>
      </c>
      <c r="AF2" t="s">
        <v>1298</v>
      </c>
      <c r="AG2" s="7">
        <v>31714872</v>
      </c>
      <c r="AH2" s="7">
        <v>1554.028728</v>
      </c>
      <c r="AI2" s="7">
        <v>22517.559120000002</v>
      </c>
      <c r="AJ2" s="7">
        <v>24071.587848000003</v>
      </c>
      <c r="AK2" s="64" t="s">
        <v>520</v>
      </c>
      <c r="AL2" s="67" t="s">
        <v>1782</v>
      </c>
      <c r="AM2" s="68">
        <v>35774.246527777781</v>
      </c>
      <c r="AN2" s="68">
        <v>35774.847222222219</v>
      </c>
      <c r="AO2" s="66" t="s">
        <v>1795</v>
      </c>
      <c r="AP2" s="66" t="s">
        <v>1796</v>
      </c>
      <c r="AQ2" s="69">
        <v>1317299.862</v>
      </c>
      <c r="AR2" s="69">
        <v>23.711397515999998</v>
      </c>
      <c r="AS2" s="69">
        <v>23.711397515999998</v>
      </c>
      <c r="AT2" s="69">
        <v>47.422795031999996</v>
      </c>
      <c r="AU2" s="70" t="s">
        <v>531</v>
      </c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CJ2">
        <v>2.87</v>
      </c>
      <c r="CL2">
        <v>19</v>
      </c>
      <c r="CV2">
        <v>8.02</v>
      </c>
      <c r="DJ2">
        <v>40</v>
      </c>
      <c r="DL2">
        <v>57</v>
      </c>
      <c r="DP2">
        <v>19</v>
      </c>
      <c r="DR2">
        <v>13</v>
      </c>
      <c r="DT2">
        <v>19</v>
      </c>
      <c r="DV2">
        <v>160</v>
      </c>
      <c r="DX2">
        <v>0.122</v>
      </c>
      <c r="ED2">
        <v>190</v>
      </c>
      <c r="EV2">
        <v>0.187</v>
      </c>
    </row>
    <row r="3" spans="1:162" x14ac:dyDescent="0.2">
      <c r="A3" s="64" t="s">
        <v>434</v>
      </c>
      <c r="B3" s="22" t="s">
        <v>2075</v>
      </c>
      <c r="C3" s="4">
        <v>35799.253472222219</v>
      </c>
      <c r="D3" s="4">
        <v>35799.520833333336</v>
      </c>
      <c r="E3" t="s">
        <v>2125</v>
      </c>
      <c r="F3" s="64" t="s">
        <v>2126</v>
      </c>
      <c r="G3" s="7">
        <v>3659669.6940000001</v>
      </c>
      <c r="H3" s="7">
        <v>3513.2829062400001</v>
      </c>
      <c r="I3" s="7">
        <v>13174.810898399999</v>
      </c>
      <c r="J3" s="7">
        <v>16688.093804640001</v>
      </c>
      <c r="K3" s="64" t="s">
        <v>432</v>
      </c>
      <c r="O3" s="67" t="s">
        <v>894</v>
      </c>
      <c r="P3" s="68">
        <v>35799.256944444445</v>
      </c>
      <c r="Q3" s="68">
        <v>35799.5</v>
      </c>
      <c r="R3" s="66" t="s">
        <v>939</v>
      </c>
      <c r="S3" s="66" t="s">
        <v>940</v>
      </c>
      <c r="T3" s="69">
        <v>36443.785949999998</v>
      </c>
      <c r="U3" s="69">
        <v>0.65598814709999997</v>
      </c>
      <c r="V3" s="69">
        <v>20.772957991499997</v>
      </c>
      <c r="W3" s="69">
        <v>21.428946138599997</v>
      </c>
      <c r="X3" s="70" t="s">
        <v>534</v>
      </c>
      <c r="Y3" s="70"/>
      <c r="Z3" s="70"/>
      <c r="AA3" s="70"/>
      <c r="AB3" s="22"/>
      <c r="AC3" s="4"/>
      <c r="AD3" s="4"/>
      <c r="AF3" t="s">
        <v>3007</v>
      </c>
      <c r="AG3" s="7"/>
      <c r="AH3" s="7"/>
      <c r="AI3" s="7"/>
      <c r="AJ3" s="7"/>
      <c r="AK3" s="64"/>
      <c r="AL3" s="67" t="s">
        <v>1782</v>
      </c>
      <c r="AM3" s="68">
        <v>35799.267361111109</v>
      </c>
      <c r="AN3" s="68">
        <v>35799.447916666664</v>
      </c>
      <c r="AO3" s="66" t="s">
        <v>1798</v>
      </c>
      <c r="AP3" s="66" t="s">
        <v>1799</v>
      </c>
      <c r="AQ3" s="69">
        <v>489881.505</v>
      </c>
      <c r="AR3" s="69">
        <v>8.81786709</v>
      </c>
      <c r="AS3" s="69">
        <v>8.81786709</v>
      </c>
      <c r="AT3" s="69">
        <v>17.63573418</v>
      </c>
      <c r="AU3" s="70" t="s">
        <v>531</v>
      </c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CJ3">
        <v>7.43</v>
      </c>
      <c r="CL3">
        <v>100</v>
      </c>
      <c r="CV3">
        <v>7.99</v>
      </c>
      <c r="DJ3">
        <v>93</v>
      </c>
      <c r="DL3">
        <v>51</v>
      </c>
      <c r="DP3">
        <v>19</v>
      </c>
      <c r="DR3">
        <v>14</v>
      </c>
      <c r="DT3">
        <v>11</v>
      </c>
      <c r="DV3">
        <v>160</v>
      </c>
      <c r="DX3">
        <v>0.13700000000000001</v>
      </c>
      <c r="ED3">
        <v>190</v>
      </c>
      <c r="EV3">
        <v>0.129</v>
      </c>
    </row>
    <row r="4" spans="1:162" x14ac:dyDescent="0.2">
      <c r="A4" s="64" t="s">
        <v>435</v>
      </c>
      <c r="B4" s="22" t="s">
        <v>2075</v>
      </c>
      <c r="C4" s="4">
        <v>35803.350694444445</v>
      </c>
      <c r="D4" s="4">
        <v>35803.819444444445</v>
      </c>
      <c r="E4" t="s">
        <v>2127</v>
      </c>
      <c r="F4" s="64" t="s">
        <v>2128</v>
      </c>
      <c r="G4" s="7">
        <v>2235898.4759999998</v>
      </c>
      <c r="H4" s="7">
        <v>313.02578663999998</v>
      </c>
      <c r="I4" s="7">
        <v>2235.8984759999998</v>
      </c>
      <c r="J4" s="7">
        <v>2548.9242626400001</v>
      </c>
      <c r="K4" s="64" t="s">
        <v>432</v>
      </c>
      <c r="O4" s="67" t="s">
        <v>894</v>
      </c>
      <c r="P4" s="68">
        <v>35803.40625</v>
      </c>
      <c r="Q4" s="68"/>
      <c r="R4" s="66" t="s">
        <v>941</v>
      </c>
      <c r="S4" s="66" t="s">
        <v>942</v>
      </c>
      <c r="T4" s="69">
        <v>0</v>
      </c>
      <c r="U4" s="69">
        <v>0</v>
      </c>
      <c r="V4" s="69">
        <v>0</v>
      </c>
      <c r="W4" s="69">
        <v>0</v>
      </c>
      <c r="X4" s="70" t="s">
        <v>534</v>
      </c>
      <c r="Y4" s="70"/>
      <c r="Z4" s="70"/>
      <c r="AA4" s="70"/>
      <c r="AB4" s="22" t="s">
        <v>1247</v>
      </c>
      <c r="AC4" s="4">
        <v>35803.479166666664</v>
      </c>
      <c r="AD4" s="4">
        <v>35804.128472222219</v>
      </c>
      <c r="AE4" t="s">
        <v>1300</v>
      </c>
      <c r="AF4" t="s">
        <v>1301</v>
      </c>
      <c r="AG4" s="7">
        <v>21350904.899999999</v>
      </c>
      <c r="AH4" s="7">
        <v>384.31628819999997</v>
      </c>
      <c r="AI4" s="7">
        <v>2562.1085880000001</v>
      </c>
      <c r="AJ4" s="7">
        <v>2946.4248762000002</v>
      </c>
      <c r="AK4" s="64" t="s">
        <v>520</v>
      </c>
      <c r="AL4" s="67" t="s">
        <v>1782</v>
      </c>
      <c r="AM4" s="68">
        <v>35803.357638888891</v>
      </c>
      <c r="AN4" s="68">
        <v>35803.815972222219</v>
      </c>
      <c r="AO4" s="66" t="s">
        <v>1800</v>
      </c>
      <c r="AP4" s="66" t="s">
        <v>1801</v>
      </c>
      <c r="AQ4" s="69">
        <v>659782.60499999998</v>
      </c>
      <c r="AR4" s="69">
        <v>11.87608689</v>
      </c>
      <c r="AS4" s="69">
        <v>11.87608689</v>
      </c>
      <c r="AT4" s="69">
        <v>23.75217378</v>
      </c>
      <c r="AU4" s="70" t="s">
        <v>531</v>
      </c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CJ4">
        <v>7.02</v>
      </c>
      <c r="CL4">
        <v>24</v>
      </c>
      <c r="CV4">
        <v>7.9</v>
      </c>
      <c r="DJ4">
        <v>14</v>
      </c>
      <c r="DL4">
        <v>100</v>
      </c>
      <c r="DP4">
        <v>8</v>
      </c>
      <c r="DR4">
        <v>30</v>
      </c>
      <c r="DT4">
        <v>4.7</v>
      </c>
      <c r="DV4">
        <v>86</v>
      </c>
      <c r="DX4">
        <v>5.8999999999999997E-2</v>
      </c>
      <c r="ED4">
        <v>370</v>
      </c>
      <c r="EV4">
        <v>6.7000000000000004E-2</v>
      </c>
    </row>
    <row r="5" spans="1:162" x14ac:dyDescent="0.2">
      <c r="A5" s="64" t="s">
        <v>436</v>
      </c>
      <c r="B5" s="22" t="s">
        <v>2075</v>
      </c>
      <c r="C5" s="4">
        <v>35857.256944444445</v>
      </c>
      <c r="D5" s="4">
        <v>35857.413194444445</v>
      </c>
      <c r="E5" t="s">
        <v>2133</v>
      </c>
      <c r="F5" s="64" t="s">
        <v>2134</v>
      </c>
      <c r="G5" s="7">
        <v>832798.55850000004</v>
      </c>
      <c r="H5" s="7">
        <v>99.935827020000005</v>
      </c>
      <c r="I5" s="7">
        <v>582.95899095000004</v>
      </c>
      <c r="J5" s="7">
        <v>682.89481797000008</v>
      </c>
      <c r="K5" s="64" t="s">
        <v>432</v>
      </c>
      <c r="O5" s="67" t="s">
        <v>894</v>
      </c>
      <c r="P5" s="68">
        <v>35857.371527777781</v>
      </c>
      <c r="Q5" s="68">
        <v>35857.427083333336</v>
      </c>
      <c r="R5" s="66" t="s">
        <v>947</v>
      </c>
      <c r="S5" s="66" t="s">
        <v>948</v>
      </c>
      <c r="T5" s="69">
        <v>1953.86265</v>
      </c>
      <c r="U5" s="71">
        <v>0</v>
      </c>
      <c r="V5" s="69">
        <v>76.200643349999993</v>
      </c>
      <c r="W5" s="69">
        <v>76.200643349999993</v>
      </c>
      <c r="X5" s="70" t="s">
        <v>534</v>
      </c>
      <c r="Y5" s="70"/>
      <c r="Z5" s="70"/>
      <c r="AA5" s="70"/>
      <c r="AB5" s="22" t="s">
        <v>1247</v>
      </c>
      <c r="AC5" s="4">
        <v>35857.503472222219</v>
      </c>
      <c r="AD5" s="4">
        <v>35857.642361111109</v>
      </c>
      <c r="AE5" t="s">
        <v>1306</v>
      </c>
      <c r="AF5" t="s">
        <v>1307</v>
      </c>
      <c r="AG5" s="7">
        <v>4247527.5</v>
      </c>
      <c r="AH5" s="7">
        <v>76.455494999999999</v>
      </c>
      <c r="AI5" s="7">
        <v>467.228025</v>
      </c>
      <c r="AJ5" s="7">
        <v>543.68352000000004</v>
      </c>
      <c r="AK5" s="64" t="s">
        <v>520</v>
      </c>
      <c r="AL5" s="67" t="s">
        <v>1782</v>
      </c>
      <c r="AM5" s="68">
        <v>35857.253472222219</v>
      </c>
      <c r="AN5" s="68">
        <v>35857.430555555555</v>
      </c>
      <c r="AO5" s="66" t="s">
        <v>1806</v>
      </c>
      <c r="AP5" s="66" t="s">
        <v>1807</v>
      </c>
      <c r="AQ5" s="69">
        <v>397851.74249999999</v>
      </c>
      <c r="AR5" s="69">
        <v>7.1613313650000006</v>
      </c>
      <c r="AS5" s="69">
        <v>7.1613313650000006</v>
      </c>
      <c r="AT5" s="69">
        <v>14.322662730000001</v>
      </c>
      <c r="AU5" s="70" t="s">
        <v>531</v>
      </c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CJ5">
        <v>4.74</v>
      </c>
      <c r="CL5">
        <v>9.1</v>
      </c>
      <c r="CV5">
        <v>7.88</v>
      </c>
      <c r="DJ5">
        <v>7</v>
      </c>
      <c r="DL5">
        <v>97</v>
      </c>
      <c r="DP5">
        <v>8</v>
      </c>
      <c r="DR5">
        <v>36</v>
      </c>
      <c r="DT5">
        <v>1.9</v>
      </c>
      <c r="DV5">
        <v>57</v>
      </c>
      <c r="DX5">
        <v>6.7000000000000004E-2</v>
      </c>
      <c r="ED5">
        <v>390</v>
      </c>
      <c r="EV5">
        <v>2.5999999999999999E-2</v>
      </c>
    </row>
    <row r="6" spans="1:162" x14ac:dyDescent="0.2">
      <c r="A6" s="64" t="s">
        <v>437</v>
      </c>
      <c r="B6" s="22" t="s">
        <v>2075</v>
      </c>
      <c r="C6" s="4">
        <v>35996.826388888891</v>
      </c>
      <c r="D6" s="4">
        <v>35997.15625</v>
      </c>
      <c r="E6" t="s">
        <v>2142</v>
      </c>
      <c r="F6" s="64" t="s">
        <v>2143</v>
      </c>
      <c r="G6" s="7">
        <v>23211321.945</v>
      </c>
      <c r="H6" s="7">
        <v>417.80379500999999</v>
      </c>
      <c r="I6" s="7">
        <v>417.80379500999999</v>
      </c>
      <c r="J6" s="7">
        <v>835.60759001999998</v>
      </c>
      <c r="K6" s="64" t="s">
        <v>432</v>
      </c>
      <c r="O6" s="67" t="s">
        <v>894</v>
      </c>
      <c r="P6" s="68">
        <v>35996.79583333333</v>
      </c>
      <c r="Q6" s="68">
        <v>35996.836111111108</v>
      </c>
      <c r="R6" s="66" t="s">
        <v>955</v>
      </c>
      <c r="S6" s="66" t="s">
        <v>956</v>
      </c>
      <c r="T6" s="69">
        <v>999301.63650000002</v>
      </c>
      <c r="U6" s="69">
        <v>17.987429457000001</v>
      </c>
      <c r="V6" s="69">
        <v>17.987429457000001</v>
      </c>
      <c r="W6" s="69">
        <v>35.974858914000002</v>
      </c>
      <c r="X6" s="70" t="s">
        <v>534</v>
      </c>
      <c r="Y6" s="70"/>
      <c r="Z6" s="70"/>
      <c r="AA6" s="70"/>
      <c r="AB6" s="22" t="s">
        <v>1247</v>
      </c>
      <c r="AC6" s="4">
        <v>35996.822916666664</v>
      </c>
      <c r="AD6" s="4">
        <v>35997.413194444445</v>
      </c>
      <c r="AE6" t="s">
        <v>1314</v>
      </c>
      <c r="AF6" t="s">
        <v>1315</v>
      </c>
      <c r="AG6" s="7">
        <v>141301081.5</v>
      </c>
      <c r="AH6" s="7">
        <v>2543.4194670000002</v>
      </c>
      <c r="AI6" s="7">
        <v>2543.4194670000002</v>
      </c>
      <c r="AJ6" s="7">
        <v>5086.8389340000003</v>
      </c>
      <c r="AK6" s="64" t="s">
        <v>520</v>
      </c>
      <c r="AL6" s="67" t="s">
        <v>1782</v>
      </c>
      <c r="AM6" s="68">
        <v>35996.836805555555</v>
      </c>
      <c r="AN6" s="68">
        <v>35997.267361111109</v>
      </c>
      <c r="AO6" s="66" t="s">
        <v>1815</v>
      </c>
      <c r="AP6" s="66" t="s">
        <v>1816</v>
      </c>
      <c r="AQ6" s="69">
        <v>6059805.8999999994</v>
      </c>
      <c r="AR6" s="69">
        <v>109.07650619999998</v>
      </c>
      <c r="AS6" s="69">
        <v>109.07650619999998</v>
      </c>
      <c r="AT6" s="69">
        <v>218.15301239999997</v>
      </c>
      <c r="AU6" s="70" t="s">
        <v>531</v>
      </c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CJ6">
        <v>0.56399999999999995</v>
      </c>
      <c r="CL6">
        <v>2.27</v>
      </c>
      <c r="CV6">
        <v>7.9</v>
      </c>
      <c r="DJ6">
        <v>290</v>
      </c>
      <c r="DL6">
        <v>56</v>
      </c>
      <c r="DN6">
        <v>1.3</v>
      </c>
      <c r="DP6">
        <v>42</v>
      </c>
      <c r="DR6">
        <v>19</v>
      </c>
      <c r="DT6">
        <v>51</v>
      </c>
      <c r="DV6">
        <v>430</v>
      </c>
      <c r="DX6">
        <v>0.27300000000000002</v>
      </c>
      <c r="ED6">
        <v>220</v>
      </c>
      <c r="EV6">
        <v>0.82399999999999995</v>
      </c>
    </row>
    <row r="7" spans="1:162" x14ac:dyDescent="0.2">
      <c r="A7" s="64" t="s">
        <v>438</v>
      </c>
      <c r="B7" s="22" t="s">
        <v>2075</v>
      </c>
      <c r="C7" s="4">
        <v>36149.868055555555</v>
      </c>
      <c r="D7" s="4">
        <v>36149.958333333336</v>
      </c>
      <c r="E7" t="s">
        <v>2151</v>
      </c>
      <c r="F7" s="64" t="s">
        <v>2152</v>
      </c>
      <c r="G7" s="7">
        <v>75322.821000000011</v>
      </c>
      <c r="H7" s="7">
        <v>1.3558107780000002</v>
      </c>
      <c r="I7" s="7">
        <v>1.8077477040000003</v>
      </c>
      <c r="J7" s="7">
        <v>3.1635584820000004</v>
      </c>
      <c r="K7" s="64" t="s">
        <v>432</v>
      </c>
      <c r="O7" s="67" t="s">
        <v>894</v>
      </c>
      <c r="P7" s="68">
        <v>36149.9375</v>
      </c>
      <c r="Q7" s="68"/>
      <c r="R7" s="66" t="s">
        <v>963</v>
      </c>
      <c r="S7" s="66" t="s">
        <v>964</v>
      </c>
      <c r="T7" s="69">
        <v>0</v>
      </c>
      <c r="U7" s="69">
        <v>0</v>
      </c>
      <c r="V7" s="69">
        <v>0</v>
      </c>
      <c r="W7" s="69">
        <v>0</v>
      </c>
      <c r="X7" s="70" t="s">
        <v>534</v>
      </c>
      <c r="Y7" s="70"/>
      <c r="Z7" s="70"/>
      <c r="AA7" s="70"/>
      <c r="AB7" s="22" t="s">
        <v>1247</v>
      </c>
      <c r="AC7" s="4">
        <v>36149.885416666664</v>
      </c>
      <c r="AD7" s="4">
        <v>36150.340277777781</v>
      </c>
      <c r="AE7" t="s">
        <v>1323</v>
      </c>
      <c r="AF7" t="s">
        <v>1324</v>
      </c>
      <c r="AG7" s="7">
        <v>4044778.8540000003</v>
      </c>
      <c r="AH7" s="7">
        <v>72.806019372000009</v>
      </c>
      <c r="AI7" s="7">
        <v>72.806019372000009</v>
      </c>
      <c r="AJ7" s="7">
        <v>145.61203874400002</v>
      </c>
      <c r="AK7" s="64" t="s">
        <v>520</v>
      </c>
      <c r="AL7" s="67" t="s">
        <v>1782</v>
      </c>
      <c r="AM7" s="68">
        <v>36149.746527777781</v>
      </c>
      <c r="AN7" s="68">
        <v>36149.958333333336</v>
      </c>
      <c r="AO7" s="66" t="s">
        <v>1824</v>
      </c>
      <c r="AP7" s="66" t="s">
        <v>1825</v>
      </c>
      <c r="AQ7" s="69">
        <v>44032.70175</v>
      </c>
      <c r="AR7" s="69">
        <v>0.79258863150000003</v>
      </c>
      <c r="AS7" s="69">
        <v>0.79258863150000003</v>
      </c>
      <c r="AT7" s="69">
        <v>1.5851772630000001</v>
      </c>
      <c r="AU7" s="70" t="s">
        <v>531</v>
      </c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CJ7">
        <v>0.67800000000000005</v>
      </c>
      <c r="CL7">
        <v>2.21</v>
      </c>
      <c r="CV7">
        <v>8.34</v>
      </c>
      <c r="DI7" t="s">
        <v>1784</v>
      </c>
      <c r="DJ7">
        <v>5</v>
      </c>
      <c r="DL7">
        <v>120</v>
      </c>
      <c r="DN7">
        <v>0.27</v>
      </c>
      <c r="DP7">
        <v>4</v>
      </c>
      <c r="DR7">
        <v>52</v>
      </c>
      <c r="DT7">
        <v>0.9</v>
      </c>
      <c r="DV7">
        <v>39</v>
      </c>
      <c r="DX7">
        <v>2.9000000000000001E-2</v>
      </c>
      <c r="ED7">
        <v>520</v>
      </c>
    </row>
    <row r="8" spans="1:162" x14ac:dyDescent="0.2">
      <c r="A8" s="64" t="s">
        <v>439</v>
      </c>
      <c r="B8" s="22" t="s">
        <v>2075</v>
      </c>
      <c r="C8" s="4">
        <v>36158.251388888886</v>
      </c>
      <c r="D8" s="4">
        <v>36158.492361111108</v>
      </c>
      <c r="E8" t="s">
        <v>2154</v>
      </c>
      <c r="F8" s="64" t="s">
        <v>2155</v>
      </c>
      <c r="G8" s="7">
        <v>158008.02300000002</v>
      </c>
      <c r="H8" s="7">
        <v>2.8441444140000005</v>
      </c>
      <c r="I8" s="7">
        <v>2.8441444140000005</v>
      </c>
      <c r="J8" s="7">
        <v>5.688288828000001</v>
      </c>
      <c r="K8" s="64" t="s">
        <v>432</v>
      </c>
      <c r="O8" s="67" t="s">
        <v>894</v>
      </c>
      <c r="P8" s="68">
        <v>36158.256944444445</v>
      </c>
      <c r="Q8" s="68">
        <v>36158.513194444444</v>
      </c>
      <c r="R8" s="66" t="s">
        <v>965</v>
      </c>
      <c r="S8" s="66" t="s">
        <v>966</v>
      </c>
      <c r="T8" s="69">
        <v>283.16849999999999</v>
      </c>
      <c r="U8" s="69">
        <v>0.26051501999999999</v>
      </c>
      <c r="V8" s="69">
        <v>0.45306959999999996</v>
      </c>
      <c r="W8" s="69">
        <v>0.71358462</v>
      </c>
      <c r="X8" s="70" t="s">
        <v>534</v>
      </c>
      <c r="Y8" s="70"/>
      <c r="Z8" s="70"/>
      <c r="AA8" s="70"/>
      <c r="AB8" s="22" t="s">
        <v>1247</v>
      </c>
      <c r="AC8" s="4">
        <v>36158.555555555555</v>
      </c>
      <c r="AD8" s="4">
        <v>36159.392361111109</v>
      </c>
      <c r="AE8" t="s">
        <v>1326</v>
      </c>
      <c r="AF8" t="s">
        <v>1327</v>
      </c>
      <c r="AG8" s="7">
        <v>5302613.3309999993</v>
      </c>
      <c r="AH8" s="7">
        <v>95.447039957999991</v>
      </c>
      <c r="AI8" s="7">
        <v>95.447039957999991</v>
      </c>
      <c r="AJ8" s="7">
        <v>190.89407991599998</v>
      </c>
      <c r="AK8" s="64" t="s">
        <v>520</v>
      </c>
      <c r="AL8" s="67" t="s">
        <v>1782</v>
      </c>
      <c r="AM8" s="68">
        <v>36158.302083333336</v>
      </c>
      <c r="AN8" s="68">
        <v>36158.45208333333</v>
      </c>
      <c r="AO8" s="66" t="s">
        <v>1826</v>
      </c>
      <c r="AP8" s="66" t="s">
        <v>1827</v>
      </c>
      <c r="AQ8" s="69">
        <v>5861.5879500000001</v>
      </c>
      <c r="AR8" s="69">
        <v>0.1055085831</v>
      </c>
      <c r="AS8" s="69">
        <v>0.1055085831</v>
      </c>
      <c r="AT8" s="69">
        <v>0.21101716619999999</v>
      </c>
      <c r="AU8" s="70" t="s">
        <v>531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CJ8">
        <v>0.72599999999999998</v>
      </c>
      <c r="CL8">
        <v>1.78</v>
      </c>
      <c r="CV8">
        <v>8.02</v>
      </c>
      <c r="DI8" t="s">
        <v>1784</v>
      </c>
      <c r="DJ8">
        <v>5</v>
      </c>
      <c r="DL8">
        <v>150</v>
      </c>
      <c r="DN8">
        <v>0.14000000000000001</v>
      </c>
      <c r="DP8">
        <v>1</v>
      </c>
      <c r="DR8">
        <v>62</v>
      </c>
      <c r="DS8" t="s">
        <v>1784</v>
      </c>
      <c r="DT8">
        <v>0.8</v>
      </c>
      <c r="DU8" t="s">
        <v>1784</v>
      </c>
      <c r="DV8">
        <v>19</v>
      </c>
      <c r="DX8">
        <v>0.10199999999999999</v>
      </c>
      <c r="ED8">
        <v>620</v>
      </c>
    </row>
    <row r="9" spans="1:162" x14ac:dyDescent="0.2">
      <c r="A9" s="64" t="s">
        <v>440</v>
      </c>
      <c r="B9" s="22" t="s">
        <v>2075</v>
      </c>
      <c r="C9" s="4">
        <v>36171.284722222219</v>
      </c>
      <c r="D9" s="4">
        <v>36171.954861111109</v>
      </c>
      <c r="E9" t="s">
        <v>2156</v>
      </c>
      <c r="F9" s="64" t="s">
        <v>2157</v>
      </c>
      <c r="G9" s="7">
        <v>279204.141</v>
      </c>
      <c r="H9" s="7">
        <v>5.0256745379999996</v>
      </c>
      <c r="I9" s="7">
        <v>9.492940793999999</v>
      </c>
      <c r="J9" s="7">
        <v>14.518615332</v>
      </c>
      <c r="K9" s="64" t="s">
        <v>432</v>
      </c>
      <c r="O9" s="67" t="s">
        <v>894</v>
      </c>
      <c r="P9" s="68">
        <v>36171.297222222223</v>
      </c>
      <c r="Q9" s="68">
        <v>36171.951388888891</v>
      </c>
      <c r="R9" s="66" t="s">
        <v>967</v>
      </c>
      <c r="S9" s="66" t="s">
        <v>968</v>
      </c>
      <c r="T9" s="69">
        <v>283.16849999999999</v>
      </c>
      <c r="U9" s="69">
        <v>5.0970329999999991E-3</v>
      </c>
      <c r="V9" s="69">
        <v>5.0970329999999991E-3</v>
      </c>
      <c r="W9" s="69">
        <v>1.0194065999999998E-2</v>
      </c>
      <c r="X9" s="70" t="s">
        <v>534</v>
      </c>
      <c r="Y9" s="70"/>
      <c r="Z9" s="70"/>
      <c r="AA9" s="70"/>
      <c r="AB9" s="22"/>
      <c r="AC9" s="4"/>
      <c r="AD9" s="4"/>
      <c r="AF9" t="s">
        <v>3008</v>
      </c>
      <c r="AG9" s="7"/>
      <c r="AH9" s="7"/>
      <c r="AI9" s="7"/>
      <c r="AJ9" s="7"/>
      <c r="AK9" s="64"/>
      <c r="AL9" s="67" t="s">
        <v>1782</v>
      </c>
      <c r="AM9" s="68">
        <v>36171.291666666664</v>
      </c>
      <c r="AN9" s="68">
        <v>36171.895833333336</v>
      </c>
      <c r="AO9" s="66" t="s">
        <v>1828</v>
      </c>
      <c r="AP9" s="66" t="s">
        <v>1829</v>
      </c>
      <c r="AQ9" s="69">
        <v>17867.932349999999</v>
      </c>
      <c r="AR9" s="69">
        <v>0.32162278229999997</v>
      </c>
      <c r="AS9" s="69">
        <v>0.32162278229999997</v>
      </c>
      <c r="AT9" s="69">
        <v>0.64324556459999993</v>
      </c>
      <c r="AU9" s="70" t="s">
        <v>531</v>
      </c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Z9" s="62" t="s">
        <v>2988</v>
      </c>
      <c r="CA9" s="62"/>
      <c r="CJ9">
        <v>0.51200000000000001</v>
      </c>
      <c r="CL9">
        <v>1.73</v>
      </c>
      <c r="CV9">
        <v>8.01</v>
      </c>
      <c r="DJ9">
        <v>12</v>
      </c>
      <c r="DL9">
        <v>110</v>
      </c>
      <c r="DN9">
        <v>0.09</v>
      </c>
      <c r="DP9">
        <v>3</v>
      </c>
      <c r="DR9">
        <v>41</v>
      </c>
      <c r="DT9">
        <v>1.2</v>
      </c>
      <c r="DV9">
        <v>25</v>
      </c>
      <c r="DX9">
        <v>5.8999999999999997E-2</v>
      </c>
      <c r="ED9">
        <v>440</v>
      </c>
    </row>
    <row r="10" spans="1:162" x14ac:dyDescent="0.2">
      <c r="A10" s="64" t="s">
        <v>441</v>
      </c>
      <c r="B10" s="22" t="s">
        <v>2075</v>
      </c>
      <c r="C10" s="4">
        <v>36177.548611111109</v>
      </c>
      <c r="D10" s="4">
        <v>36177.899305555555</v>
      </c>
      <c r="E10" t="s">
        <v>2158</v>
      </c>
      <c r="F10" s="64" t="s">
        <v>2159</v>
      </c>
      <c r="G10" s="7">
        <v>5280243.0194999995</v>
      </c>
      <c r="H10" s="7">
        <v>686.43159253499994</v>
      </c>
      <c r="I10" s="7">
        <v>7392.3402272999992</v>
      </c>
      <c r="J10" s="7">
        <v>8078.7718198349994</v>
      </c>
      <c r="K10" s="64" t="s">
        <v>432</v>
      </c>
      <c r="O10" s="67" t="s">
        <v>894</v>
      </c>
      <c r="P10" s="68">
        <v>36177.5625</v>
      </c>
      <c r="Q10" s="68">
        <v>36177.78125</v>
      </c>
      <c r="R10" s="66" t="s">
        <v>969</v>
      </c>
      <c r="S10" s="66" t="s">
        <v>970</v>
      </c>
      <c r="T10" s="69">
        <v>314883.37199999997</v>
      </c>
      <c r="U10" s="69">
        <v>16.059051971999999</v>
      </c>
      <c r="V10" s="69">
        <v>173.1858546</v>
      </c>
      <c r="W10" s="69">
        <v>189.24490657199999</v>
      </c>
      <c r="X10" s="70" t="s">
        <v>534</v>
      </c>
      <c r="Y10" s="70"/>
      <c r="Z10" s="70"/>
      <c r="AA10" s="70"/>
      <c r="AB10" s="22" t="s">
        <v>1247</v>
      </c>
      <c r="AC10" s="4">
        <v>36177.607638888891</v>
      </c>
      <c r="AD10" s="4">
        <v>36178.447916666664</v>
      </c>
      <c r="AE10" t="s">
        <v>1328</v>
      </c>
      <c r="AF10" t="s">
        <v>1329</v>
      </c>
      <c r="AG10" s="7">
        <v>74133513.299999997</v>
      </c>
      <c r="AH10" s="7">
        <v>1334.4032393999998</v>
      </c>
      <c r="AI10" s="7">
        <v>5189.3459309999998</v>
      </c>
      <c r="AJ10" s="7">
        <v>6523.7491703999995</v>
      </c>
      <c r="AK10" s="64" t="s">
        <v>520</v>
      </c>
      <c r="AL10" s="67" t="s">
        <v>1782</v>
      </c>
      <c r="AM10" s="68">
        <v>36177.548611111109</v>
      </c>
      <c r="AN10" s="68">
        <v>36177.899305555555</v>
      </c>
      <c r="AO10" s="66" t="s">
        <v>1830</v>
      </c>
      <c r="AP10" s="66" t="s">
        <v>1831</v>
      </c>
      <c r="AQ10" s="69">
        <v>41342.600999999995</v>
      </c>
      <c r="AR10" s="69">
        <v>0.74416681799999995</v>
      </c>
      <c r="AS10" s="69">
        <v>0.74416681799999995</v>
      </c>
      <c r="AT10" s="69">
        <v>1.4883336359999999</v>
      </c>
      <c r="AU10" s="70" t="s">
        <v>531</v>
      </c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Z10" t="s">
        <v>2989</v>
      </c>
      <c r="CJ10">
        <v>3.01</v>
      </c>
      <c r="CL10">
        <v>38.200000000000003</v>
      </c>
      <c r="CV10">
        <v>7.3</v>
      </c>
      <c r="DJ10">
        <v>134</v>
      </c>
      <c r="DL10">
        <v>54</v>
      </c>
      <c r="DN10">
        <v>5.6</v>
      </c>
      <c r="DP10">
        <v>59</v>
      </c>
      <c r="DR10">
        <v>11</v>
      </c>
      <c r="DT10">
        <v>62</v>
      </c>
      <c r="DV10">
        <v>440</v>
      </c>
      <c r="DX10">
        <v>0.40899999999999997</v>
      </c>
      <c r="ED10">
        <v>180</v>
      </c>
    </row>
    <row r="11" spans="1:162" x14ac:dyDescent="0.2">
      <c r="A11" s="64" t="s">
        <v>442</v>
      </c>
      <c r="B11" s="22" t="s">
        <v>2075</v>
      </c>
      <c r="C11" s="4">
        <v>36232.628472222219</v>
      </c>
      <c r="D11" s="4">
        <v>36232.850694444445</v>
      </c>
      <c r="E11" t="s">
        <v>2163</v>
      </c>
      <c r="F11" s="64" t="s">
        <v>2164</v>
      </c>
      <c r="G11" s="7">
        <v>884901.5625</v>
      </c>
      <c r="H11" s="7">
        <v>97.339171875000005</v>
      </c>
      <c r="I11" s="7">
        <v>690.22321875</v>
      </c>
      <c r="J11" s="7">
        <v>787.56239062500003</v>
      </c>
      <c r="K11" s="64" t="s">
        <v>432</v>
      </c>
      <c r="O11" s="67" t="s">
        <v>894</v>
      </c>
      <c r="P11" s="68">
        <v>36232.627083333333</v>
      </c>
      <c r="Q11" s="68">
        <v>36232.677777777775</v>
      </c>
      <c r="R11" s="66" t="s">
        <v>974</v>
      </c>
      <c r="S11" s="66" t="s">
        <v>975</v>
      </c>
      <c r="T11" s="69">
        <v>3681.1905000000002</v>
      </c>
      <c r="U11" s="69">
        <v>1.2516047699999999</v>
      </c>
      <c r="V11" s="69">
        <v>10.307333400000001</v>
      </c>
      <c r="W11" s="69">
        <v>11.558938170000001</v>
      </c>
      <c r="X11" s="70" t="s">
        <v>534</v>
      </c>
      <c r="Y11" s="70"/>
      <c r="Z11" s="70"/>
      <c r="AA11" s="70"/>
      <c r="AB11" s="22" t="s">
        <v>1247</v>
      </c>
      <c r="AC11" s="4">
        <v>36232.682638888888</v>
      </c>
      <c r="AD11" s="4">
        <v>36232.931944444441</v>
      </c>
      <c r="AE11" t="s">
        <v>1333</v>
      </c>
      <c r="AF11" t="s">
        <v>1334</v>
      </c>
      <c r="AG11" s="7">
        <v>5661104.6519999988</v>
      </c>
      <c r="AH11" s="7">
        <v>101.89988373599998</v>
      </c>
      <c r="AI11" s="7">
        <v>192.47755816799994</v>
      </c>
      <c r="AJ11" s="7">
        <v>294.37744190399991</v>
      </c>
      <c r="AK11" s="64" t="s">
        <v>520</v>
      </c>
      <c r="AL11" s="67" t="s">
        <v>1782</v>
      </c>
      <c r="AM11" s="68">
        <v>36232.684027777781</v>
      </c>
      <c r="AN11" s="68">
        <v>36232.78125</v>
      </c>
      <c r="AO11" s="66" t="s">
        <v>1835</v>
      </c>
      <c r="AP11" s="66" t="s">
        <v>1836</v>
      </c>
      <c r="AQ11" s="69">
        <v>90047.582999999999</v>
      </c>
      <c r="AR11" s="69">
        <v>1.6208564939999999</v>
      </c>
      <c r="AS11" s="69">
        <v>1.6208564939999999</v>
      </c>
      <c r="AT11" s="69">
        <v>3.2417129879999997</v>
      </c>
      <c r="AU11" s="70" t="s">
        <v>531</v>
      </c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CJ11">
        <v>10.6</v>
      </c>
      <c r="CL11">
        <v>19.100000000000001</v>
      </c>
      <c r="CV11">
        <v>7.97</v>
      </c>
      <c r="DJ11">
        <v>9</v>
      </c>
      <c r="DX11">
        <v>7.0000000000000007E-2</v>
      </c>
    </row>
    <row r="12" spans="1:162" x14ac:dyDescent="0.2">
      <c r="A12" s="64" t="s">
        <v>443</v>
      </c>
      <c r="B12" s="22" t="s">
        <v>2075</v>
      </c>
      <c r="C12" s="4">
        <v>36234.611111111109</v>
      </c>
      <c r="D12" s="4">
        <v>36235.864583333336</v>
      </c>
      <c r="E12" t="s">
        <v>2165</v>
      </c>
      <c r="F12" s="64" t="s">
        <v>2166</v>
      </c>
      <c r="G12" s="7">
        <v>14798952.147</v>
      </c>
      <c r="H12" s="7">
        <v>680.75179876200002</v>
      </c>
      <c r="I12" s="7">
        <v>5179.63325145</v>
      </c>
      <c r="J12" s="7">
        <v>5860.3850502120004</v>
      </c>
      <c r="K12" s="64" t="s">
        <v>432</v>
      </c>
      <c r="O12" s="67" t="s">
        <v>894</v>
      </c>
      <c r="P12" s="68">
        <v>36234.615972222222</v>
      </c>
      <c r="Q12" s="68">
        <v>36236.338888888888</v>
      </c>
      <c r="R12" s="66" t="s">
        <v>976</v>
      </c>
      <c r="S12" s="66" t="s">
        <v>977</v>
      </c>
      <c r="T12" s="69">
        <v>121592.55389999998</v>
      </c>
      <c r="U12" s="69">
        <v>23.102585240999996</v>
      </c>
      <c r="V12" s="69">
        <v>158.07032006999998</v>
      </c>
      <c r="W12" s="69">
        <v>181.17290531099997</v>
      </c>
      <c r="X12" s="70" t="s">
        <v>534</v>
      </c>
      <c r="Y12" s="70"/>
      <c r="Z12" s="70"/>
      <c r="AA12" s="70"/>
      <c r="AB12" s="22" t="s">
        <v>1247</v>
      </c>
      <c r="AC12" s="4">
        <v>36234.645833333336</v>
      </c>
      <c r="AD12" s="4">
        <v>36236.118055555555</v>
      </c>
      <c r="AE12" t="s">
        <v>1335</v>
      </c>
      <c r="AF12" t="s">
        <v>1336</v>
      </c>
      <c r="AG12" s="7">
        <v>67677271.5</v>
      </c>
      <c r="AH12" s="7">
        <v>1218.190887</v>
      </c>
      <c r="AI12" s="7">
        <v>2436.381774</v>
      </c>
      <c r="AJ12" s="7">
        <v>3654.5726610000002</v>
      </c>
      <c r="AK12" s="64" t="s">
        <v>520</v>
      </c>
      <c r="AL12" s="67" t="s">
        <v>1782</v>
      </c>
      <c r="AM12" s="68">
        <v>36234.631944444445</v>
      </c>
      <c r="AN12" s="68">
        <v>36235.409722222219</v>
      </c>
      <c r="AO12" s="66" t="s">
        <v>1837</v>
      </c>
      <c r="AP12" s="66" t="s">
        <v>1838</v>
      </c>
      <c r="AQ12" s="69">
        <v>927008.71845000004</v>
      </c>
      <c r="AR12" s="69">
        <v>16.686156932100001</v>
      </c>
      <c r="AS12" s="69">
        <v>16.686156932100001</v>
      </c>
      <c r="AT12" s="69">
        <v>33.372313864200002</v>
      </c>
      <c r="AU12" s="70" t="s">
        <v>531</v>
      </c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CJ12">
        <v>3.56</v>
      </c>
      <c r="CL12">
        <v>8.8699999999999992</v>
      </c>
      <c r="CV12">
        <v>7.87</v>
      </c>
      <c r="DJ12">
        <v>11</v>
      </c>
    </row>
    <row r="13" spans="1:162" x14ac:dyDescent="0.2">
      <c r="A13" s="64" t="s">
        <v>444</v>
      </c>
      <c r="B13" s="22" t="s">
        <v>2075</v>
      </c>
      <c r="C13" s="4">
        <v>36430.21875</v>
      </c>
      <c r="D13" s="4">
        <v>36430.420138888891</v>
      </c>
      <c r="E13" t="s">
        <v>2179</v>
      </c>
      <c r="F13" s="64" t="s">
        <v>2180</v>
      </c>
      <c r="G13" s="7">
        <v>2114985.5264999997</v>
      </c>
      <c r="H13" s="7">
        <v>38.069739476999999</v>
      </c>
      <c r="I13" s="7">
        <v>38.069739476999999</v>
      </c>
      <c r="J13" s="7">
        <v>76.139478953999998</v>
      </c>
      <c r="K13" s="64" t="s">
        <v>432</v>
      </c>
      <c r="O13" s="67"/>
      <c r="P13" s="68"/>
      <c r="Q13" s="68"/>
      <c r="S13" s="66" t="s">
        <v>3022</v>
      </c>
      <c r="T13" s="69"/>
      <c r="U13" s="69"/>
      <c r="V13" s="69"/>
      <c r="W13" s="69"/>
      <c r="X13" s="70"/>
      <c r="Y13" s="70"/>
      <c r="Z13" s="70"/>
      <c r="AA13" s="70"/>
      <c r="AB13" s="22" t="s">
        <v>1247</v>
      </c>
      <c r="AC13" s="4">
        <v>36430.194444444445</v>
      </c>
      <c r="AD13" s="4">
        <v>36430.475694444445</v>
      </c>
      <c r="AE13" t="s">
        <v>1349</v>
      </c>
      <c r="AF13" t="s">
        <v>1350</v>
      </c>
      <c r="AG13" s="7">
        <v>14604698.556</v>
      </c>
      <c r="AH13" s="7">
        <v>262.88457400799996</v>
      </c>
      <c r="AI13" s="7">
        <v>262.88457400799996</v>
      </c>
      <c r="AJ13" s="7">
        <v>525.76914801599992</v>
      </c>
      <c r="AK13" s="64" t="s">
        <v>520</v>
      </c>
      <c r="AL13" s="67" t="s">
        <v>1782</v>
      </c>
      <c r="AM13" s="68">
        <v>36430.208333333336</v>
      </c>
      <c r="AN13" s="68">
        <v>36430.461805555555</v>
      </c>
      <c r="AO13" s="66" t="s">
        <v>1851</v>
      </c>
      <c r="AP13" s="66" t="s">
        <v>1852</v>
      </c>
      <c r="AQ13" s="69">
        <v>491750.41710000002</v>
      </c>
      <c r="AR13" s="69">
        <v>8.8515075077999992</v>
      </c>
      <c r="AS13" s="69">
        <v>8.8515075077999992</v>
      </c>
      <c r="AT13" s="69">
        <v>17.703015015599998</v>
      </c>
      <c r="AU13" s="70" t="s">
        <v>531</v>
      </c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CJ13">
        <v>0.504</v>
      </c>
      <c r="CL13">
        <v>1.2</v>
      </c>
      <c r="CV13">
        <v>7.88</v>
      </c>
      <c r="DJ13">
        <v>12</v>
      </c>
      <c r="DL13">
        <v>36</v>
      </c>
      <c r="DN13">
        <v>0.54</v>
      </c>
      <c r="DP13">
        <v>12</v>
      </c>
      <c r="DR13">
        <v>11</v>
      </c>
      <c r="DT13">
        <v>3.7</v>
      </c>
      <c r="DV13">
        <v>66</v>
      </c>
      <c r="DX13">
        <v>0.13600000000000001</v>
      </c>
      <c r="ED13">
        <v>140</v>
      </c>
    </row>
    <row r="14" spans="1:162" x14ac:dyDescent="0.2">
      <c r="A14" s="64" t="s">
        <v>445</v>
      </c>
      <c r="B14" s="22" t="s">
        <v>2075</v>
      </c>
      <c r="C14" s="4">
        <v>36528.65625</v>
      </c>
      <c r="D14" s="4">
        <v>36529.465277777781</v>
      </c>
      <c r="E14" t="s">
        <v>2183</v>
      </c>
      <c r="F14" s="64" t="s">
        <v>2184</v>
      </c>
      <c r="G14" s="7">
        <v>1162973.0294999999</v>
      </c>
      <c r="H14" s="7">
        <v>89.548923271499987</v>
      </c>
      <c r="I14" s="7">
        <v>3488.9190884999998</v>
      </c>
      <c r="J14" s="7">
        <v>3578.4680117714997</v>
      </c>
      <c r="K14" s="64" t="s">
        <v>432</v>
      </c>
      <c r="O14" s="67" t="s">
        <v>894</v>
      </c>
      <c r="P14" s="68">
        <v>36528.651388888888</v>
      </c>
      <c r="Q14" s="68">
        <v>36529.438888888886</v>
      </c>
      <c r="R14" s="66" t="s">
        <v>982</v>
      </c>
      <c r="S14" s="66" t="s">
        <v>983</v>
      </c>
      <c r="T14" s="69">
        <v>24352.490999999998</v>
      </c>
      <c r="U14" s="69">
        <v>9.0104216699999995</v>
      </c>
      <c r="V14" s="69">
        <v>852.33718499999986</v>
      </c>
      <c r="W14" s="69">
        <v>861.34760666999989</v>
      </c>
      <c r="X14" s="70" t="s">
        <v>534</v>
      </c>
      <c r="Y14" s="70"/>
      <c r="Z14" s="70"/>
      <c r="AA14" s="70"/>
      <c r="AB14" s="22" t="s">
        <v>1247</v>
      </c>
      <c r="AC14" s="4">
        <v>36528.864583333336</v>
      </c>
      <c r="AD14" s="4">
        <v>36529.659722222219</v>
      </c>
      <c r="AE14" t="s">
        <v>1352</v>
      </c>
      <c r="AF14" t="s">
        <v>1353</v>
      </c>
      <c r="AG14" s="7">
        <v>11808126.449999999</v>
      </c>
      <c r="AH14" s="7">
        <v>212.5462761</v>
      </c>
      <c r="AI14" s="7">
        <v>2479.7065545</v>
      </c>
      <c r="AJ14" s="7">
        <v>2692.2528305999999</v>
      </c>
      <c r="AK14" s="64" t="s">
        <v>520</v>
      </c>
      <c r="AL14" s="67" t="s">
        <v>1782</v>
      </c>
      <c r="AM14" s="68">
        <v>36528.649305555555</v>
      </c>
      <c r="AN14" s="68">
        <v>36529.409722222219</v>
      </c>
      <c r="AO14" s="66" t="s">
        <v>1854</v>
      </c>
      <c r="AP14" s="66" t="s">
        <v>1855</v>
      </c>
      <c r="AQ14" s="69">
        <v>27750.512999999999</v>
      </c>
      <c r="AR14" s="69">
        <v>0.49950923400000002</v>
      </c>
      <c r="AS14" s="69">
        <v>0.49950923400000002</v>
      </c>
      <c r="AT14" s="69">
        <v>0.99901846800000005</v>
      </c>
      <c r="AU14" s="70" t="s">
        <v>531</v>
      </c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CJ14">
        <v>1.034</v>
      </c>
      <c r="CL14">
        <v>5.1100000000000003</v>
      </c>
      <c r="CV14">
        <v>7.85</v>
      </c>
      <c r="DJ14">
        <v>14</v>
      </c>
      <c r="DL14">
        <v>170</v>
      </c>
      <c r="DN14">
        <v>1.1000000000000001</v>
      </c>
      <c r="DP14">
        <v>8</v>
      </c>
      <c r="DR14">
        <v>77</v>
      </c>
      <c r="DT14">
        <v>4.4000000000000004</v>
      </c>
      <c r="DV14">
        <v>110</v>
      </c>
      <c r="DX14">
        <v>3.3000000000000002E-2</v>
      </c>
      <c r="ED14">
        <v>750</v>
      </c>
    </row>
    <row r="15" spans="1:162" x14ac:dyDescent="0.2">
      <c r="A15" s="64" t="s">
        <v>446</v>
      </c>
      <c r="B15" s="22" t="s">
        <v>2075</v>
      </c>
      <c r="C15" s="4">
        <v>36544.666666666664</v>
      </c>
      <c r="D15" s="4">
        <v>36544.993055555555</v>
      </c>
      <c r="E15" t="s">
        <v>2188</v>
      </c>
      <c r="F15" s="64" t="s">
        <v>2189</v>
      </c>
      <c r="G15" s="7">
        <v>294778.40850000002</v>
      </c>
      <c r="H15" s="7">
        <v>5.3060113529999997</v>
      </c>
      <c r="I15" s="7">
        <v>141.49363608000002</v>
      </c>
      <c r="J15" s="7">
        <v>146.79964743300002</v>
      </c>
      <c r="K15" s="64" t="s">
        <v>432</v>
      </c>
      <c r="O15" s="67"/>
      <c r="P15" s="68"/>
      <c r="Q15" s="68"/>
      <c r="S15" s="66" t="s">
        <v>3023</v>
      </c>
      <c r="T15" s="69"/>
      <c r="U15" s="69"/>
      <c r="V15" s="69"/>
      <c r="W15" s="69"/>
      <c r="X15" s="70"/>
      <c r="Y15" s="70"/>
      <c r="Z15" s="70"/>
      <c r="AA15" s="70"/>
      <c r="AB15" s="22" t="s">
        <v>1247</v>
      </c>
      <c r="AC15" s="4">
        <v>36544.864583333336</v>
      </c>
      <c r="AD15" s="4">
        <v>36545.25</v>
      </c>
      <c r="AE15" t="s">
        <v>1357</v>
      </c>
      <c r="AF15" t="s">
        <v>1358</v>
      </c>
      <c r="AG15" s="7">
        <v>1755644.6999999997</v>
      </c>
      <c r="AH15" s="7">
        <v>31.601604599999995</v>
      </c>
      <c r="AI15" s="7">
        <v>165.03060179999997</v>
      </c>
      <c r="AJ15" s="7">
        <v>196.63220639999997</v>
      </c>
      <c r="AK15" s="64" t="s">
        <v>520</v>
      </c>
      <c r="AL15" s="67" t="s">
        <v>1782</v>
      </c>
      <c r="AM15" s="68">
        <v>36544.663194444445</v>
      </c>
      <c r="AN15" s="68">
        <v>36544.972222222219</v>
      </c>
      <c r="AO15" s="66" t="s">
        <v>1859</v>
      </c>
      <c r="AP15" s="66" t="s">
        <v>1860</v>
      </c>
      <c r="AQ15" s="69">
        <v>10760.403</v>
      </c>
      <c r="AR15" s="69">
        <v>0.193687254</v>
      </c>
      <c r="AS15" s="69">
        <v>0.193687254</v>
      </c>
      <c r="AT15" s="69">
        <v>0.38737450800000001</v>
      </c>
      <c r="AU15" s="70" t="s">
        <v>531</v>
      </c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CJ15">
        <v>0.998</v>
      </c>
      <c r="CL15">
        <v>2.89</v>
      </c>
      <c r="CV15">
        <v>7.86</v>
      </c>
      <c r="DJ15">
        <v>8</v>
      </c>
      <c r="DL15">
        <v>190</v>
      </c>
      <c r="DP15">
        <v>1</v>
      </c>
      <c r="DR15">
        <v>92</v>
      </c>
      <c r="DT15">
        <v>0.9</v>
      </c>
      <c r="DV15">
        <v>43</v>
      </c>
      <c r="DX15">
        <v>3.4000000000000002E-2</v>
      </c>
      <c r="ED15">
        <v>840</v>
      </c>
    </row>
    <row r="16" spans="1:162" x14ac:dyDescent="0.2">
      <c r="A16" s="64" t="s">
        <v>447</v>
      </c>
      <c r="B16" s="22" t="s">
        <v>2075</v>
      </c>
      <c r="C16" s="4">
        <v>36569.267361111109</v>
      </c>
      <c r="D16" s="4">
        <v>36569.881944444445</v>
      </c>
      <c r="E16" t="s">
        <v>2191</v>
      </c>
      <c r="F16" s="64" t="s">
        <v>2192</v>
      </c>
      <c r="G16" s="7">
        <v>1302008.7629999998</v>
      </c>
      <c r="H16" s="7">
        <v>768.18517016999988</v>
      </c>
      <c r="I16" s="7">
        <v>5468.436804599999</v>
      </c>
      <c r="J16" s="7">
        <v>6236.6219747699988</v>
      </c>
      <c r="K16" s="64" t="s">
        <v>432</v>
      </c>
      <c r="O16" s="67"/>
      <c r="P16" s="68"/>
      <c r="Q16" s="68"/>
      <c r="S16" s="66" t="s">
        <v>3024</v>
      </c>
      <c r="T16" s="69"/>
      <c r="U16" s="69"/>
      <c r="V16" s="69"/>
      <c r="W16" s="69"/>
      <c r="X16" s="70"/>
      <c r="Y16" s="70"/>
      <c r="Z16" s="70"/>
      <c r="AA16" s="70"/>
      <c r="AB16" s="22" t="s">
        <v>1247</v>
      </c>
      <c r="AC16" s="4">
        <v>36569.451388888891</v>
      </c>
      <c r="AD16" s="4">
        <v>36570.201388888891</v>
      </c>
      <c r="AE16" t="s">
        <v>1360</v>
      </c>
      <c r="AF16" t="s">
        <v>1361</v>
      </c>
      <c r="AG16" s="7">
        <v>9457827.9000000004</v>
      </c>
      <c r="AH16" s="7">
        <v>170.24090220000002</v>
      </c>
      <c r="AI16" s="7">
        <v>1324.095906</v>
      </c>
      <c r="AJ16" s="7">
        <v>1494.3368082</v>
      </c>
      <c r="AK16" s="64" t="s">
        <v>520</v>
      </c>
      <c r="AL16" s="67" t="s">
        <v>1782</v>
      </c>
      <c r="AM16" s="68">
        <v>36569.256944444445</v>
      </c>
      <c r="AN16" s="68">
        <v>36569.868055555555</v>
      </c>
      <c r="AO16" s="66" t="s">
        <v>1862</v>
      </c>
      <c r="AP16" s="66" t="s">
        <v>1863</v>
      </c>
      <c r="AQ16" s="69">
        <v>4813.8645000000006</v>
      </c>
      <c r="AR16" s="69">
        <v>8.6649561000000014E-2</v>
      </c>
      <c r="AS16" s="69">
        <v>8.6649561000000014E-2</v>
      </c>
      <c r="AT16" s="69">
        <v>0.17329912200000003</v>
      </c>
      <c r="AU16" s="70" t="s">
        <v>531</v>
      </c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Z16" s="62" t="s">
        <v>2988</v>
      </c>
      <c r="CA16" s="62"/>
      <c r="CB16" t="s">
        <v>2990</v>
      </c>
      <c r="CJ16">
        <v>1.05</v>
      </c>
      <c r="CL16">
        <v>9.92</v>
      </c>
      <c r="CV16">
        <v>7.8</v>
      </c>
      <c r="DJ16">
        <v>21</v>
      </c>
      <c r="DL16">
        <v>180</v>
      </c>
      <c r="DP16">
        <v>9</v>
      </c>
      <c r="DR16">
        <v>65</v>
      </c>
      <c r="DT16">
        <v>8.1</v>
      </c>
      <c r="DV16">
        <v>130</v>
      </c>
      <c r="DX16">
        <v>0.25</v>
      </c>
      <c r="ED16">
        <v>710</v>
      </c>
    </row>
    <row r="17" spans="1:134" x14ac:dyDescent="0.2">
      <c r="A17" s="64" t="s">
        <v>448</v>
      </c>
      <c r="B17" s="22" t="s">
        <v>2075</v>
      </c>
      <c r="C17" s="4">
        <v>36578.475694444445</v>
      </c>
      <c r="D17" s="4">
        <v>36580.583333333336</v>
      </c>
      <c r="E17" t="s">
        <v>2193</v>
      </c>
      <c r="F17" s="64" t="s">
        <v>2194</v>
      </c>
      <c r="G17" s="7">
        <v>75152919.899999991</v>
      </c>
      <c r="H17" s="7">
        <v>2930.9638760999997</v>
      </c>
      <c r="I17" s="7">
        <v>25551.992765999996</v>
      </c>
      <c r="J17" s="7">
        <v>28482.956642099994</v>
      </c>
      <c r="K17" s="64" t="s">
        <v>432</v>
      </c>
      <c r="O17" s="67" t="s">
        <v>894</v>
      </c>
      <c r="P17" s="68">
        <v>36578.477083333331</v>
      </c>
      <c r="Q17" s="68">
        <v>36580.434027777781</v>
      </c>
      <c r="R17" s="66" t="s">
        <v>985</v>
      </c>
      <c r="S17" s="66" t="s">
        <v>986</v>
      </c>
      <c r="T17" s="69">
        <v>702257.88</v>
      </c>
      <c r="U17" s="69">
        <v>33.708378240000002</v>
      </c>
      <c r="V17" s="69">
        <v>526.69340999999997</v>
      </c>
      <c r="W17" s="69">
        <v>560.40178823999997</v>
      </c>
      <c r="X17" s="70" t="s">
        <v>534</v>
      </c>
      <c r="Y17" s="70"/>
      <c r="Z17" s="70"/>
      <c r="AA17" s="70"/>
      <c r="AB17" s="22" t="s">
        <v>1247</v>
      </c>
      <c r="AC17" s="4">
        <v>36578.486111111109</v>
      </c>
      <c r="AD17" s="4">
        <v>36580.690972222219</v>
      </c>
      <c r="AE17" t="s">
        <v>1362</v>
      </c>
      <c r="AF17" t="s">
        <v>1363</v>
      </c>
      <c r="AG17" s="7">
        <v>314883372</v>
      </c>
      <c r="AH17" s="7">
        <v>5667.9006959999997</v>
      </c>
      <c r="AI17" s="7">
        <v>5667.9006959999997</v>
      </c>
      <c r="AJ17" s="7">
        <v>11335.801391999999</v>
      </c>
      <c r="AK17" s="64" t="s">
        <v>520</v>
      </c>
      <c r="AL17" s="67" t="s">
        <v>1782</v>
      </c>
      <c r="AM17" s="68">
        <v>36578.586805555555</v>
      </c>
      <c r="AN17" s="68">
        <v>36580.5</v>
      </c>
      <c r="AO17" s="66" t="s">
        <v>1864</v>
      </c>
      <c r="AP17" s="66" t="s">
        <v>1865</v>
      </c>
      <c r="AQ17" s="69">
        <v>17896249.199999999</v>
      </c>
      <c r="AR17" s="69">
        <v>322.13248559999994</v>
      </c>
      <c r="AS17" s="69">
        <v>322.13248559999994</v>
      </c>
      <c r="AT17" s="69">
        <v>644.26497119999988</v>
      </c>
      <c r="AU17" s="70" t="s">
        <v>531</v>
      </c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CJ17">
        <v>0.35599999999999998</v>
      </c>
      <c r="CL17">
        <v>3.43</v>
      </c>
      <c r="CV17">
        <v>7.59</v>
      </c>
      <c r="DJ17">
        <v>67</v>
      </c>
      <c r="DL17">
        <v>42</v>
      </c>
      <c r="DP17">
        <v>21</v>
      </c>
      <c r="DR17">
        <v>12</v>
      </c>
      <c r="DT17">
        <v>12</v>
      </c>
      <c r="DV17">
        <v>140</v>
      </c>
      <c r="DX17">
        <v>0.22900000000000001</v>
      </c>
      <c r="ED17">
        <v>150</v>
      </c>
    </row>
    <row r="18" spans="1:134" x14ac:dyDescent="0.2">
      <c r="A18" s="64" t="s">
        <v>449</v>
      </c>
      <c r="B18" s="22" t="s">
        <v>2075</v>
      </c>
      <c r="C18" s="4">
        <v>36580.809027777781</v>
      </c>
      <c r="D18" s="4">
        <v>36583.583333333336</v>
      </c>
      <c r="E18" t="s">
        <v>2196</v>
      </c>
      <c r="F18" s="64" t="s">
        <v>2197</v>
      </c>
      <c r="G18" s="7">
        <v>24486996.037499998</v>
      </c>
      <c r="H18" s="7">
        <v>612.17490093749996</v>
      </c>
      <c r="I18" s="7">
        <v>4162.7893263749993</v>
      </c>
      <c r="J18" s="7">
        <v>4774.9642273124991</v>
      </c>
      <c r="K18" s="64" t="s">
        <v>432</v>
      </c>
      <c r="O18" s="67"/>
      <c r="P18" s="68"/>
      <c r="Q18" s="68"/>
      <c r="S18" s="66" t="s">
        <v>3025</v>
      </c>
      <c r="T18" s="69"/>
      <c r="U18" s="69"/>
      <c r="V18" s="69"/>
      <c r="W18" s="69"/>
      <c r="X18" s="70"/>
      <c r="Y18" s="70"/>
      <c r="Z18" s="70"/>
      <c r="AA18" s="70"/>
      <c r="AB18" s="22" t="s">
        <v>1247</v>
      </c>
      <c r="AC18" s="4">
        <v>36580.760416666664</v>
      </c>
      <c r="AD18" s="4">
        <v>36584.40625</v>
      </c>
      <c r="AE18" t="s">
        <v>1366</v>
      </c>
      <c r="AF18" t="s">
        <v>1365</v>
      </c>
      <c r="AG18" s="7">
        <v>136827019.19999999</v>
      </c>
      <c r="AH18" s="7">
        <v>2462.8863455999999</v>
      </c>
      <c r="AI18" s="7">
        <v>4925.7726911999998</v>
      </c>
      <c r="AJ18" s="7">
        <v>7388.6590367999997</v>
      </c>
      <c r="AK18" s="64" t="s">
        <v>520</v>
      </c>
      <c r="AL18" s="67" t="s">
        <v>1782</v>
      </c>
      <c r="AM18" s="68">
        <v>36580.645833333336</v>
      </c>
      <c r="AN18" s="68">
        <v>36584.194444444445</v>
      </c>
      <c r="AO18" s="66" t="s">
        <v>1867</v>
      </c>
      <c r="AP18" s="66" t="s">
        <v>1868</v>
      </c>
      <c r="AQ18" s="69">
        <v>8155252.7999999989</v>
      </c>
      <c r="AR18" s="69">
        <v>146.79455039999996</v>
      </c>
      <c r="AS18" s="69">
        <v>163.10505599999996</v>
      </c>
      <c r="AT18" s="69">
        <v>309.89960639999993</v>
      </c>
      <c r="AU18" s="70" t="s">
        <v>531</v>
      </c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CB18" t="s">
        <v>2990</v>
      </c>
      <c r="CJ18">
        <v>0.871</v>
      </c>
      <c r="CL18">
        <v>2.33</v>
      </c>
      <c r="DJ18">
        <v>5</v>
      </c>
    </row>
    <row r="19" spans="1:134" x14ac:dyDescent="0.2">
      <c r="A19" s="64" t="s">
        <v>450</v>
      </c>
      <c r="B19" s="22" t="s">
        <v>2075</v>
      </c>
      <c r="C19" s="4">
        <v>36623.524305555555</v>
      </c>
      <c r="D19" s="4">
        <v>36624.152777777781</v>
      </c>
      <c r="E19" t="s">
        <v>2201</v>
      </c>
      <c r="F19" s="64" t="s">
        <v>2202</v>
      </c>
      <c r="G19" s="7">
        <v>13103905.505999999</v>
      </c>
      <c r="H19" s="7">
        <v>2882.8592113199998</v>
      </c>
      <c r="I19" s="7">
        <v>17035.077157799999</v>
      </c>
      <c r="J19" s="7">
        <v>19917.936369119998</v>
      </c>
      <c r="K19" s="64" t="s">
        <v>432</v>
      </c>
      <c r="O19" s="67" t="s">
        <v>894</v>
      </c>
      <c r="P19" s="68">
        <v>36623.525694444441</v>
      </c>
      <c r="Q19" s="68">
        <v>36624.025000000001</v>
      </c>
      <c r="R19" s="66" t="s">
        <v>989</v>
      </c>
      <c r="S19" s="66" t="s">
        <v>990</v>
      </c>
      <c r="T19" s="69">
        <v>124594.14000000001</v>
      </c>
      <c r="U19" s="69">
        <v>2.2426945200000006</v>
      </c>
      <c r="V19" s="69">
        <v>161.97238200000004</v>
      </c>
      <c r="W19" s="69">
        <v>164.21507652000003</v>
      </c>
      <c r="X19" s="70" t="s">
        <v>534</v>
      </c>
      <c r="Y19" s="70"/>
      <c r="Z19" s="70"/>
      <c r="AA19" s="70"/>
      <c r="AB19" s="22" t="s">
        <v>1247</v>
      </c>
      <c r="AC19" s="4">
        <v>36623.652777777781</v>
      </c>
      <c r="AD19" s="4">
        <v>36624.309027777781</v>
      </c>
      <c r="AE19" t="s">
        <v>1369</v>
      </c>
      <c r="AF19" t="s">
        <v>1370</v>
      </c>
      <c r="AG19" s="7">
        <v>50687161.499999993</v>
      </c>
      <c r="AH19" s="7">
        <v>1774.0506524999998</v>
      </c>
      <c r="AI19" s="7">
        <v>12671.790374999999</v>
      </c>
      <c r="AJ19" s="7">
        <v>14445.841027499999</v>
      </c>
      <c r="AK19" s="64" t="s">
        <v>520</v>
      </c>
      <c r="AL19" s="67" t="s">
        <v>1782</v>
      </c>
      <c r="AM19" s="68">
        <v>36623.534722222219</v>
      </c>
      <c r="AN19" s="68">
        <v>36624.118055555555</v>
      </c>
      <c r="AO19" s="66" t="s">
        <v>1872</v>
      </c>
      <c r="AP19" s="66" t="s">
        <v>1873</v>
      </c>
      <c r="AQ19" s="69">
        <v>3313071.4499999997</v>
      </c>
      <c r="AR19" s="69">
        <v>59.635286099999995</v>
      </c>
      <c r="AS19" s="69">
        <v>59.635286099999995</v>
      </c>
      <c r="AT19" s="69">
        <v>119.27057219999999</v>
      </c>
      <c r="AU19" s="70" t="s">
        <v>531</v>
      </c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CB19" t="s">
        <v>2990</v>
      </c>
      <c r="CJ19">
        <v>0.74</v>
      </c>
      <c r="CL19">
        <v>3.21</v>
      </c>
      <c r="CV19">
        <v>7.85</v>
      </c>
      <c r="DJ19">
        <v>30</v>
      </c>
      <c r="DL19">
        <v>43</v>
      </c>
      <c r="DP19">
        <v>13</v>
      </c>
      <c r="DR19">
        <v>13</v>
      </c>
      <c r="DT19">
        <v>7.7</v>
      </c>
      <c r="DV19">
        <v>160</v>
      </c>
      <c r="DX19">
        <v>9.6000000000000002E-2</v>
      </c>
      <c r="ED19">
        <v>160</v>
      </c>
    </row>
    <row r="20" spans="1:134" x14ac:dyDescent="0.2">
      <c r="A20" s="64" t="s">
        <v>451</v>
      </c>
      <c r="B20" s="22" t="s">
        <v>2075</v>
      </c>
      <c r="C20" s="4">
        <v>36791.520833333336</v>
      </c>
      <c r="D20" s="4">
        <v>36791.90625</v>
      </c>
      <c r="E20" t="s">
        <v>2207</v>
      </c>
      <c r="F20" s="64" t="s">
        <v>2208</v>
      </c>
      <c r="G20" s="7">
        <v>30243528.473999999</v>
      </c>
      <c r="H20" s="7">
        <v>544.38351253199994</v>
      </c>
      <c r="I20" s="7">
        <v>544.38351253199994</v>
      </c>
      <c r="J20" s="7">
        <v>1088.7670250639999</v>
      </c>
      <c r="K20" s="64" t="s">
        <v>432</v>
      </c>
      <c r="O20" s="67" t="s">
        <v>894</v>
      </c>
      <c r="P20" s="68">
        <v>36791.525000000001</v>
      </c>
      <c r="Q20" s="68">
        <v>36791.879166666666</v>
      </c>
      <c r="R20" s="66" t="s">
        <v>995</v>
      </c>
      <c r="S20" s="66" t="s">
        <v>996</v>
      </c>
      <c r="T20" s="69">
        <v>1104357.1500000001</v>
      </c>
      <c r="U20" s="69">
        <v>19.878428700000004</v>
      </c>
      <c r="V20" s="69">
        <v>19.878428700000004</v>
      </c>
      <c r="W20" s="69">
        <v>39.756857400000008</v>
      </c>
      <c r="X20" s="70" t="s">
        <v>534</v>
      </c>
      <c r="Y20" s="70"/>
      <c r="Z20" s="70"/>
      <c r="AA20" s="70"/>
      <c r="AB20" s="22" t="s">
        <v>1247</v>
      </c>
      <c r="AC20" s="4">
        <v>36791.534722222219</v>
      </c>
      <c r="AD20" s="4">
        <v>36791.920138888891</v>
      </c>
      <c r="AE20" t="s">
        <v>1375</v>
      </c>
      <c r="AF20" t="s">
        <v>1376</v>
      </c>
      <c r="AG20" s="7">
        <v>158177924.09999999</v>
      </c>
      <c r="AH20" s="7">
        <v>2847.2026337999996</v>
      </c>
      <c r="AI20" s="7">
        <v>3796.2701783999996</v>
      </c>
      <c r="AJ20" s="7">
        <v>6643.4728121999997</v>
      </c>
      <c r="AK20" s="64" t="s">
        <v>520</v>
      </c>
      <c r="AL20" s="67" t="s">
        <v>1782</v>
      </c>
      <c r="AM20" s="68">
        <v>36791.541666666664</v>
      </c>
      <c r="AN20" s="68">
        <v>36791.927083333336</v>
      </c>
      <c r="AO20" s="66" t="s">
        <v>1878</v>
      </c>
      <c r="AP20" s="66" t="s">
        <v>1675</v>
      </c>
      <c r="AQ20" s="69">
        <v>9118025.6999999993</v>
      </c>
      <c r="AR20" s="69">
        <v>164.12446259999999</v>
      </c>
      <c r="AS20" s="69">
        <v>164.12446259999999</v>
      </c>
      <c r="AT20" s="69">
        <v>328.24892519999997</v>
      </c>
      <c r="AU20" s="70" t="s">
        <v>531</v>
      </c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CJ20">
        <v>0.156</v>
      </c>
      <c r="CL20">
        <v>0.89</v>
      </c>
      <c r="CV20">
        <v>7.71</v>
      </c>
      <c r="DJ20">
        <v>50</v>
      </c>
      <c r="DL20">
        <v>34</v>
      </c>
      <c r="DP20">
        <v>9</v>
      </c>
      <c r="DR20">
        <v>10</v>
      </c>
      <c r="DT20">
        <v>3.4</v>
      </c>
      <c r="DV20">
        <v>49</v>
      </c>
      <c r="DX20">
        <v>0.127</v>
      </c>
      <c r="ED20">
        <v>130</v>
      </c>
    </row>
    <row r="21" spans="1:134" x14ac:dyDescent="0.2">
      <c r="A21" s="64" t="s">
        <v>452</v>
      </c>
      <c r="B21" s="22" t="s">
        <v>2075</v>
      </c>
      <c r="C21" s="4">
        <v>36871.305555555555</v>
      </c>
      <c r="D21" s="4">
        <v>36871.899305555555</v>
      </c>
      <c r="E21" t="s">
        <v>2210</v>
      </c>
      <c r="F21" s="64" t="s">
        <v>2211</v>
      </c>
      <c r="G21" s="7">
        <v>592388.50199999998</v>
      </c>
      <c r="H21" s="7">
        <v>34.950921618000002</v>
      </c>
      <c r="I21" s="7">
        <v>592.38850200000002</v>
      </c>
      <c r="J21" s="7">
        <v>627.33942361800007</v>
      </c>
      <c r="K21" s="64" t="s">
        <v>432</v>
      </c>
      <c r="O21" s="67"/>
      <c r="P21" s="68"/>
      <c r="Q21" s="68"/>
      <c r="S21" s="66" t="s">
        <v>3026</v>
      </c>
      <c r="T21" s="69"/>
      <c r="U21" s="69"/>
      <c r="V21" s="69"/>
      <c r="W21" s="69"/>
      <c r="X21" s="70"/>
      <c r="Y21" s="70"/>
      <c r="Z21" s="70"/>
      <c r="AA21" s="70"/>
      <c r="AB21" s="22" t="s">
        <v>1247</v>
      </c>
      <c r="AC21" s="4">
        <v>36871.600694444445</v>
      </c>
      <c r="AD21" s="4">
        <v>36872.399305555555</v>
      </c>
      <c r="AE21" t="s">
        <v>1378</v>
      </c>
      <c r="AF21" t="s">
        <v>1379</v>
      </c>
      <c r="AG21" s="7">
        <v>4780733.7855000002</v>
      </c>
      <c r="AH21" s="7">
        <v>86.053208138999992</v>
      </c>
      <c r="AI21" s="7">
        <v>621.49539211499996</v>
      </c>
      <c r="AJ21" s="7">
        <v>707.54860025399989</v>
      </c>
      <c r="AK21" s="64" t="s">
        <v>520</v>
      </c>
      <c r="AL21" s="67" t="s">
        <v>1782</v>
      </c>
      <c r="AM21" s="68">
        <v>36871.326388888891</v>
      </c>
      <c r="AN21" s="68">
        <v>36871.940972222219</v>
      </c>
      <c r="AO21" s="66" t="s">
        <v>1880</v>
      </c>
      <c r="AP21" s="66" t="s">
        <v>1881</v>
      </c>
      <c r="AQ21" s="69">
        <v>133655.53200000001</v>
      </c>
      <c r="AR21" s="69">
        <v>2.4057995760000002</v>
      </c>
      <c r="AS21" s="69">
        <v>7.217398728</v>
      </c>
      <c r="AT21" s="69">
        <v>9.6231983040000006</v>
      </c>
      <c r="AU21" s="70" t="s">
        <v>531</v>
      </c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CB21" t="s">
        <v>2990</v>
      </c>
      <c r="CJ21">
        <v>0.63800000000000001</v>
      </c>
      <c r="CL21">
        <v>3</v>
      </c>
      <c r="CN21">
        <v>8.3000000000000007</v>
      </c>
      <c r="CR21">
        <v>306</v>
      </c>
      <c r="CV21">
        <v>8.0399999999999991</v>
      </c>
    </row>
    <row r="22" spans="1:134" x14ac:dyDescent="0.2">
      <c r="A22" s="64" t="s">
        <v>453</v>
      </c>
      <c r="B22" s="22" t="s">
        <v>2075</v>
      </c>
      <c r="C22" s="4">
        <v>36876.263888888891</v>
      </c>
      <c r="D22" s="4">
        <v>36876.454861111109</v>
      </c>
      <c r="E22" t="s">
        <v>2212</v>
      </c>
      <c r="F22" s="64" t="s">
        <v>2213</v>
      </c>
      <c r="G22" s="7">
        <v>471758.72099999996</v>
      </c>
      <c r="H22" s="7">
        <v>141.52761629999998</v>
      </c>
      <c r="I22" s="7">
        <v>3113.6075585999997</v>
      </c>
      <c r="J22" s="7">
        <v>3255.1351748999996</v>
      </c>
      <c r="K22" s="64" t="s">
        <v>432</v>
      </c>
      <c r="O22" s="67" t="s">
        <v>894</v>
      </c>
      <c r="P22" s="68">
        <v>36876.262499999997</v>
      </c>
      <c r="Q22" s="68">
        <v>36876.697222222225</v>
      </c>
      <c r="R22" s="66" t="s">
        <v>998</v>
      </c>
      <c r="S22" s="66" t="s">
        <v>999</v>
      </c>
      <c r="T22" s="69">
        <v>92227.980450000003</v>
      </c>
      <c r="U22" s="69">
        <v>1.6601036481000002</v>
      </c>
      <c r="V22" s="69">
        <v>1752.33162855</v>
      </c>
      <c r="W22" s="69">
        <v>1753.9917321981</v>
      </c>
      <c r="X22" s="70" t="s">
        <v>534</v>
      </c>
      <c r="Y22" s="70"/>
      <c r="Z22" s="70"/>
      <c r="AA22" s="70"/>
      <c r="AB22" s="22"/>
      <c r="AC22" s="4"/>
      <c r="AD22" s="4"/>
      <c r="AF22" t="s">
        <v>3009</v>
      </c>
      <c r="AG22" s="7"/>
      <c r="AH22" s="7"/>
      <c r="AI22" s="7"/>
      <c r="AJ22" s="7"/>
      <c r="AK22" s="64"/>
      <c r="AL22" s="67" t="s">
        <v>1782</v>
      </c>
      <c r="AM22" s="68">
        <v>36876.267361111109</v>
      </c>
      <c r="AN22" s="68">
        <v>36876.451388888891</v>
      </c>
      <c r="AO22" s="66" t="s">
        <v>1882</v>
      </c>
      <c r="AP22" s="66" t="s">
        <v>1883</v>
      </c>
      <c r="AQ22" s="69">
        <v>70792.125</v>
      </c>
      <c r="AR22" s="69">
        <v>1.2742582499999999</v>
      </c>
      <c r="AS22" s="69">
        <v>8.4950550000000007</v>
      </c>
      <c r="AT22" s="69">
        <v>9.7693132499999997</v>
      </c>
      <c r="AU22" s="70" t="s">
        <v>531</v>
      </c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CJ22">
        <v>4.1500000000000004</v>
      </c>
      <c r="CL22">
        <v>13.9</v>
      </c>
      <c r="CN22">
        <v>910</v>
      </c>
      <c r="CR22">
        <v>5580</v>
      </c>
      <c r="CV22">
        <v>7.9</v>
      </c>
    </row>
    <row r="23" spans="1:134" x14ac:dyDescent="0.2">
      <c r="A23" s="64" t="s">
        <v>454</v>
      </c>
      <c r="B23" s="22" t="s">
        <v>2075</v>
      </c>
      <c r="C23" s="4">
        <v>36905.277777777781</v>
      </c>
      <c r="D23" s="4">
        <v>36905.690972222219</v>
      </c>
      <c r="E23" t="s">
        <v>2216</v>
      </c>
      <c r="F23" s="64" t="s">
        <v>2217</v>
      </c>
      <c r="G23" s="7">
        <v>3440214.1064999998</v>
      </c>
      <c r="H23" s="7">
        <v>653.64068023499988</v>
      </c>
      <c r="I23" s="7">
        <v>5504.3425703999992</v>
      </c>
      <c r="J23" s="7">
        <v>6157.9832506349994</v>
      </c>
      <c r="K23" s="64" t="s">
        <v>432</v>
      </c>
      <c r="O23" s="67" t="s">
        <v>894</v>
      </c>
      <c r="P23" s="68">
        <v>36905.28125</v>
      </c>
      <c r="Q23" s="68">
        <v>36905.525694444441</v>
      </c>
      <c r="R23" s="66" t="s">
        <v>1000</v>
      </c>
      <c r="S23" s="66" t="s">
        <v>1001</v>
      </c>
      <c r="T23" s="69">
        <v>249060.85417500001</v>
      </c>
      <c r="U23" s="69">
        <v>6.4755822085500006</v>
      </c>
      <c r="V23" s="69">
        <v>171.85198938075001</v>
      </c>
      <c r="W23" s="69">
        <v>178.32757158930002</v>
      </c>
      <c r="X23" s="70" t="s">
        <v>534</v>
      </c>
      <c r="Y23" s="70"/>
      <c r="Z23" s="70"/>
      <c r="AA23" s="70"/>
      <c r="AB23" s="22" t="s">
        <v>1247</v>
      </c>
      <c r="AC23" s="4">
        <v>36905.375</v>
      </c>
      <c r="AD23" s="4">
        <v>36905.680555555555</v>
      </c>
      <c r="AE23" t="s">
        <v>1382</v>
      </c>
      <c r="AF23" t="s">
        <v>1383</v>
      </c>
      <c r="AG23" s="7">
        <v>30885188.295000002</v>
      </c>
      <c r="AH23" s="7">
        <v>1389.8334732750002</v>
      </c>
      <c r="AI23" s="7">
        <v>5868.1857760500006</v>
      </c>
      <c r="AJ23" s="7">
        <v>7258.0192493250006</v>
      </c>
      <c r="AK23" s="64" t="s">
        <v>520</v>
      </c>
      <c r="AL23" s="67" t="s">
        <v>1782</v>
      </c>
      <c r="AM23" s="68">
        <v>36905.288194444445</v>
      </c>
      <c r="AN23" s="68">
        <v>36905.690972222219</v>
      </c>
      <c r="AO23" s="66" t="s">
        <v>1886</v>
      </c>
      <c r="AP23" s="66" t="s">
        <v>1887</v>
      </c>
      <c r="AQ23" s="69">
        <v>565204.326</v>
      </c>
      <c r="AR23" s="69">
        <v>10.173677868</v>
      </c>
      <c r="AS23" s="69">
        <v>25.43419467</v>
      </c>
      <c r="AT23" s="69">
        <v>35.607872538000002</v>
      </c>
      <c r="AU23" s="70" t="s">
        <v>531</v>
      </c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Z23" s="62" t="s">
        <v>2988</v>
      </c>
      <c r="CA23" s="62"/>
      <c r="CJ23">
        <v>0.54</v>
      </c>
      <c r="CL23">
        <v>4.45</v>
      </c>
      <c r="CN23">
        <v>82</v>
      </c>
      <c r="CR23">
        <v>701</v>
      </c>
      <c r="CT23">
        <v>2730</v>
      </c>
      <c r="CV23">
        <v>7.67</v>
      </c>
      <c r="CX23">
        <v>269</v>
      </c>
      <c r="DJ23">
        <v>55</v>
      </c>
      <c r="DL23">
        <v>67</v>
      </c>
      <c r="DP23">
        <v>27</v>
      </c>
      <c r="DR23">
        <v>18</v>
      </c>
      <c r="DT23">
        <v>27</v>
      </c>
      <c r="DV23">
        <v>220</v>
      </c>
      <c r="ED23">
        <v>240</v>
      </c>
    </row>
    <row r="24" spans="1:134" x14ac:dyDescent="0.2">
      <c r="A24" s="64" t="s">
        <v>455</v>
      </c>
      <c r="B24" s="22" t="s">
        <v>2075</v>
      </c>
      <c r="C24" s="4">
        <v>36920.274305555555</v>
      </c>
      <c r="D24" s="4">
        <v>36920.572916666664</v>
      </c>
      <c r="E24" t="s">
        <v>2220</v>
      </c>
      <c r="F24" s="64" t="s">
        <v>2221</v>
      </c>
      <c r="G24" s="7">
        <v>788907.44099999999</v>
      </c>
      <c r="H24" s="7">
        <v>220.89408347999998</v>
      </c>
      <c r="I24" s="7">
        <v>3471.1927404000003</v>
      </c>
      <c r="J24" s="7">
        <v>3692.0868238800003</v>
      </c>
      <c r="K24" s="64" t="s">
        <v>432</v>
      </c>
      <c r="O24" s="67" t="s">
        <v>894</v>
      </c>
      <c r="P24" s="68">
        <v>36920.28125</v>
      </c>
      <c r="Q24" s="68">
        <v>36920.579861111109</v>
      </c>
      <c r="R24" s="66" t="s">
        <v>1004</v>
      </c>
      <c r="S24" s="66" t="s">
        <v>1005</v>
      </c>
      <c r="T24" s="69">
        <v>145576.92584999997</v>
      </c>
      <c r="U24" s="69">
        <v>2.6203846652999996</v>
      </c>
      <c r="V24" s="69">
        <v>1397.5384881599996</v>
      </c>
      <c r="W24" s="69">
        <v>1400.1588728252996</v>
      </c>
      <c r="X24" s="70" t="s">
        <v>534</v>
      </c>
      <c r="Y24" s="70"/>
      <c r="Z24" s="70"/>
      <c r="AA24" s="70"/>
      <c r="AB24" s="22" t="s">
        <v>1247</v>
      </c>
      <c r="AC24" s="4">
        <v>36920.423611111109</v>
      </c>
      <c r="AD24" s="4">
        <v>36920.826388888891</v>
      </c>
      <c r="AE24" t="s">
        <v>1384</v>
      </c>
      <c r="AF24" t="s">
        <v>1385</v>
      </c>
      <c r="AG24" s="7">
        <v>32102246.508000001</v>
      </c>
      <c r="AH24" s="7">
        <v>577.84043714400002</v>
      </c>
      <c r="AI24" s="7">
        <v>4815.3369762000002</v>
      </c>
      <c r="AJ24" s="7">
        <v>5393.1774133440003</v>
      </c>
      <c r="AK24" s="64" t="s">
        <v>520</v>
      </c>
      <c r="AL24" s="67" t="s">
        <v>1782</v>
      </c>
      <c r="AM24" s="68">
        <v>36920.284722222219</v>
      </c>
      <c r="AN24" s="68">
        <v>36920.572916666664</v>
      </c>
      <c r="AO24" s="66" t="s">
        <v>1888</v>
      </c>
      <c r="AP24" s="66" t="s">
        <v>1889</v>
      </c>
      <c r="AQ24" s="69">
        <v>306105.14850000001</v>
      </c>
      <c r="AR24" s="69">
        <v>5.5098926730000004</v>
      </c>
      <c r="AS24" s="69">
        <v>5.5098926730000004</v>
      </c>
      <c r="AT24" s="69">
        <v>11.019785346000001</v>
      </c>
      <c r="AU24" s="70" t="s">
        <v>531</v>
      </c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CB24" t="s">
        <v>2990</v>
      </c>
      <c r="CJ24">
        <v>1.31</v>
      </c>
      <c r="CL24">
        <v>22.6</v>
      </c>
      <c r="CN24">
        <v>560</v>
      </c>
      <c r="CR24">
        <v>1120</v>
      </c>
      <c r="CT24">
        <v>7580</v>
      </c>
      <c r="CV24">
        <v>7.78</v>
      </c>
      <c r="CX24">
        <v>1030</v>
      </c>
      <c r="DJ24">
        <v>45</v>
      </c>
    </row>
    <row r="25" spans="1:134" x14ac:dyDescent="0.2">
      <c r="A25" s="64" t="s">
        <v>456</v>
      </c>
      <c r="B25" s="22" t="s">
        <v>2075</v>
      </c>
      <c r="C25" s="4">
        <v>36946.260416666664</v>
      </c>
      <c r="D25" s="4">
        <v>36946.527777777781</v>
      </c>
      <c r="E25" t="s">
        <v>2222</v>
      </c>
      <c r="F25" s="64" t="s">
        <v>2223</v>
      </c>
      <c r="G25" s="7">
        <v>4478876.1645</v>
      </c>
      <c r="H25" s="7">
        <v>850.98647125499997</v>
      </c>
      <c r="I25" s="7">
        <v>9405.6399454500006</v>
      </c>
      <c r="J25" s="7">
        <v>10256.626416705001</v>
      </c>
      <c r="K25" s="64" t="s">
        <v>432</v>
      </c>
      <c r="O25" s="67" t="s">
        <v>894</v>
      </c>
      <c r="P25" s="68">
        <v>36946.263194444444</v>
      </c>
      <c r="Q25" s="68">
        <v>36946.560416666667</v>
      </c>
      <c r="R25" s="66" t="s">
        <v>1006</v>
      </c>
      <c r="S25" s="66" t="s">
        <v>1007</v>
      </c>
      <c r="T25" s="69">
        <v>418607.99354999996</v>
      </c>
      <c r="U25" s="69">
        <v>7.5349438838999987</v>
      </c>
      <c r="V25" s="69">
        <v>962.79838516499979</v>
      </c>
      <c r="W25" s="69">
        <v>970.33332904889983</v>
      </c>
      <c r="X25" s="70" t="s">
        <v>534</v>
      </c>
      <c r="Y25" s="70"/>
      <c r="Z25" s="70"/>
      <c r="AA25" s="70"/>
      <c r="AB25" s="22" t="s">
        <v>1247</v>
      </c>
      <c r="AC25" s="4">
        <v>36946.354166666664</v>
      </c>
      <c r="AD25" s="4">
        <v>36946.739583333336</v>
      </c>
      <c r="AE25" t="s">
        <v>1386</v>
      </c>
      <c r="AF25" t="s">
        <v>1387</v>
      </c>
      <c r="AG25" s="7">
        <v>72304244.789999992</v>
      </c>
      <c r="AH25" s="7">
        <v>1301.4764062199997</v>
      </c>
      <c r="AI25" s="7">
        <v>11568.679166399997</v>
      </c>
      <c r="AJ25" s="7">
        <v>12870.155572619997</v>
      </c>
      <c r="AK25" s="64" t="s">
        <v>520</v>
      </c>
      <c r="AL25" s="67" t="s">
        <v>1782</v>
      </c>
      <c r="AM25" s="68">
        <v>36946.274305555555</v>
      </c>
      <c r="AN25" s="68">
        <v>36946.5625</v>
      </c>
      <c r="AO25" s="66" t="s">
        <v>1890</v>
      </c>
      <c r="AP25" s="66" t="s">
        <v>1891</v>
      </c>
      <c r="AQ25" s="69">
        <v>1059050.19</v>
      </c>
      <c r="AR25" s="69">
        <v>19.062903419999998</v>
      </c>
      <c r="AS25" s="69">
        <v>85.783065390000004</v>
      </c>
      <c r="AT25" s="69">
        <v>104.84596881</v>
      </c>
      <c r="AU25" s="70" t="s">
        <v>531</v>
      </c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CJ25">
        <v>0.52300000000000002</v>
      </c>
      <c r="CL25">
        <v>5.67</v>
      </c>
      <c r="CN25">
        <v>630</v>
      </c>
      <c r="CR25">
        <v>918</v>
      </c>
      <c r="CT25">
        <v>5120</v>
      </c>
      <c r="CV25">
        <v>7.78</v>
      </c>
      <c r="CX25">
        <v>655</v>
      </c>
    </row>
    <row r="26" spans="1:134" x14ac:dyDescent="0.2">
      <c r="A26" s="64" t="s">
        <v>457</v>
      </c>
      <c r="B26" s="22" t="s">
        <v>2075</v>
      </c>
      <c r="C26" s="4">
        <v>36970.409722222219</v>
      </c>
      <c r="D26" s="4">
        <v>36975.104166666664</v>
      </c>
      <c r="E26" t="s">
        <v>2224</v>
      </c>
      <c r="F26" s="64" t="s">
        <v>2225</v>
      </c>
      <c r="G26" s="7">
        <v>12646305.210000001</v>
      </c>
      <c r="H26" s="7">
        <v>227.63349378000004</v>
      </c>
      <c r="I26" s="7">
        <v>581.7300396600001</v>
      </c>
      <c r="J26" s="7">
        <v>809.36353344000008</v>
      </c>
      <c r="K26" s="64" t="s">
        <v>432</v>
      </c>
      <c r="O26" s="67" t="s">
        <v>894</v>
      </c>
      <c r="P26" s="68">
        <v>36970.474305555559</v>
      </c>
      <c r="Q26" s="68">
        <v>36976.552777777775</v>
      </c>
      <c r="R26" s="66" t="s">
        <v>1008</v>
      </c>
      <c r="S26" s="66" t="s">
        <v>1009</v>
      </c>
      <c r="T26" s="69">
        <v>285263.94689999998</v>
      </c>
      <c r="U26" s="69">
        <v>5.1347510441999997</v>
      </c>
      <c r="V26" s="69">
        <v>599.05428848999998</v>
      </c>
      <c r="W26" s="69">
        <v>604.18903953419999</v>
      </c>
      <c r="X26" s="70" t="s">
        <v>534</v>
      </c>
      <c r="Y26" s="70"/>
      <c r="Z26" s="70"/>
      <c r="AA26" s="70"/>
      <c r="AB26" s="22" t="s">
        <v>1247</v>
      </c>
      <c r="AC26" s="4">
        <v>36970.913194444445</v>
      </c>
      <c r="AD26" s="4">
        <v>36976.527777777781</v>
      </c>
      <c r="AE26" t="s">
        <v>1388</v>
      </c>
      <c r="AF26" t="s">
        <v>1389</v>
      </c>
      <c r="AG26" s="7">
        <v>91717710.812999994</v>
      </c>
      <c r="AH26" s="7">
        <v>1650.9187946339998</v>
      </c>
      <c r="AI26" s="7">
        <v>1650.9187946339998</v>
      </c>
      <c r="AJ26" s="7">
        <v>3301.8375892679996</v>
      </c>
      <c r="AK26" s="64" t="s">
        <v>520</v>
      </c>
      <c r="AL26" s="67" t="s">
        <v>1782</v>
      </c>
      <c r="AM26" s="68">
        <v>36970.423611111109</v>
      </c>
      <c r="AN26" s="68">
        <v>36976.381944444445</v>
      </c>
      <c r="AO26" s="66" t="s">
        <v>1892</v>
      </c>
      <c r="AP26" s="66" t="s">
        <v>1893</v>
      </c>
      <c r="AQ26" s="69">
        <v>3326663.5379999997</v>
      </c>
      <c r="AR26" s="69">
        <v>59.87994368399999</v>
      </c>
      <c r="AS26" s="69">
        <v>59.87994368399999</v>
      </c>
      <c r="AT26" s="69">
        <v>119.75988736799998</v>
      </c>
      <c r="AU26" s="72" t="s">
        <v>531</v>
      </c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CJ26">
        <v>1.1599999999999999</v>
      </c>
      <c r="CL26">
        <v>2.7</v>
      </c>
      <c r="CN26">
        <v>27</v>
      </c>
      <c r="CR26">
        <v>128</v>
      </c>
      <c r="CT26">
        <v>1230</v>
      </c>
      <c r="CV26">
        <v>8.31</v>
      </c>
      <c r="CX26">
        <v>365</v>
      </c>
      <c r="DJ26">
        <v>8</v>
      </c>
    </row>
    <row r="27" spans="1:134" x14ac:dyDescent="0.2">
      <c r="A27" s="64" t="s">
        <v>458</v>
      </c>
      <c r="B27" s="22" t="s">
        <v>2075</v>
      </c>
      <c r="C27" s="4">
        <v>37188.032638888886</v>
      </c>
      <c r="D27" s="4">
        <v>37188.097222222219</v>
      </c>
      <c r="E27" t="s">
        <v>2240</v>
      </c>
      <c r="F27" s="64" t="s">
        <v>2241</v>
      </c>
      <c r="G27" s="7">
        <v>6951503.5065000001</v>
      </c>
      <c r="H27" s="7">
        <v>125.12706311699999</v>
      </c>
      <c r="I27" s="7">
        <v>125.12706311699999</v>
      </c>
      <c r="J27" s="7">
        <v>250.25412623399998</v>
      </c>
      <c r="K27" s="64" t="s">
        <v>432</v>
      </c>
      <c r="O27" s="67" t="s">
        <v>894</v>
      </c>
      <c r="P27" s="68">
        <v>37188.025000000001</v>
      </c>
      <c r="Q27" s="68">
        <v>37188.074305555558</v>
      </c>
      <c r="R27" s="66" t="s">
        <v>1010</v>
      </c>
      <c r="S27" s="66" t="s">
        <v>1011</v>
      </c>
      <c r="T27" s="69">
        <v>311485.34999999998</v>
      </c>
      <c r="U27" s="69">
        <v>5.6067362999999997</v>
      </c>
      <c r="V27" s="69">
        <v>5.6067362999999997</v>
      </c>
      <c r="W27" s="69">
        <v>11.213472599999999</v>
      </c>
      <c r="X27" s="70" t="s">
        <v>534</v>
      </c>
      <c r="Y27" s="70"/>
      <c r="Z27" s="70"/>
      <c r="AA27" s="70"/>
      <c r="AB27" s="22" t="s">
        <v>1247</v>
      </c>
      <c r="AC27" s="4">
        <v>37188.034722222219</v>
      </c>
      <c r="AD27" s="4">
        <v>37188.145833333336</v>
      </c>
      <c r="AE27" t="s">
        <v>1404</v>
      </c>
      <c r="AF27" t="s">
        <v>1405</v>
      </c>
      <c r="AG27" s="7">
        <v>47487357.449999996</v>
      </c>
      <c r="AH27" s="7">
        <v>854.77243409999994</v>
      </c>
      <c r="AI27" s="7">
        <v>854.77243409999994</v>
      </c>
      <c r="AJ27" s="7">
        <v>1709.5448681999999</v>
      </c>
      <c r="AK27" s="64" t="s">
        <v>520</v>
      </c>
      <c r="AL27" s="67"/>
      <c r="AM27" s="68"/>
      <c r="AN27" s="68"/>
      <c r="AP27" s="66" t="s">
        <v>2996</v>
      </c>
      <c r="AQ27" s="69"/>
      <c r="AR27" s="69"/>
      <c r="AS27" s="69"/>
      <c r="AT27" s="69"/>
      <c r="AU27" s="72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CJ27">
        <v>0.34899999999999998</v>
      </c>
      <c r="CL27">
        <v>1.51</v>
      </c>
      <c r="CR27">
        <v>9.6</v>
      </c>
      <c r="CT27">
        <v>250</v>
      </c>
      <c r="CV27">
        <v>7.85</v>
      </c>
      <c r="CX27">
        <v>94</v>
      </c>
    </row>
    <row r="28" spans="1:134" x14ac:dyDescent="0.2">
      <c r="A28" s="64" t="s">
        <v>459</v>
      </c>
      <c r="B28" s="22" t="s">
        <v>2075</v>
      </c>
      <c r="C28" s="4">
        <v>37270.361111111109</v>
      </c>
      <c r="D28" s="4">
        <v>37270.604166666664</v>
      </c>
      <c r="E28" t="s">
        <v>2250</v>
      </c>
      <c r="F28" s="64" t="s">
        <v>2251</v>
      </c>
      <c r="G28" s="7">
        <v>834780.7379999999</v>
      </c>
      <c r="H28" s="7">
        <v>15.026053283999998</v>
      </c>
      <c r="I28" s="7">
        <v>60.938993873999991</v>
      </c>
      <c r="J28" s="7">
        <v>75.96504715799999</v>
      </c>
      <c r="K28" s="64" t="s">
        <v>432</v>
      </c>
      <c r="O28" s="67" t="s">
        <v>894</v>
      </c>
      <c r="P28" s="68">
        <v>37270.245833333334</v>
      </c>
      <c r="Q28" s="68">
        <v>37270.577777777777</v>
      </c>
      <c r="R28" s="66" t="s">
        <v>1012</v>
      </c>
      <c r="S28" s="66" t="s">
        <v>1013</v>
      </c>
      <c r="T28" s="69">
        <v>229366.48499999999</v>
      </c>
      <c r="U28" s="69">
        <v>5.2754291549999994</v>
      </c>
      <c r="V28" s="69">
        <v>176.61219344999998</v>
      </c>
      <c r="W28" s="69">
        <v>181.88762260499999</v>
      </c>
      <c r="X28" s="70" t="s">
        <v>534</v>
      </c>
      <c r="Y28" s="70"/>
      <c r="Z28" s="70"/>
      <c r="AA28" s="70"/>
      <c r="AB28" s="22" t="s">
        <v>1247</v>
      </c>
      <c r="AC28" s="4">
        <v>37270.381944444445</v>
      </c>
      <c r="AD28" s="4">
        <v>37270.774305555555</v>
      </c>
      <c r="AE28" t="s">
        <v>1406</v>
      </c>
      <c r="AF28" t="s">
        <v>1407</v>
      </c>
      <c r="AG28" s="7">
        <v>9287926.7999999989</v>
      </c>
      <c r="AH28" s="7">
        <v>167.18268239999998</v>
      </c>
      <c r="AI28" s="7">
        <v>167.18268239999998</v>
      </c>
      <c r="AJ28" s="7">
        <v>334.36536479999995</v>
      </c>
      <c r="AK28" s="64" t="s">
        <v>520</v>
      </c>
      <c r="AL28" s="67" t="s">
        <v>1782</v>
      </c>
      <c r="AM28" s="68">
        <v>37270.253472222219</v>
      </c>
      <c r="AN28" s="68">
        <v>37270.635416666664</v>
      </c>
      <c r="AO28" s="66" t="s">
        <v>1908</v>
      </c>
      <c r="AP28" s="66" t="s">
        <v>1909</v>
      </c>
      <c r="AQ28" s="69">
        <v>594653.85</v>
      </c>
      <c r="AR28" s="69">
        <v>10.703769299999999</v>
      </c>
      <c r="AS28" s="69">
        <v>10.703769299999999</v>
      </c>
      <c r="AT28" s="69">
        <v>21.407538599999999</v>
      </c>
      <c r="AU28" s="72" t="s">
        <v>531</v>
      </c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CJ28">
        <v>0.23200000000000001</v>
      </c>
      <c r="CL28">
        <v>1.34</v>
      </c>
      <c r="CN28">
        <v>7</v>
      </c>
      <c r="CR28">
        <v>168</v>
      </c>
      <c r="CT28">
        <v>1460</v>
      </c>
      <c r="CV28">
        <v>8.2200000000000006</v>
      </c>
      <c r="CX28">
        <v>312</v>
      </c>
    </row>
    <row r="29" spans="1:134" x14ac:dyDescent="0.2">
      <c r="A29" s="64" t="s">
        <v>460</v>
      </c>
      <c r="B29" s="22" t="s">
        <v>2075</v>
      </c>
      <c r="C29" s="4">
        <v>37272.583333333336</v>
      </c>
      <c r="D29" s="4">
        <v>37273.194444444445</v>
      </c>
      <c r="E29" t="s">
        <v>2252</v>
      </c>
      <c r="F29" s="64" t="s">
        <v>2253</v>
      </c>
      <c r="G29" s="7">
        <v>1735822.9049999998</v>
      </c>
      <c r="H29" s="7">
        <v>38.188103909999995</v>
      </c>
      <c r="I29" s="7">
        <v>52.074687149999988</v>
      </c>
      <c r="J29" s="7">
        <v>90.262791059999984</v>
      </c>
      <c r="K29" s="64" t="s">
        <v>432</v>
      </c>
      <c r="O29" s="67" t="s">
        <v>894</v>
      </c>
      <c r="P29" s="68">
        <v>37272.586805555555</v>
      </c>
      <c r="Q29" s="68">
        <v>37273.160416666666</v>
      </c>
      <c r="R29" s="66" t="s">
        <v>1014</v>
      </c>
      <c r="S29" s="66" t="s">
        <v>1015</v>
      </c>
      <c r="T29" s="69">
        <v>31148.535000000003</v>
      </c>
      <c r="U29" s="69">
        <v>0.56067363000000014</v>
      </c>
      <c r="V29" s="69">
        <v>29.902593600000003</v>
      </c>
      <c r="W29" s="69">
        <v>30.463267230000003</v>
      </c>
      <c r="X29" s="70" t="s">
        <v>534</v>
      </c>
      <c r="Y29" s="70"/>
      <c r="Z29" s="70"/>
      <c r="AA29" s="70"/>
      <c r="AB29" s="22" t="s">
        <v>1247</v>
      </c>
      <c r="AC29" s="4">
        <v>37272.715277777781</v>
      </c>
      <c r="AD29" s="4">
        <v>37273.253472222219</v>
      </c>
      <c r="AE29" t="s">
        <v>1408</v>
      </c>
      <c r="AF29" t="s">
        <v>1409</v>
      </c>
      <c r="AG29" s="7">
        <v>6541192.3499999996</v>
      </c>
      <c r="AH29" s="7">
        <v>117.74146229999999</v>
      </c>
      <c r="AI29" s="7">
        <v>163.52980875</v>
      </c>
      <c r="AJ29" s="7">
        <v>281.27127105</v>
      </c>
      <c r="AK29" s="64" t="s">
        <v>520</v>
      </c>
      <c r="AL29" s="67" t="s">
        <v>1782</v>
      </c>
      <c r="AM29" s="68">
        <v>37272.59375</v>
      </c>
      <c r="AN29" s="68">
        <v>37273.052083333336</v>
      </c>
      <c r="AO29" s="66" t="s">
        <v>1910</v>
      </c>
      <c r="AP29" s="66" t="s">
        <v>1911</v>
      </c>
      <c r="AQ29" s="69">
        <v>622970.69999999995</v>
      </c>
      <c r="AR29" s="69">
        <v>11.213472599999999</v>
      </c>
      <c r="AS29" s="69">
        <v>11.213472599999999</v>
      </c>
      <c r="AT29" s="69">
        <v>22.426945199999999</v>
      </c>
      <c r="AU29" s="70" t="s">
        <v>531</v>
      </c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CJ29">
        <v>0.313</v>
      </c>
      <c r="CL29">
        <v>0.8</v>
      </c>
      <c r="CN29">
        <v>19</v>
      </c>
      <c r="CR29">
        <v>1240</v>
      </c>
      <c r="CT29">
        <v>4640</v>
      </c>
      <c r="CV29">
        <v>8.16</v>
      </c>
      <c r="CX29">
        <v>325</v>
      </c>
    </row>
    <row r="30" spans="1:134" x14ac:dyDescent="0.2">
      <c r="A30" s="64" t="s">
        <v>461</v>
      </c>
      <c r="B30" s="22" t="s">
        <v>2075</v>
      </c>
      <c r="C30" s="4">
        <v>37287.229166666664</v>
      </c>
      <c r="D30" s="4">
        <v>37288.534722222219</v>
      </c>
      <c r="E30" t="s">
        <v>2258</v>
      </c>
      <c r="F30" s="64" t="s">
        <v>2259</v>
      </c>
      <c r="G30" s="7">
        <v>9146342.5499999989</v>
      </c>
      <c r="H30" s="7">
        <v>1006.0976804999999</v>
      </c>
      <c r="I30" s="7">
        <v>12804.879569999997</v>
      </c>
      <c r="J30" s="7">
        <v>13810.977250499996</v>
      </c>
      <c r="K30" s="64" t="s">
        <v>432</v>
      </c>
      <c r="O30" s="67" t="s">
        <v>894</v>
      </c>
      <c r="P30" s="68">
        <v>37287.232638888891</v>
      </c>
      <c r="Q30" s="68">
        <v>37288.520833333336</v>
      </c>
      <c r="R30" s="66" t="s">
        <v>1016</v>
      </c>
      <c r="S30" s="66" t="s">
        <v>1017</v>
      </c>
      <c r="T30" s="69">
        <v>566337</v>
      </c>
      <c r="U30" s="69">
        <v>10.194065999999999</v>
      </c>
      <c r="V30" s="69">
        <v>2095.4468999999999</v>
      </c>
      <c r="W30" s="69">
        <v>2105.6409659999999</v>
      </c>
      <c r="X30" s="70" t="s">
        <v>534</v>
      </c>
      <c r="Y30" s="70"/>
      <c r="Z30" s="70"/>
      <c r="AA30" s="70"/>
      <c r="AB30" s="22" t="s">
        <v>1247</v>
      </c>
      <c r="AC30" s="4">
        <v>37287.402777777781</v>
      </c>
      <c r="AD30" s="4">
        <v>37288.635416666664</v>
      </c>
      <c r="AE30" t="s">
        <v>1410</v>
      </c>
      <c r="AF30" t="s">
        <v>1411</v>
      </c>
      <c r="AG30" s="7">
        <v>48223595.549999997</v>
      </c>
      <c r="AH30" s="7">
        <v>868.02471989999992</v>
      </c>
      <c r="AI30" s="7">
        <v>8680.2471989999995</v>
      </c>
      <c r="AJ30" s="7">
        <v>9548.2719188999999</v>
      </c>
      <c r="AK30" s="64" t="s">
        <v>520</v>
      </c>
      <c r="AL30" s="67" t="s">
        <v>1782</v>
      </c>
      <c r="AM30" s="68">
        <v>37287.236111111109</v>
      </c>
      <c r="AN30" s="68">
        <v>37288.451388888891</v>
      </c>
      <c r="AO30" s="66" t="s">
        <v>1912</v>
      </c>
      <c r="AP30" s="66" t="s">
        <v>1913</v>
      </c>
      <c r="AQ30" s="69">
        <v>2661783.9</v>
      </c>
      <c r="AR30" s="69">
        <v>47.912110199999994</v>
      </c>
      <c r="AS30" s="69">
        <v>47.912110199999994</v>
      </c>
      <c r="AT30" s="69">
        <v>95.824220399999987</v>
      </c>
      <c r="AU30" s="70" t="s">
        <v>531</v>
      </c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Z30" s="62" t="s">
        <v>2988</v>
      </c>
      <c r="CA30" s="62"/>
      <c r="CJ30">
        <v>0.64500000000000002</v>
      </c>
      <c r="CL30">
        <v>3.06</v>
      </c>
      <c r="CN30">
        <v>126</v>
      </c>
      <c r="CR30">
        <v>1160</v>
      </c>
      <c r="CT30">
        <v>4450</v>
      </c>
      <c r="CV30">
        <v>7.62</v>
      </c>
      <c r="CX30">
        <v>327</v>
      </c>
    </row>
    <row r="31" spans="1:134" x14ac:dyDescent="0.2">
      <c r="A31" s="64" t="s">
        <v>462</v>
      </c>
      <c r="B31" s="22" t="s">
        <v>2075</v>
      </c>
      <c r="C31" s="4">
        <v>37308.222222222219</v>
      </c>
      <c r="D31" s="4">
        <v>37308.534722222219</v>
      </c>
      <c r="E31" t="s">
        <v>2270</v>
      </c>
      <c r="F31" s="64" t="s">
        <v>2271</v>
      </c>
      <c r="G31" s="7">
        <v>2657536.3724999996</v>
      </c>
      <c r="H31" s="7">
        <v>47.835654704999989</v>
      </c>
      <c r="I31" s="7">
        <v>478.35654704999996</v>
      </c>
      <c r="J31" s="7">
        <v>526.19220175499993</v>
      </c>
      <c r="K31" s="64" t="s">
        <v>432</v>
      </c>
      <c r="O31" s="67" t="s">
        <v>894</v>
      </c>
      <c r="P31" s="68">
        <v>37308.226388888892</v>
      </c>
      <c r="Q31" s="68">
        <v>37308.540972222225</v>
      </c>
      <c r="R31" s="66" t="s">
        <v>1018</v>
      </c>
      <c r="S31" s="66" t="s">
        <v>1019</v>
      </c>
      <c r="T31" s="69">
        <v>28316.85</v>
      </c>
      <c r="U31" s="69">
        <v>0.50970329999999997</v>
      </c>
      <c r="V31" s="69">
        <v>158.57436000000001</v>
      </c>
      <c r="W31" s="69">
        <v>159.08406330000003</v>
      </c>
      <c r="X31" s="70" t="s">
        <v>534</v>
      </c>
      <c r="Y31" s="70"/>
      <c r="Z31" s="70"/>
      <c r="AA31" s="70"/>
      <c r="AB31" s="22" t="s">
        <v>1247</v>
      </c>
      <c r="AC31" s="4">
        <v>37308.371527777781</v>
      </c>
      <c r="AD31" s="4">
        <v>37308.774305555555</v>
      </c>
      <c r="AE31" t="s">
        <v>1414</v>
      </c>
      <c r="AF31" t="s">
        <v>1415</v>
      </c>
      <c r="AG31" s="7">
        <v>12969117.300000001</v>
      </c>
      <c r="AH31" s="7">
        <v>233.4441114</v>
      </c>
      <c r="AI31" s="7">
        <v>298.28969790000002</v>
      </c>
      <c r="AJ31" s="7">
        <v>531.73380930000008</v>
      </c>
      <c r="AK31" s="64" t="s">
        <v>520</v>
      </c>
      <c r="AL31" s="67" t="s">
        <v>1782</v>
      </c>
      <c r="AM31" s="68">
        <v>37308.236111111109</v>
      </c>
      <c r="AN31" s="68">
        <v>37308.534722222219</v>
      </c>
      <c r="AO31" s="66" t="s">
        <v>1916</v>
      </c>
      <c r="AP31" s="66" t="s">
        <v>1917</v>
      </c>
      <c r="AQ31" s="69">
        <v>594653.85</v>
      </c>
      <c r="AR31" s="69">
        <v>10.703769299999999</v>
      </c>
      <c r="AS31" s="69">
        <v>35.679231000000001</v>
      </c>
      <c r="AT31" s="69">
        <v>46.383000299999999</v>
      </c>
      <c r="AU31" s="70" t="s">
        <v>531</v>
      </c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CJ31">
        <v>1.02</v>
      </c>
      <c r="CL31">
        <v>2.06</v>
      </c>
      <c r="CN31">
        <v>47</v>
      </c>
      <c r="CR31">
        <v>328</v>
      </c>
      <c r="CT31">
        <v>1780</v>
      </c>
      <c r="CV31">
        <v>8.02</v>
      </c>
      <c r="CX31">
        <v>298</v>
      </c>
    </row>
    <row r="32" spans="1:134" x14ac:dyDescent="0.2">
      <c r="A32" s="64" t="s">
        <v>463</v>
      </c>
      <c r="B32" s="22" t="s">
        <v>2075</v>
      </c>
      <c r="C32" s="4">
        <v>37316.90625</v>
      </c>
      <c r="D32" s="4">
        <v>37317.975694444445</v>
      </c>
      <c r="E32" t="s">
        <v>2274</v>
      </c>
      <c r="F32" s="64" t="s">
        <v>2275</v>
      </c>
      <c r="G32" s="7">
        <v>4567507.9050000003</v>
      </c>
      <c r="H32" s="7">
        <v>1004.8517391</v>
      </c>
      <c r="I32" s="7">
        <v>6851.2618574999997</v>
      </c>
      <c r="J32" s="7">
        <v>7856.1135966000002</v>
      </c>
      <c r="K32" s="64" t="s">
        <v>432</v>
      </c>
      <c r="O32" s="67" t="s">
        <v>894</v>
      </c>
      <c r="P32" s="68">
        <v>37316.907638888886</v>
      </c>
      <c r="Q32" s="68">
        <v>37318.215277777781</v>
      </c>
      <c r="R32" s="66" t="s">
        <v>1020</v>
      </c>
      <c r="S32" s="66" t="s">
        <v>1021</v>
      </c>
      <c r="T32" s="69">
        <v>133089.19499999998</v>
      </c>
      <c r="U32" s="69">
        <v>3.992675849999999</v>
      </c>
      <c r="V32" s="69">
        <v>479.12110199999995</v>
      </c>
      <c r="W32" s="69">
        <v>483.11377784999996</v>
      </c>
      <c r="X32" s="70" t="s">
        <v>534</v>
      </c>
      <c r="Y32" s="70"/>
      <c r="Z32" s="70"/>
      <c r="AA32" s="70"/>
      <c r="AB32" s="22" t="s">
        <v>1247</v>
      </c>
      <c r="AC32" s="4">
        <v>37317.336805555555</v>
      </c>
      <c r="AD32" s="4">
        <v>37318.284722222219</v>
      </c>
      <c r="AE32" t="s">
        <v>1416</v>
      </c>
      <c r="AF32" t="s">
        <v>1417</v>
      </c>
      <c r="AG32" s="7">
        <v>25541798.699999999</v>
      </c>
      <c r="AH32" s="7">
        <v>689.62856490000001</v>
      </c>
      <c r="AI32" s="7">
        <v>4086.6877920000002</v>
      </c>
      <c r="AJ32" s="7">
        <v>4776.3163568999998</v>
      </c>
      <c r="AK32" s="64" t="s">
        <v>520</v>
      </c>
      <c r="AL32" s="67" t="s">
        <v>1782</v>
      </c>
      <c r="AM32" s="68">
        <v>37316.913194444445</v>
      </c>
      <c r="AN32" s="68">
        <v>37317.927083333336</v>
      </c>
      <c r="AO32" s="66" t="s">
        <v>1918</v>
      </c>
      <c r="AP32" s="66" t="s">
        <v>1919</v>
      </c>
      <c r="AQ32" s="69">
        <v>1557426.7499999998</v>
      </c>
      <c r="AR32" s="69">
        <v>28.033681499999997</v>
      </c>
      <c r="AS32" s="69">
        <v>45.165375749999995</v>
      </c>
      <c r="AT32" s="69">
        <v>73.199057249999996</v>
      </c>
      <c r="AU32" s="70" t="s">
        <v>531</v>
      </c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CJ32">
        <v>0.99</v>
      </c>
      <c r="CL32">
        <v>3.69</v>
      </c>
      <c r="CN32">
        <v>52</v>
      </c>
      <c r="CR32">
        <v>1210</v>
      </c>
      <c r="CT32">
        <v>4480</v>
      </c>
      <c r="CV32">
        <v>7.77</v>
      </c>
      <c r="CX32">
        <v>319</v>
      </c>
    </row>
    <row r="33" spans="1:150" x14ac:dyDescent="0.2">
      <c r="A33" s="64" t="s">
        <v>464</v>
      </c>
      <c r="B33" s="22" t="s">
        <v>2075</v>
      </c>
      <c r="C33" s="4">
        <v>37531.107638888891</v>
      </c>
      <c r="D33" s="4">
        <v>37531.451388888891</v>
      </c>
      <c r="E33" t="s">
        <v>2300</v>
      </c>
      <c r="F33" s="64" t="s">
        <v>2301</v>
      </c>
      <c r="G33" s="7">
        <v>8628144.1949999984</v>
      </c>
      <c r="H33" s="7">
        <v>155.30659550999997</v>
      </c>
      <c r="I33" s="7">
        <v>155.30659550999997</v>
      </c>
      <c r="J33" s="7">
        <v>310.61319101999993</v>
      </c>
      <c r="K33" s="64" t="s">
        <v>432</v>
      </c>
      <c r="O33" s="67" t="s">
        <v>894</v>
      </c>
      <c r="P33" s="68">
        <v>37531.061111111114</v>
      </c>
      <c r="Q33" s="68">
        <v>37531.288888888892</v>
      </c>
      <c r="R33" s="66" t="s">
        <v>1022</v>
      </c>
      <c r="S33" s="66" t="s">
        <v>1023</v>
      </c>
      <c r="T33" s="69">
        <v>578796.41399999999</v>
      </c>
      <c r="U33" s="69">
        <v>10.418335451999999</v>
      </c>
      <c r="V33" s="69">
        <v>10.418335451999999</v>
      </c>
      <c r="W33" s="69">
        <v>20.836670903999998</v>
      </c>
      <c r="X33" s="70" t="s">
        <v>534</v>
      </c>
      <c r="Y33" s="70"/>
      <c r="Z33" s="70"/>
      <c r="AA33" s="70"/>
      <c r="AB33" s="22" t="s">
        <v>1247</v>
      </c>
      <c r="AC33" s="4">
        <v>37531.055555555555</v>
      </c>
      <c r="AD33" s="4">
        <v>37531.548611111109</v>
      </c>
      <c r="AE33" t="s">
        <v>1420</v>
      </c>
      <c r="AF33" t="s">
        <v>1421</v>
      </c>
      <c r="AG33" s="7">
        <v>56152313.549999997</v>
      </c>
      <c r="AH33" s="7">
        <v>1010.7416439</v>
      </c>
      <c r="AI33" s="7">
        <v>1010.7416439</v>
      </c>
      <c r="AJ33" s="7">
        <v>2021.4832878</v>
      </c>
      <c r="AK33" s="64" t="s">
        <v>520</v>
      </c>
      <c r="AL33" s="67" t="s">
        <v>1782</v>
      </c>
      <c r="AM33" s="68">
        <v>37530.979166666664</v>
      </c>
      <c r="AN33" s="68">
        <v>37531.5</v>
      </c>
      <c r="AO33" s="66" t="s">
        <v>1922</v>
      </c>
      <c r="AP33" s="66" t="s">
        <v>1923</v>
      </c>
      <c r="AQ33" s="69">
        <v>2385694.6124999998</v>
      </c>
      <c r="AR33" s="69">
        <v>42.942503025000001</v>
      </c>
      <c r="AS33" s="69">
        <v>42.942503025000001</v>
      </c>
      <c r="AT33" s="69">
        <v>85.885006050000001</v>
      </c>
      <c r="AU33" s="72" t="s">
        <v>531</v>
      </c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CV33">
        <v>7.75</v>
      </c>
      <c r="DJ33">
        <v>31</v>
      </c>
    </row>
    <row r="34" spans="1:150" x14ac:dyDescent="0.2">
      <c r="A34" s="64" t="s">
        <v>465</v>
      </c>
      <c r="B34" s="22" t="s">
        <v>2075</v>
      </c>
      <c r="C34" s="4">
        <v>37652.336805555555</v>
      </c>
      <c r="D34" s="4">
        <v>37652.736111111109</v>
      </c>
      <c r="E34" t="s">
        <v>2320</v>
      </c>
      <c r="F34" s="64" t="s">
        <v>2321</v>
      </c>
      <c r="G34" s="7">
        <v>3162992.145</v>
      </c>
      <c r="H34" s="7">
        <v>56.933858610000001</v>
      </c>
      <c r="I34" s="7">
        <v>7274.8819334999998</v>
      </c>
      <c r="J34" s="7">
        <v>7331.8157921100001</v>
      </c>
      <c r="K34" s="64" t="s">
        <v>432</v>
      </c>
      <c r="O34" s="67" t="s">
        <v>894</v>
      </c>
      <c r="P34" s="68">
        <v>37652.32916666667</v>
      </c>
      <c r="Q34" s="68">
        <v>37652.731944444444</v>
      </c>
      <c r="R34" s="66" t="s">
        <v>1024</v>
      </c>
      <c r="S34" s="66" t="s">
        <v>1025</v>
      </c>
      <c r="T34" s="69">
        <v>65978.260500000004</v>
      </c>
      <c r="U34" s="69">
        <v>1.1876086889999999</v>
      </c>
      <c r="V34" s="69">
        <v>376.07608485000003</v>
      </c>
      <c r="W34" s="69">
        <v>377.26369353900003</v>
      </c>
      <c r="X34" s="70" t="s">
        <v>534</v>
      </c>
      <c r="Y34" s="70"/>
      <c r="Z34" s="70"/>
      <c r="AA34" s="70"/>
      <c r="AB34" s="22" t="s">
        <v>1247</v>
      </c>
      <c r="AC34" s="4">
        <v>37652.368055555555</v>
      </c>
      <c r="AD34" s="4">
        <v>37652.9375</v>
      </c>
      <c r="AE34" t="s">
        <v>1424</v>
      </c>
      <c r="AF34" t="s">
        <v>1425</v>
      </c>
      <c r="AG34" s="7">
        <v>4260270.0824999996</v>
      </c>
      <c r="AH34" s="7">
        <v>76.684861484999985</v>
      </c>
      <c r="AI34" s="7">
        <v>76.684861484999985</v>
      </c>
      <c r="AJ34" s="7">
        <v>153.36972296999997</v>
      </c>
      <c r="AK34" s="64" t="s">
        <v>520</v>
      </c>
      <c r="AL34" s="67"/>
      <c r="AM34" s="68"/>
      <c r="AN34" s="68"/>
      <c r="AP34" s="66" t="s">
        <v>2997</v>
      </c>
      <c r="AQ34" s="69"/>
      <c r="AR34" s="69"/>
      <c r="AS34" s="69"/>
      <c r="AT34" s="69"/>
      <c r="AU34" s="72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CJ34">
        <v>6.74</v>
      </c>
      <c r="CL34">
        <v>16.8</v>
      </c>
      <c r="ET34">
        <v>14270</v>
      </c>
    </row>
    <row r="35" spans="1:150" x14ac:dyDescent="0.2">
      <c r="A35" s="64" t="s">
        <v>466</v>
      </c>
      <c r="B35" s="22" t="s">
        <v>2075</v>
      </c>
      <c r="C35" s="4">
        <v>37684.680555555555</v>
      </c>
      <c r="D35" s="4">
        <v>37688.496527777781</v>
      </c>
      <c r="E35" t="s">
        <v>2330</v>
      </c>
      <c r="F35" s="64" t="s">
        <v>2331</v>
      </c>
      <c r="G35" s="7">
        <v>1775466.4949999999</v>
      </c>
      <c r="H35" s="7">
        <v>85.222391759999994</v>
      </c>
      <c r="I35" s="7">
        <v>3373.3863405000002</v>
      </c>
      <c r="J35" s="7">
        <v>3458.6087322600001</v>
      </c>
      <c r="K35" s="64" t="s">
        <v>432</v>
      </c>
      <c r="O35" s="67" t="s">
        <v>894</v>
      </c>
      <c r="P35" s="68">
        <v>37684.68472222222</v>
      </c>
      <c r="Q35" s="68">
        <v>37687.779166666667</v>
      </c>
      <c r="R35" s="66" t="s">
        <v>1026</v>
      </c>
      <c r="S35" s="66" t="s">
        <v>1027</v>
      </c>
      <c r="T35" s="69">
        <v>149796.13649999999</v>
      </c>
      <c r="U35" s="69">
        <v>2.6963304569999997</v>
      </c>
      <c r="V35" s="69">
        <v>1093.51179645</v>
      </c>
      <c r="W35" s="69">
        <v>1096.208126907</v>
      </c>
      <c r="X35" s="70" t="s">
        <v>534</v>
      </c>
      <c r="Y35" s="70"/>
      <c r="Z35" s="70"/>
      <c r="AA35" s="70"/>
      <c r="AB35" s="22" t="s">
        <v>1247</v>
      </c>
      <c r="AC35" s="4">
        <v>37684.975694444445</v>
      </c>
      <c r="AD35" s="4">
        <v>37688.611111111109</v>
      </c>
      <c r="AE35" t="s">
        <v>1426</v>
      </c>
      <c r="AF35" t="s">
        <v>1427</v>
      </c>
      <c r="AG35" s="7">
        <v>22993282.199999999</v>
      </c>
      <c r="AH35" s="7">
        <v>413.87907959999995</v>
      </c>
      <c r="AI35" s="7">
        <v>3219.0595079999998</v>
      </c>
      <c r="AJ35" s="7">
        <v>3632.9385875999997</v>
      </c>
      <c r="AK35" s="64" t="s">
        <v>520</v>
      </c>
      <c r="AL35" s="67"/>
      <c r="AM35" s="68"/>
      <c r="AN35" s="68"/>
      <c r="AP35" s="66" t="s">
        <v>2998</v>
      </c>
      <c r="AQ35" s="69"/>
      <c r="AR35" s="69"/>
      <c r="AS35" s="69"/>
      <c r="AT35" s="69"/>
      <c r="AU35" s="72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CJ35">
        <v>1.5</v>
      </c>
      <c r="CL35">
        <v>7.76</v>
      </c>
    </row>
    <row r="36" spans="1:150" x14ac:dyDescent="0.2">
      <c r="A36" s="64" t="s">
        <v>467</v>
      </c>
      <c r="B36" s="22" t="s">
        <v>2075</v>
      </c>
      <c r="C36" s="4">
        <v>37694.569444444445</v>
      </c>
      <c r="D36" s="4">
        <v>37696.798611111109</v>
      </c>
      <c r="E36" t="s">
        <v>2336</v>
      </c>
      <c r="F36" s="64" t="s">
        <v>2337</v>
      </c>
      <c r="G36" s="7">
        <v>33187348.199999999</v>
      </c>
      <c r="H36" s="7">
        <v>1061.9951424000001</v>
      </c>
      <c r="I36" s="7">
        <v>13606.812762</v>
      </c>
      <c r="J36" s="7">
        <v>14668.807904400001</v>
      </c>
      <c r="K36" s="64" t="s">
        <v>432</v>
      </c>
      <c r="O36" s="67" t="s">
        <v>894</v>
      </c>
      <c r="P36" s="68">
        <v>37694.555555555555</v>
      </c>
      <c r="Q36" s="68">
        <v>37696.504861111112</v>
      </c>
      <c r="R36" s="66" t="s">
        <v>1028</v>
      </c>
      <c r="S36" s="66" t="s">
        <v>1029</v>
      </c>
      <c r="T36" s="69">
        <v>840444.10799999989</v>
      </c>
      <c r="U36" s="69">
        <v>15.127993943999998</v>
      </c>
      <c r="V36" s="69">
        <v>2437.2879131999998</v>
      </c>
      <c r="W36" s="69">
        <v>2452.4159071439999</v>
      </c>
      <c r="X36" s="70" t="s">
        <v>534</v>
      </c>
      <c r="Y36" s="70"/>
      <c r="Z36" s="70"/>
      <c r="AA36" s="70"/>
      <c r="AB36" s="22" t="s">
        <v>1247</v>
      </c>
      <c r="AC36" s="4">
        <v>37694.607638888891</v>
      </c>
      <c r="AD36" s="4">
        <v>37696.84375</v>
      </c>
      <c r="AE36" t="s">
        <v>1428</v>
      </c>
      <c r="AF36" t="s">
        <v>1429</v>
      </c>
      <c r="AG36" s="7">
        <v>164775750.15000001</v>
      </c>
      <c r="AH36" s="7">
        <v>2965.9635027000004</v>
      </c>
      <c r="AI36" s="7">
        <v>21420.847519499999</v>
      </c>
      <c r="AJ36" s="7">
        <v>24386.8110222</v>
      </c>
      <c r="AK36" s="64" t="s">
        <v>520</v>
      </c>
      <c r="AL36" s="67" t="s">
        <v>1782</v>
      </c>
      <c r="AM36" s="68">
        <v>37694.583333333336</v>
      </c>
      <c r="AN36" s="68">
        <v>37696.725694444445</v>
      </c>
      <c r="AO36" s="66" t="s">
        <v>1926</v>
      </c>
      <c r="AP36" s="66" t="s">
        <v>1927</v>
      </c>
      <c r="AQ36" s="69">
        <v>16197238.199999999</v>
      </c>
      <c r="AR36" s="69">
        <v>291.55028759999999</v>
      </c>
      <c r="AS36" s="69">
        <v>291.55028759999999</v>
      </c>
      <c r="AT36" s="69">
        <v>583.10057519999998</v>
      </c>
      <c r="AU36" s="72" t="s">
        <v>531</v>
      </c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Z36" s="62" t="s">
        <v>2988</v>
      </c>
      <c r="CA36" s="62"/>
      <c r="CJ36">
        <v>0.223</v>
      </c>
      <c r="CL36">
        <v>4.8</v>
      </c>
      <c r="CT36">
        <v>2430</v>
      </c>
      <c r="CV36">
        <v>7.41</v>
      </c>
      <c r="CX36">
        <v>351</v>
      </c>
      <c r="DJ36">
        <v>96</v>
      </c>
    </row>
    <row r="37" spans="1:150" x14ac:dyDescent="0.2">
      <c r="A37" s="64" t="s">
        <v>468</v>
      </c>
      <c r="B37" s="22" t="s">
        <v>2075</v>
      </c>
      <c r="C37" s="4">
        <v>37715.690972222219</v>
      </c>
      <c r="D37" s="4">
        <v>37716.079861111109</v>
      </c>
      <c r="E37" t="s">
        <v>2353</v>
      </c>
      <c r="F37" s="64" t="s">
        <v>2354</v>
      </c>
      <c r="G37" s="7">
        <v>17216644.799999997</v>
      </c>
      <c r="H37" s="7">
        <v>309.89960639999998</v>
      </c>
      <c r="I37" s="7">
        <v>8091.8230559999993</v>
      </c>
      <c r="J37" s="7">
        <v>8401.7226623999995</v>
      </c>
      <c r="K37" s="64" t="s">
        <v>432</v>
      </c>
      <c r="O37" s="67" t="s">
        <v>894</v>
      </c>
      <c r="P37" s="68">
        <v>37715.694444444445</v>
      </c>
      <c r="Q37" s="68">
        <v>37716.064583333333</v>
      </c>
      <c r="R37" s="66" t="s">
        <v>1031</v>
      </c>
      <c r="S37" s="66" t="s">
        <v>1032</v>
      </c>
      <c r="T37" s="69">
        <v>222287.27249999996</v>
      </c>
      <c r="U37" s="69">
        <v>4.0011709049999995</v>
      </c>
      <c r="V37" s="69">
        <v>600.17563574999986</v>
      </c>
      <c r="W37" s="69">
        <v>604.17680665499984</v>
      </c>
      <c r="X37" s="70" t="s">
        <v>534</v>
      </c>
      <c r="Y37" s="70"/>
      <c r="Z37" s="70"/>
      <c r="AA37" s="70"/>
      <c r="AB37" s="22" t="s">
        <v>1247</v>
      </c>
      <c r="AC37" s="4">
        <v>37715.743055555555</v>
      </c>
      <c r="AD37" s="4">
        <v>37716.239583333336</v>
      </c>
      <c r="AE37" t="s">
        <v>1432</v>
      </c>
      <c r="AF37" t="s">
        <v>1433</v>
      </c>
      <c r="AG37" s="7">
        <v>60173306.249999993</v>
      </c>
      <c r="AH37" s="7">
        <v>1083.1195124999997</v>
      </c>
      <c r="AI37" s="7">
        <v>7220.7967499999986</v>
      </c>
      <c r="AJ37" s="7">
        <v>8303.916262499999</v>
      </c>
      <c r="AK37" s="64" t="s">
        <v>520</v>
      </c>
      <c r="AL37" s="67" t="s">
        <v>1782</v>
      </c>
      <c r="AM37" s="68">
        <v>37715.961805555555</v>
      </c>
      <c r="AN37" s="68">
        <v>37716.041666666664</v>
      </c>
      <c r="AO37" s="66" t="s">
        <v>1930</v>
      </c>
      <c r="AP37" s="66" t="s">
        <v>1931</v>
      </c>
      <c r="AQ37" s="69">
        <v>298742.76750000002</v>
      </c>
      <c r="AR37" s="69">
        <v>5.3773698150000007</v>
      </c>
      <c r="AS37" s="69">
        <v>15.2358811425</v>
      </c>
      <c r="AT37" s="69">
        <v>20.6132509575</v>
      </c>
      <c r="AU37" s="70" t="s">
        <v>531</v>
      </c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CJ37">
        <v>0.54700000000000004</v>
      </c>
      <c r="CL37">
        <v>2.2800000000000002</v>
      </c>
      <c r="CT37">
        <v>1070</v>
      </c>
      <c r="CV37">
        <v>7.53</v>
      </c>
      <c r="CX37">
        <v>178</v>
      </c>
    </row>
    <row r="38" spans="1:150" x14ac:dyDescent="0.2">
      <c r="A38" s="64" t="s">
        <v>469</v>
      </c>
      <c r="B38" s="22" t="s">
        <v>2075</v>
      </c>
      <c r="C38" s="4">
        <v>37990.677083333336</v>
      </c>
      <c r="D38" s="4">
        <v>37991.177083333336</v>
      </c>
      <c r="E38" t="s">
        <v>2373</v>
      </c>
      <c r="F38" s="64" t="s">
        <v>2374</v>
      </c>
      <c r="G38" s="7">
        <v>563505.31499999983</v>
      </c>
      <c r="H38" s="7">
        <v>10.143095669999996</v>
      </c>
      <c r="I38" s="7">
        <v>29.302276379999991</v>
      </c>
      <c r="J38" s="7">
        <v>39.445372049999989</v>
      </c>
      <c r="K38" s="64" t="s">
        <v>432</v>
      </c>
      <c r="O38" s="67" t="s">
        <v>894</v>
      </c>
      <c r="P38" s="68">
        <v>37990.70208333333</v>
      </c>
      <c r="Q38" s="68">
        <v>37990.964583333334</v>
      </c>
      <c r="R38" s="66" t="s">
        <v>1037</v>
      </c>
      <c r="S38" s="66" t="s">
        <v>1038</v>
      </c>
      <c r="T38" s="69">
        <v>1982.1795000000002</v>
      </c>
      <c r="U38" s="69">
        <v>3.5679230999999999E-2</v>
      </c>
      <c r="V38" s="69">
        <v>3.5679230999999999E-2</v>
      </c>
      <c r="W38" s="69">
        <v>7.1358461999999998E-2</v>
      </c>
      <c r="X38" s="70" t="s">
        <v>534</v>
      </c>
      <c r="Y38" s="70"/>
      <c r="Z38" s="70"/>
      <c r="AA38" s="70"/>
      <c r="AB38" s="22" t="s">
        <v>1247</v>
      </c>
      <c r="AC38" s="4">
        <v>37990.715277777781</v>
      </c>
      <c r="AD38" s="4">
        <v>37991.467361111114</v>
      </c>
      <c r="AE38" t="s">
        <v>1436</v>
      </c>
      <c r="AF38" t="s">
        <v>1437</v>
      </c>
      <c r="AG38" s="7">
        <v>5683191.7949999999</v>
      </c>
      <c r="AH38" s="7">
        <v>102.29745231</v>
      </c>
      <c r="AI38" s="7">
        <v>102.29745231</v>
      </c>
      <c r="AJ38" s="7">
        <v>204.59490461999999</v>
      </c>
      <c r="AK38" s="64" t="s">
        <v>520</v>
      </c>
      <c r="AL38" s="67" t="s">
        <v>1782</v>
      </c>
      <c r="AM38" s="68">
        <v>37990.708333333336</v>
      </c>
      <c r="AN38" s="68">
        <v>37991.149305555555</v>
      </c>
      <c r="AO38" s="66" t="s">
        <v>1932</v>
      </c>
      <c r="AP38" s="66" t="s">
        <v>1933</v>
      </c>
      <c r="AQ38" s="69">
        <v>47572.307999999997</v>
      </c>
      <c r="AR38" s="69">
        <v>0.85630154400000003</v>
      </c>
      <c r="AS38" s="69">
        <v>1.1893076999999999</v>
      </c>
      <c r="AT38" s="69">
        <v>2.045609244</v>
      </c>
      <c r="AU38" s="70" t="s">
        <v>531</v>
      </c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CJ38">
        <v>1.27</v>
      </c>
      <c r="CL38">
        <v>1.81</v>
      </c>
      <c r="CR38">
        <v>384</v>
      </c>
      <c r="CT38">
        <v>1920</v>
      </c>
      <c r="CV38">
        <v>7.95</v>
      </c>
      <c r="CX38">
        <v>339</v>
      </c>
    </row>
    <row r="39" spans="1:150" x14ac:dyDescent="0.2">
      <c r="A39" s="64" t="s">
        <v>470</v>
      </c>
      <c r="B39" s="22" t="s">
        <v>2075</v>
      </c>
      <c r="C39" s="4">
        <v>38003.236111111109</v>
      </c>
      <c r="D39" s="4">
        <v>38004.208333333336</v>
      </c>
      <c r="E39" t="s">
        <v>2384</v>
      </c>
      <c r="F39" s="64" t="s">
        <v>2385</v>
      </c>
      <c r="G39" s="7">
        <v>1271426.5649999999</v>
      </c>
      <c r="H39" s="7">
        <v>22.885678169999998</v>
      </c>
      <c r="I39" s="7">
        <v>16528.545344999999</v>
      </c>
      <c r="J39" s="7">
        <v>16551.43102317</v>
      </c>
      <c r="K39" s="64" t="s">
        <v>432</v>
      </c>
      <c r="O39" s="67" t="s">
        <v>894</v>
      </c>
      <c r="P39" s="68">
        <v>38003.373611111114</v>
      </c>
      <c r="Q39" s="68">
        <v>38003.834722222222</v>
      </c>
      <c r="R39" s="66" t="s">
        <v>1039</v>
      </c>
      <c r="S39" s="66" t="s">
        <v>1040</v>
      </c>
      <c r="T39" s="69">
        <v>112701.06299999999</v>
      </c>
      <c r="U39" s="69">
        <v>2.0286191339999999</v>
      </c>
      <c r="V39" s="69">
        <v>1352.4127559999999</v>
      </c>
      <c r="W39" s="69">
        <v>1354.4413751340001</v>
      </c>
      <c r="X39" s="70" t="s">
        <v>534</v>
      </c>
      <c r="Y39" s="70"/>
      <c r="Z39" s="70"/>
      <c r="AA39" s="70"/>
      <c r="AB39" s="22" t="s">
        <v>1247</v>
      </c>
      <c r="AC39" s="4">
        <v>38003.378472222219</v>
      </c>
      <c r="AD39" s="4">
        <v>38004.201388888891</v>
      </c>
      <c r="AE39" t="s">
        <v>1439</v>
      </c>
      <c r="AF39" t="s">
        <v>1440</v>
      </c>
      <c r="AG39" s="7">
        <v>10604943.4935</v>
      </c>
      <c r="AH39" s="7">
        <v>190.88898288299998</v>
      </c>
      <c r="AI39" s="7">
        <v>1802.840393895</v>
      </c>
      <c r="AJ39" s="7">
        <v>1993.729376778</v>
      </c>
      <c r="AK39" s="64" t="s">
        <v>520</v>
      </c>
      <c r="AL39" s="67" t="s">
        <v>1782</v>
      </c>
      <c r="AM39" s="68">
        <v>38003.388888888891</v>
      </c>
      <c r="AN39" s="68">
        <v>38003.628472222219</v>
      </c>
      <c r="AO39" s="66" t="s">
        <v>1935</v>
      </c>
      <c r="AP39" s="66" t="s">
        <v>1936</v>
      </c>
      <c r="AQ39" s="69">
        <v>44457.454499999993</v>
      </c>
      <c r="AR39" s="69">
        <v>0.80023418099999988</v>
      </c>
      <c r="AS39" s="69">
        <v>0.80023418099999988</v>
      </c>
      <c r="AT39" s="69">
        <v>1.6004683619999998</v>
      </c>
      <c r="AU39" s="72" t="s">
        <v>531</v>
      </c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CJ39">
        <v>0.68200000000000005</v>
      </c>
      <c r="CL39">
        <v>9.2799999999999994</v>
      </c>
      <c r="CR39">
        <v>3480</v>
      </c>
      <c r="CT39">
        <v>10500</v>
      </c>
      <c r="CV39">
        <v>7.89</v>
      </c>
      <c r="CX39">
        <v>433</v>
      </c>
    </row>
    <row r="40" spans="1:150" x14ac:dyDescent="0.2">
      <c r="A40" s="64" t="s">
        <v>471</v>
      </c>
      <c r="B40" s="22" t="s">
        <v>2075</v>
      </c>
      <c r="C40" s="4">
        <v>38036.753472222219</v>
      </c>
      <c r="D40" s="4">
        <v>38039.340277777781</v>
      </c>
      <c r="E40" t="s">
        <v>2408</v>
      </c>
      <c r="F40" s="64" t="s">
        <v>2409</v>
      </c>
      <c r="G40" s="7">
        <v>12493394.219999999</v>
      </c>
      <c r="H40" s="7">
        <v>224.88109595999998</v>
      </c>
      <c r="I40" s="7">
        <v>23737.449017999996</v>
      </c>
      <c r="J40" s="7">
        <v>23962.330113959997</v>
      </c>
      <c r="K40" s="64" t="s">
        <v>432</v>
      </c>
      <c r="O40" s="67" t="s">
        <v>894</v>
      </c>
      <c r="P40" s="68">
        <v>38037.594444444447</v>
      </c>
      <c r="Q40" s="68">
        <v>38039.195138888892</v>
      </c>
      <c r="R40" s="66" t="s">
        <v>1046</v>
      </c>
      <c r="S40" s="66" t="s">
        <v>1047</v>
      </c>
      <c r="T40" s="69">
        <v>812410.42649999994</v>
      </c>
      <c r="U40" s="69">
        <v>14.623387676999998</v>
      </c>
      <c r="V40" s="69">
        <v>11373.745971</v>
      </c>
      <c r="W40" s="69">
        <v>11388.369358677</v>
      </c>
      <c r="X40" s="70" t="s">
        <v>534</v>
      </c>
      <c r="Y40" s="70"/>
      <c r="Z40" s="70"/>
      <c r="AA40" s="70"/>
      <c r="AB40" s="22" t="s">
        <v>1247</v>
      </c>
      <c r="AC40" s="4">
        <v>38036.823611111111</v>
      </c>
      <c r="AD40" s="4">
        <v>38039.660416666666</v>
      </c>
      <c r="AE40" t="s">
        <v>1446</v>
      </c>
      <c r="AF40" t="s">
        <v>1447</v>
      </c>
      <c r="AG40" s="7">
        <v>86564610.449999988</v>
      </c>
      <c r="AH40" s="7">
        <v>1558.1629880999999</v>
      </c>
      <c r="AI40" s="7">
        <v>25969.383134999996</v>
      </c>
      <c r="AJ40" s="7">
        <v>27527.546123099997</v>
      </c>
      <c r="AK40" s="64" t="s">
        <v>520</v>
      </c>
      <c r="AL40" s="67"/>
      <c r="AM40" s="68"/>
      <c r="AN40" s="68"/>
      <c r="AP40" s="66" t="s">
        <v>2999</v>
      </c>
      <c r="AQ40" s="69"/>
      <c r="AR40" s="69"/>
      <c r="AS40" s="69"/>
      <c r="AT40" s="69"/>
      <c r="AU40" s="72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CJ40">
        <v>0.13500000000000001</v>
      </c>
      <c r="CL40">
        <v>3.49</v>
      </c>
      <c r="CR40">
        <v>1070</v>
      </c>
      <c r="CT40">
        <v>4170</v>
      </c>
      <c r="CV40">
        <v>7.5600000000000005</v>
      </c>
      <c r="CX40">
        <v>362</v>
      </c>
    </row>
    <row r="41" spans="1:150" x14ac:dyDescent="0.2">
      <c r="A41" s="64" t="s">
        <v>472</v>
      </c>
      <c r="B41" s="22" t="s">
        <v>2075</v>
      </c>
      <c r="C41" s="4">
        <v>38353.704861111109</v>
      </c>
      <c r="D41" s="4">
        <v>38354.003472222219</v>
      </c>
      <c r="E41" t="s">
        <v>2474</v>
      </c>
      <c r="F41" s="64" t="s">
        <v>2475</v>
      </c>
      <c r="G41" s="7">
        <v>4472080.1205000002</v>
      </c>
      <c r="H41" s="7">
        <v>0</v>
      </c>
      <c r="I41" s="7">
        <v>0</v>
      </c>
      <c r="J41" s="7">
        <v>0</v>
      </c>
      <c r="K41" s="64" t="s">
        <v>432</v>
      </c>
      <c r="O41" s="67" t="s">
        <v>894</v>
      </c>
      <c r="P41" s="68">
        <v>38353.706944444442</v>
      </c>
      <c r="Q41" s="68">
        <v>38354.01458333333</v>
      </c>
      <c r="R41" s="66" t="s">
        <v>1060</v>
      </c>
      <c r="S41" s="66" t="s">
        <v>1061</v>
      </c>
      <c r="T41" s="69">
        <v>724628.19149999996</v>
      </c>
      <c r="U41" s="71">
        <v>0</v>
      </c>
      <c r="V41" s="69">
        <v>0</v>
      </c>
      <c r="W41" s="69">
        <v>0</v>
      </c>
      <c r="X41" s="70" t="s">
        <v>534</v>
      </c>
      <c r="Y41" s="70"/>
      <c r="Z41" s="70"/>
      <c r="AA41" s="70"/>
      <c r="AB41" s="22"/>
      <c r="AC41" s="4"/>
      <c r="AD41" s="4"/>
      <c r="AF41" t="s">
        <v>3010</v>
      </c>
      <c r="AG41" s="7"/>
      <c r="AH41" s="7"/>
      <c r="AI41" s="7"/>
      <c r="AJ41" s="7"/>
      <c r="AK41" s="64"/>
      <c r="AL41" s="67"/>
      <c r="AM41" s="68"/>
      <c r="AN41" s="68"/>
      <c r="AP41" s="66" t="s">
        <v>3000</v>
      </c>
      <c r="AQ41" s="69"/>
      <c r="AR41" s="69"/>
      <c r="AS41" s="69"/>
      <c r="AT41" s="69"/>
      <c r="AU41" s="72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CF41">
        <v>11</v>
      </c>
      <c r="CG41" t="s">
        <v>1784</v>
      </c>
      <c r="CH41">
        <v>2.5</v>
      </c>
      <c r="CN41">
        <v>22</v>
      </c>
      <c r="CP41">
        <v>391</v>
      </c>
    </row>
    <row r="42" spans="1:150" x14ac:dyDescent="0.2">
      <c r="A42" s="64" t="s">
        <v>473</v>
      </c>
      <c r="B42" s="22" t="s">
        <v>2075</v>
      </c>
      <c r="C42" s="4">
        <v>38355.5625</v>
      </c>
      <c r="D42" s="4">
        <v>38356.003472222219</v>
      </c>
      <c r="E42" t="s">
        <v>2478</v>
      </c>
      <c r="F42" s="64" t="s">
        <v>2479</v>
      </c>
      <c r="G42" s="7">
        <v>1473608.8740000001</v>
      </c>
      <c r="H42" s="7">
        <v>26.524959731999999</v>
      </c>
      <c r="I42" s="7">
        <v>2063.0524236000001</v>
      </c>
      <c r="J42" s="7">
        <v>2089.577383332</v>
      </c>
      <c r="K42" s="64" t="s">
        <v>432</v>
      </c>
      <c r="O42" s="67" t="s">
        <v>894</v>
      </c>
      <c r="P42" s="68">
        <v>38355.550000000003</v>
      </c>
      <c r="Q42" s="68">
        <v>38355.790277777778</v>
      </c>
      <c r="R42" s="66" t="s">
        <v>1062</v>
      </c>
      <c r="S42" s="66" t="s">
        <v>1063</v>
      </c>
      <c r="T42" s="69">
        <v>25485.164999999997</v>
      </c>
      <c r="U42" s="69">
        <v>0.45873296999999996</v>
      </c>
      <c r="V42" s="69">
        <v>1783.9615499999998</v>
      </c>
      <c r="W42" s="69">
        <v>1784.4202829699998</v>
      </c>
      <c r="X42" s="70" t="s">
        <v>534</v>
      </c>
      <c r="Y42" s="70"/>
      <c r="Z42" s="70"/>
      <c r="AA42" s="70"/>
      <c r="AB42" s="22" t="s">
        <v>1247</v>
      </c>
      <c r="AC42" s="4">
        <v>38355.819444444445</v>
      </c>
      <c r="AD42" s="4">
        <v>38356.319444444445</v>
      </c>
      <c r="AE42" t="s">
        <v>1460</v>
      </c>
      <c r="AF42" t="s">
        <v>1461</v>
      </c>
      <c r="AG42" s="7">
        <v>9560618.0654999986</v>
      </c>
      <c r="AH42" s="7">
        <v>172.09112517899996</v>
      </c>
      <c r="AI42" s="7">
        <v>583.19770199549998</v>
      </c>
      <c r="AJ42" s="7">
        <v>755.28882717449994</v>
      </c>
      <c r="AK42" s="64" t="s">
        <v>520</v>
      </c>
      <c r="AL42" s="67" t="s">
        <v>1782</v>
      </c>
      <c r="AM42" s="68">
        <v>38355.569444444445</v>
      </c>
      <c r="AN42" s="68">
        <v>38356</v>
      </c>
      <c r="AO42" s="66" t="s">
        <v>1941</v>
      </c>
      <c r="AP42" s="66" t="s">
        <v>1942</v>
      </c>
      <c r="AQ42" s="69">
        <v>547647.87899999996</v>
      </c>
      <c r="AR42" s="69">
        <v>9.857661821999999</v>
      </c>
      <c r="AS42" s="69">
        <v>9.857661821999999</v>
      </c>
      <c r="AT42" s="69">
        <v>19.715323643999998</v>
      </c>
      <c r="AU42" s="72" t="s">
        <v>531</v>
      </c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CF42">
        <v>600</v>
      </c>
      <c r="CH42">
        <v>7.3</v>
      </c>
      <c r="CJ42">
        <v>0.374</v>
      </c>
      <c r="CL42">
        <v>3.06</v>
      </c>
      <c r="CN42">
        <v>370</v>
      </c>
      <c r="CP42">
        <v>604</v>
      </c>
      <c r="CR42">
        <v>987</v>
      </c>
      <c r="CT42">
        <v>4220</v>
      </c>
      <c r="CV42">
        <v>7.79</v>
      </c>
      <c r="CX42">
        <v>495</v>
      </c>
      <c r="CZ42">
        <v>510</v>
      </c>
      <c r="EJ42">
        <v>340</v>
      </c>
    </row>
    <row r="43" spans="1:150" x14ac:dyDescent="0.2">
      <c r="A43" s="64" t="s">
        <v>474</v>
      </c>
      <c r="B43" s="22" t="s">
        <v>2075</v>
      </c>
      <c r="C43" s="4">
        <v>38356.947916666664</v>
      </c>
      <c r="D43" s="4">
        <v>38358.423611111109</v>
      </c>
      <c r="E43" t="s">
        <v>2482</v>
      </c>
      <c r="F43" s="64" t="s">
        <v>2483</v>
      </c>
      <c r="G43" s="7">
        <v>2765423.571</v>
      </c>
      <c r="H43" s="7">
        <v>49.777624277999998</v>
      </c>
      <c r="I43" s="7">
        <v>1686.90837831</v>
      </c>
      <c r="J43" s="7">
        <v>1736.6860025880001</v>
      </c>
      <c r="K43" s="64" t="s">
        <v>432</v>
      </c>
      <c r="O43" s="67"/>
      <c r="P43" s="68"/>
      <c r="Q43" s="68"/>
      <c r="S43" s="66" t="s">
        <v>3020</v>
      </c>
      <c r="T43" s="69"/>
      <c r="U43" s="69"/>
      <c r="V43" s="69"/>
      <c r="W43" s="69"/>
      <c r="X43" s="70"/>
      <c r="Y43" s="70"/>
      <c r="Z43" s="70"/>
      <c r="AA43" s="70"/>
      <c r="AB43" s="22"/>
      <c r="AC43" s="4"/>
      <c r="AD43" s="4"/>
      <c r="AF43" t="s">
        <v>3011</v>
      </c>
      <c r="AG43" s="7"/>
      <c r="AH43" s="7"/>
      <c r="AI43" s="7"/>
      <c r="AJ43" s="7"/>
      <c r="AK43" s="64"/>
      <c r="AL43" s="67" t="s">
        <v>1782</v>
      </c>
      <c r="AM43" s="68">
        <v>38357.28125</v>
      </c>
      <c r="AN43" s="68">
        <v>38358.510416666664</v>
      </c>
      <c r="AO43" s="66" t="s">
        <v>1943</v>
      </c>
      <c r="AP43" s="66" t="s">
        <v>1944</v>
      </c>
      <c r="AQ43" s="69">
        <v>728026.21350000007</v>
      </c>
      <c r="AR43" s="69">
        <v>13.104471843000002</v>
      </c>
      <c r="AS43" s="69">
        <v>13.104471843000002</v>
      </c>
      <c r="AT43" s="69">
        <v>26.208943686000005</v>
      </c>
      <c r="AU43" s="70" t="s">
        <v>531</v>
      </c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CF43">
        <v>400</v>
      </c>
      <c r="CH43">
        <v>11</v>
      </c>
      <c r="CJ43">
        <v>0.61799999999999999</v>
      </c>
      <c r="CL43">
        <v>2.09</v>
      </c>
      <c r="CN43">
        <v>207</v>
      </c>
      <c r="CP43">
        <v>707</v>
      </c>
      <c r="CR43">
        <v>1150</v>
      </c>
      <c r="CT43">
        <v>4530</v>
      </c>
      <c r="CV43">
        <v>7.6</v>
      </c>
      <c r="CX43">
        <v>476</v>
      </c>
      <c r="CZ43">
        <v>130</v>
      </c>
      <c r="EJ43">
        <v>140</v>
      </c>
    </row>
    <row r="44" spans="1:150" x14ac:dyDescent="0.2">
      <c r="A44" s="64" t="s">
        <v>475</v>
      </c>
      <c r="B44" s="22" t="s">
        <v>2075</v>
      </c>
      <c r="C44" s="4">
        <v>38363.940972222219</v>
      </c>
      <c r="D44" s="4">
        <v>38365.333333333336</v>
      </c>
      <c r="E44" t="s">
        <v>2488</v>
      </c>
      <c r="F44" s="64" t="s">
        <v>2489</v>
      </c>
      <c r="G44" s="7">
        <v>90413719.870499983</v>
      </c>
      <c r="H44" s="7">
        <v>1627.4469576689996</v>
      </c>
      <c r="I44" s="7">
        <v>18082.743974099998</v>
      </c>
      <c r="J44" s="7">
        <v>19710.190931768997</v>
      </c>
      <c r="K44" s="64" t="s">
        <v>432</v>
      </c>
      <c r="O44" s="67" t="s">
        <v>894</v>
      </c>
      <c r="P44" s="68">
        <v>38363.564583333333</v>
      </c>
      <c r="Q44" s="68">
        <v>38365.350694444445</v>
      </c>
      <c r="R44" s="66" t="s">
        <v>1064</v>
      </c>
      <c r="S44" s="66" t="s">
        <v>1065</v>
      </c>
      <c r="T44" s="69">
        <v>2567771.9580000001</v>
      </c>
      <c r="U44" s="69">
        <v>46.219895244</v>
      </c>
      <c r="V44" s="69">
        <v>2567.7719579999998</v>
      </c>
      <c r="W44" s="69">
        <v>2613.9918532439997</v>
      </c>
      <c r="X44" s="70" t="s">
        <v>534</v>
      </c>
      <c r="Y44" s="70"/>
      <c r="Z44" s="70"/>
      <c r="AA44" s="70"/>
      <c r="AB44" s="22" t="s">
        <v>1247</v>
      </c>
      <c r="AC44" s="4">
        <v>38364.715277777781</v>
      </c>
      <c r="AD44" s="4">
        <v>38365.638888888891</v>
      </c>
      <c r="AE44" t="s">
        <v>1462</v>
      </c>
      <c r="AF44" t="s">
        <v>1463</v>
      </c>
      <c r="AG44" s="7">
        <v>357330330.14999998</v>
      </c>
      <c r="AH44" s="7">
        <v>6431.9459427000002</v>
      </c>
      <c r="AI44" s="7">
        <v>11434.570564799998</v>
      </c>
      <c r="AJ44" s="7">
        <v>17866.516507499997</v>
      </c>
      <c r="AK44" s="64" t="s">
        <v>520</v>
      </c>
      <c r="AL44" s="67" t="s">
        <v>1782</v>
      </c>
      <c r="AM44" s="68">
        <v>38363.947916666664</v>
      </c>
      <c r="AN44" s="68">
        <v>38365.309027777781</v>
      </c>
      <c r="AO44" s="66" t="s">
        <v>1945</v>
      </c>
      <c r="AP44" s="66" t="s">
        <v>1946</v>
      </c>
      <c r="AQ44" s="69">
        <v>27947598.276000001</v>
      </c>
      <c r="AR44" s="69">
        <v>503.05676896799997</v>
      </c>
      <c r="AS44" s="69">
        <v>1145.8515293160001</v>
      </c>
      <c r="AT44" s="69">
        <v>1648.908298284</v>
      </c>
      <c r="AU44" s="70" t="s">
        <v>531</v>
      </c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Z44" s="62" t="s">
        <v>2987</v>
      </c>
      <c r="CF44">
        <v>73</v>
      </c>
      <c r="CH44">
        <v>23</v>
      </c>
      <c r="CJ44">
        <v>0.35099999999999998</v>
      </c>
      <c r="CL44">
        <v>2.74</v>
      </c>
      <c r="CN44">
        <v>41</v>
      </c>
      <c r="CP44">
        <v>85.5</v>
      </c>
      <c r="CR44">
        <v>128</v>
      </c>
      <c r="CT44">
        <v>729</v>
      </c>
      <c r="CV44">
        <v>7.54</v>
      </c>
      <c r="CX44">
        <v>119</v>
      </c>
      <c r="CY44" t="s">
        <v>1784</v>
      </c>
      <c r="CZ44">
        <v>40</v>
      </c>
      <c r="DJ44">
        <v>38</v>
      </c>
      <c r="DL44">
        <v>27.8</v>
      </c>
      <c r="DP44">
        <v>12</v>
      </c>
      <c r="DR44">
        <v>7.6</v>
      </c>
      <c r="DT44">
        <v>6.6</v>
      </c>
      <c r="DV44">
        <v>96</v>
      </c>
      <c r="ED44">
        <v>100</v>
      </c>
      <c r="EI44" t="s">
        <v>1784</v>
      </c>
      <c r="EJ44">
        <v>40</v>
      </c>
    </row>
    <row r="45" spans="1:150" x14ac:dyDescent="0.2">
      <c r="A45" s="64" t="s">
        <v>476</v>
      </c>
      <c r="B45" s="22" t="s">
        <v>2075</v>
      </c>
      <c r="C45" s="4">
        <v>38402.982638888891</v>
      </c>
      <c r="D45" s="4">
        <v>38404.006944444445</v>
      </c>
      <c r="E45" t="s">
        <v>2534</v>
      </c>
      <c r="F45" s="64" t="s">
        <v>2535</v>
      </c>
      <c r="G45" s="7">
        <v>4731745.6349999998</v>
      </c>
      <c r="H45" s="7">
        <v>85.171421429999995</v>
      </c>
      <c r="I45" s="7">
        <v>24605.077302000002</v>
      </c>
      <c r="J45" s="7">
        <v>24690.248723430002</v>
      </c>
      <c r="K45" s="64" t="s">
        <v>432</v>
      </c>
      <c r="O45" s="67" t="s">
        <v>894</v>
      </c>
      <c r="P45" s="68">
        <v>38403.433333333334</v>
      </c>
      <c r="Q45" s="68">
        <v>38404.020138888889</v>
      </c>
      <c r="R45" s="66" t="s">
        <v>1070</v>
      </c>
      <c r="S45" s="66" t="s">
        <v>1071</v>
      </c>
      <c r="T45" s="69">
        <v>114400.07399999999</v>
      </c>
      <c r="U45" s="69">
        <v>2.0592013319999998</v>
      </c>
      <c r="V45" s="69">
        <v>26.312017019999999</v>
      </c>
      <c r="W45" s="69">
        <v>28.371218352</v>
      </c>
      <c r="X45" s="70" t="s">
        <v>534</v>
      </c>
      <c r="Y45" s="70"/>
      <c r="Z45" s="70"/>
      <c r="AA45" s="70"/>
      <c r="AB45" s="22" t="s">
        <v>1247</v>
      </c>
      <c r="AC45" s="4">
        <v>38403.552083333336</v>
      </c>
      <c r="AD45" s="4">
        <v>38404.635416666664</v>
      </c>
      <c r="AE45" t="s">
        <v>1471</v>
      </c>
      <c r="AF45" t="s">
        <v>1472</v>
      </c>
      <c r="AG45" s="7">
        <v>49865972.850000001</v>
      </c>
      <c r="AH45" s="7">
        <v>897.58751130000007</v>
      </c>
      <c r="AI45" s="7">
        <v>21442.3683255</v>
      </c>
      <c r="AJ45" s="7">
        <v>22339.9558368</v>
      </c>
      <c r="AK45" s="64" t="s">
        <v>520</v>
      </c>
      <c r="AL45" s="67" t="s">
        <v>1782</v>
      </c>
      <c r="AM45" s="68">
        <v>38402.989583333336</v>
      </c>
      <c r="AN45" s="68">
        <v>38404.020833333336</v>
      </c>
      <c r="AO45" s="66" t="s">
        <v>1949</v>
      </c>
      <c r="AP45" s="66" t="s">
        <v>1950</v>
      </c>
      <c r="AQ45" s="69">
        <v>1177131.4545</v>
      </c>
      <c r="AR45" s="69">
        <v>21.188366181000003</v>
      </c>
      <c r="AS45" s="69">
        <v>21.188366181000003</v>
      </c>
      <c r="AT45" s="69">
        <v>42.376732362000006</v>
      </c>
      <c r="AU45" s="70" t="s">
        <v>531</v>
      </c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CF45">
        <v>140</v>
      </c>
      <c r="CH45">
        <v>29</v>
      </c>
      <c r="CJ45">
        <v>0.78</v>
      </c>
      <c r="CL45">
        <v>5.29</v>
      </c>
      <c r="CN45">
        <v>89</v>
      </c>
      <c r="CP45">
        <v>907</v>
      </c>
      <c r="CR45">
        <v>1400</v>
      </c>
      <c r="CT45">
        <v>4770</v>
      </c>
      <c r="CV45">
        <v>7.39</v>
      </c>
      <c r="CX45">
        <v>332</v>
      </c>
      <c r="CZ45">
        <v>1100</v>
      </c>
      <c r="EJ45">
        <v>670</v>
      </c>
    </row>
    <row r="46" spans="1:150" x14ac:dyDescent="0.2">
      <c r="A46" s="64" t="s">
        <v>477</v>
      </c>
      <c r="B46" s="22" t="s">
        <v>2075</v>
      </c>
      <c r="C46" s="4">
        <v>38428.680555555555</v>
      </c>
      <c r="D46" s="4">
        <v>38429.447916666664</v>
      </c>
      <c r="E46" t="s">
        <v>2566</v>
      </c>
      <c r="F46" s="64" t="s">
        <v>2567</v>
      </c>
      <c r="G46" s="7">
        <v>2214094.5014999998</v>
      </c>
      <c r="H46" s="7">
        <v>39.853701026999993</v>
      </c>
      <c r="I46" s="7">
        <v>1992.6850513499999</v>
      </c>
      <c r="J46" s="7">
        <v>2032.5387523769998</v>
      </c>
      <c r="K46" s="64" t="s">
        <v>432</v>
      </c>
      <c r="O46" s="67" t="s">
        <v>894</v>
      </c>
      <c r="P46" s="68">
        <v>38428.825694444444</v>
      </c>
      <c r="Q46" s="68">
        <v>38429.541666666664</v>
      </c>
      <c r="R46" s="66" t="s">
        <v>1074</v>
      </c>
      <c r="S46" s="66" t="s">
        <v>1075</v>
      </c>
      <c r="T46" s="69">
        <v>188023.88399999999</v>
      </c>
      <c r="U46" s="69">
        <v>3.3844299119999999</v>
      </c>
      <c r="V46" s="69">
        <v>2820.35826</v>
      </c>
      <c r="W46" s="69">
        <v>2823.7426899120001</v>
      </c>
      <c r="X46" s="70" t="s">
        <v>534</v>
      </c>
      <c r="Y46" s="70"/>
      <c r="Z46" s="70"/>
      <c r="AA46" s="70"/>
      <c r="AB46" s="22" t="s">
        <v>1247</v>
      </c>
      <c r="AC46" s="4">
        <v>38429.166666666664</v>
      </c>
      <c r="AD46" s="4">
        <v>38430.170138888891</v>
      </c>
      <c r="AE46" t="s">
        <v>1473</v>
      </c>
      <c r="AF46" t="s">
        <v>1474</v>
      </c>
      <c r="AG46" s="7">
        <v>28656652.199999999</v>
      </c>
      <c r="AH46" s="7">
        <v>515.81973959999993</v>
      </c>
      <c r="AI46" s="7">
        <v>6017.8969619999998</v>
      </c>
      <c r="AJ46" s="7">
        <v>6533.7167015999994</v>
      </c>
      <c r="AK46" s="64" t="s">
        <v>520</v>
      </c>
      <c r="AL46" s="67" t="s">
        <v>1782</v>
      </c>
      <c r="AM46" s="68">
        <v>38428.6875</v>
      </c>
      <c r="AN46" s="68">
        <v>38429.482638888891</v>
      </c>
      <c r="AO46" s="66" t="s">
        <v>1951</v>
      </c>
      <c r="AP46" s="66" t="s">
        <v>1952</v>
      </c>
      <c r="AQ46" s="69">
        <v>686400.4439999999</v>
      </c>
      <c r="AR46" s="69">
        <v>12.355207991999999</v>
      </c>
      <c r="AS46" s="69">
        <v>42.556827527999999</v>
      </c>
      <c r="AT46" s="69">
        <v>54.912035519999996</v>
      </c>
      <c r="AU46" s="70" t="s">
        <v>531</v>
      </c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CB46" t="s">
        <v>2990</v>
      </c>
      <c r="CF46">
        <v>48</v>
      </c>
      <c r="CG46" t="s">
        <v>1784</v>
      </c>
      <c r="CH46">
        <v>2.5</v>
      </c>
      <c r="CJ46">
        <v>0.86399999999999999</v>
      </c>
      <c r="CL46">
        <v>2.52</v>
      </c>
      <c r="CN46">
        <v>59</v>
      </c>
      <c r="CP46">
        <v>2570</v>
      </c>
      <c r="CR46">
        <v>4260</v>
      </c>
      <c r="CT46">
        <v>12400</v>
      </c>
      <c r="CV46">
        <v>7.52</v>
      </c>
      <c r="CX46">
        <v>352</v>
      </c>
      <c r="CZ46">
        <v>190</v>
      </c>
      <c r="EJ46">
        <v>130</v>
      </c>
    </row>
    <row r="47" spans="1:150" x14ac:dyDescent="0.2">
      <c r="A47" s="64" t="s">
        <v>478</v>
      </c>
      <c r="B47" s="22" t="s">
        <v>2075</v>
      </c>
      <c r="C47" s="4">
        <v>38429.496527777781</v>
      </c>
      <c r="D47" s="4">
        <v>38430.84375</v>
      </c>
      <c r="E47" t="s">
        <v>2570</v>
      </c>
      <c r="F47" s="64" t="s">
        <v>2571</v>
      </c>
      <c r="G47" s="7">
        <v>25685081.960999995</v>
      </c>
      <c r="H47" s="7">
        <v>462.33147529799993</v>
      </c>
      <c r="I47" s="7">
        <v>11301.436062839999</v>
      </c>
      <c r="J47" s="7">
        <v>11763.767538138</v>
      </c>
      <c r="K47" s="64" t="s">
        <v>432</v>
      </c>
      <c r="O47" s="67" t="s">
        <v>894</v>
      </c>
      <c r="P47" s="68">
        <v>38429.686805555553</v>
      </c>
      <c r="Q47" s="68">
        <v>38430.84375</v>
      </c>
      <c r="R47" s="66" t="s">
        <v>1078</v>
      </c>
      <c r="S47" s="66" t="s">
        <v>1079</v>
      </c>
      <c r="T47" s="69">
        <v>794287.64249999996</v>
      </c>
      <c r="U47" s="69">
        <v>14.297177565</v>
      </c>
      <c r="V47" s="69">
        <v>706.91600182499997</v>
      </c>
      <c r="W47" s="69">
        <v>721.21317938999994</v>
      </c>
      <c r="X47" s="70" t="s">
        <v>534</v>
      </c>
      <c r="Y47" s="70"/>
      <c r="Z47" s="70"/>
      <c r="AA47" s="70"/>
      <c r="AB47" s="22" t="s">
        <v>1247</v>
      </c>
      <c r="AC47" s="4">
        <v>38430.180555555555</v>
      </c>
      <c r="AD47" s="4">
        <v>38431.541666666664</v>
      </c>
      <c r="AE47" t="s">
        <v>1475</v>
      </c>
      <c r="AF47" t="s">
        <v>1476</v>
      </c>
      <c r="AG47" s="7">
        <v>89707780.799999997</v>
      </c>
      <c r="AH47" s="7">
        <v>1614.7400544</v>
      </c>
      <c r="AI47" s="7">
        <v>4933.927944</v>
      </c>
      <c r="AJ47" s="7">
        <v>6548.6679984000002</v>
      </c>
      <c r="AK47" s="64" t="s">
        <v>520</v>
      </c>
      <c r="AL47" s="67" t="s">
        <v>1782</v>
      </c>
      <c r="AM47" s="68">
        <v>38429.638888888891</v>
      </c>
      <c r="AN47" s="68">
        <v>38430.881944444445</v>
      </c>
      <c r="AO47" s="66" t="s">
        <v>1953</v>
      </c>
      <c r="AP47" s="66" t="s">
        <v>1954</v>
      </c>
      <c r="AQ47" s="69">
        <v>5769558.1875</v>
      </c>
      <c r="AR47" s="69">
        <v>103.852047375</v>
      </c>
      <c r="AS47" s="69">
        <v>1038.5204737500001</v>
      </c>
      <c r="AT47" s="69">
        <v>1142.372521125</v>
      </c>
      <c r="AU47" s="70" t="s">
        <v>531</v>
      </c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CF47">
        <v>130</v>
      </c>
      <c r="CH47">
        <v>22</v>
      </c>
      <c r="CJ47">
        <v>0.58599999999999997</v>
      </c>
      <c r="CL47">
        <v>2.74</v>
      </c>
      <c r="CN47">
        <v>96</v>
      </c>
      <c r="CP47">
        <v>221</v>
      </c>
      <c r="CR47">
        <v>343</v>
      </c>
      <c r="CT47">
        <v>1650</v>
      </c>
      <c r="CV47">
        <v>7.29</v>
      </c>
      <c r="CX47">
        <v>227</v>
      </c>
      <c r="CZ47">
        <v>120</v>
      </c>
      <c r="EJ47">
        <v>67</v>
      </c>
    </row>
    <row r="48" spans="1:150" x14ac:dyDescent="0.2">
      <c r="A48" s="64" t="s">
        <v>479</v>
      </c>
      <c r="B48" s="22" t="s">
        <v>2075</v>
      </c>
      <c r="C48" s="4">
        <v>38737.684027777781</v>
      </c>
      <c r="D48" s="4">
        <v>38738.236111111109</v>
      </c>
      <c r="E48" t="s">
        <v>2634</v>
      </c>
      <c r="F48" s="64" t="s">
        <v>2635</v>
      </c>
      <c r="G48" s="7">
        <v>1034131.3620000001</v>
      </c>
      <c r="H48" s="7">
        <v>18.614364516000002</v>
      </c>
      <c r="I48" s="7">
        <v>558.43093548000002</v>
      </c>
      <c r="J48" s="7">
        <v>577.04529999600004</v>
      </c>
      <c r="K48" s="64" t="s">
        <v>432</v>
      </c>
      <c r="O48" s="67" t="s">
        <v>894</v>
      </c>
      <c r="P48" s="68">
        <v>38738.056250000001</v>
      </c>
      <c r="Q48" s="68">
        <v>38738.161111111112</v>
      </c>
      <c r="R48" s="66" t="s">
        <v>1080</v>
      </c>
      <c r="S48" s="66" t="s">
        <v>1081</v>
      </c>
      <c r="T48" s="69">
        <v>13592.087999999998</v>
      </c>
      <c r="U48" s="69">
        <v>0.24465758399999998</v>
      </c>
      <c r="V48" s="69">
        <v>0.27184175999999993</v>
      </c>
      <c r="W48" s="69">
        <v>0.51649934399999986</v>
      </c>
      <c r="X48" s="70" t="s">
        <v>534</v>
      </c>
      <c r="Y48" s="70"/>
      <c r="Z48" s="70"/>
      <c r="AA48" s="70"/>
      <c r="AB48" s="22" t="s">
        <v>1247</v>
      </c>
      <c r="AC48" s="4">
        <v>38738.006944444445</v>
      </c>
      <c r="AD48" s="4">
        <v>38738.729166666664</v>
      </c>
      <c r="AE48" t="s">
        <v>1479</v>
      </c>
      <c r="AF48" t="s">
        <v>1480</v>
      </c>
      <c r="AG48" s="7">
        <v>11809259.124</v>
      </c>
      <c r="AH48" s="7">
        <v>212.56666423199999</v>
      </c>
      <c r="AI48" s="7">
        <v>212.56666423199999</v>
      </c>
      <c r="AJ48" s="7">
        <v>425.13332846399999</v>
      </c>
      <c r="AK48" s="64" t="s">
        <v>520</v>
      </c>
      <c r="AL48" s="67" t="s">
        <v>1782</v>
      </c>
      <c r="AM48" s="68">
        <v>38737.690972222219</v>
      </c>
      <c r="AN48" s="68">
        <v>38738.204861111109</v>
      </c>
      <c r="AO48" s="66" t="s">
        <v>1957</v>
      </c>
      <c r="AP48" s="66" t="s">
        <v>1958</v>
      </c>
      <c r="AQ48" s="69">
        <v>164804.06700000001</v>
      </c>
      <c r="AR48" s="69">
        <v>2.9664732060000003</v>
      </c>
      <c r="AS48" s="69">
        <v>2.9664732060000003</v>
      </c>
      <c r="AT48" s="69">
        <v>5.9329464120000006</v>
      </c>
      <c r="AU48" s="70" t="s">
        <v>531</v>
      </c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CE48" t="s">
        <v>1784</v>
      </c>
      <c r="CF48">
        <v>5</v>
      </c>
      <c r="CG48" t="s">
        <v>1784</v>
      </c>
      <c r="CH48">
        <v>2.5</v>
      </c>
      <c r="CJ48">
        <v>0.59099999999999997</v>
      </c>
      <c r="CL48">
        <v>1.65</v>
      </c>
      <c r="CN48">
        <v>29</v>
      </c>
      <c r="CP48">
        <v>376</v>
      </c>
      <c r="CR48">
        <v>601</v>
      </c>
      <c r="CT48">
        <v>2650</v>
      </c>
      <c r="CV48">
        <v>8.23</v>
      </c>
      <c r="CX48">
        <v>361</v>
      </c>
      <c r="CZ48">
        <v>50</v>
      </c>
      <c r="EJ48">
        <v>40</v>
      </c>
    </row>
    <row r="49" spans="1:142" x14ac:dyDescent="0.2">
      <c r="A49" s="64" t="s">
        <v>480</v>
      </c>
      <c r="B49" s="22" t="s">
        <v>2075</v>
      </c>
      <c r="C49" s="4">
        <v>38759.711805555555</v>
      </c>
      <c r="D49" s="4">
        <v>38759.958333333336</v>
      </c>
      <c r="E49" t="s">
        <v>2664</v>
      </c>
      <c r="F49" s="64" t="s">
        <v>2665</v>
      </c>
      <c r="G49" s="7">
        <v>650438.04449999996</v>
      </c>
      <c r="H49" s="7">
        <v>11.707884800999999</v>
      </c>
      <c r="I49" s="7">
        <v>975.6570667499999</v>
      </c>
      <c r="J49" s="7">
        <v>987.36495155099988</v>
      </c>
      <c r="K49" s="64" t="s">
        <v>432</v>
      </c>
      <c r="O49" s="67"/>
      <c r="P49" s="68"/>
      <c r="Q49" s="68"/>
      <c r="S49" s="66" t="s">
        <v>3021</v>
      </c>
      <c r="T49" s="69"/>
      <c r="U49" s="69"/>
      <c r="V49" s="69"/>
      <c r="W49" s="69"/>
      <c r="X49" s="70"/>
      <c r="Y49" s="70"/>
      <c r="Z49" s="70"/>
      <c r="AA49" s="70"/>
      <c r="AB49" s="22" t="s">
        <v>1247</v>
      </c>
      <c r="AC49" s="4">
        <v>38759.927083333336</v>
      </c>
      <c r="AD49" s="4">
        <v>38760.201388888891</v>
      </c>
      <c r="AE49" t="s">
        <v>1481</v>
      </c>
      <c r="AF49" t="s">
        <v>1482</v>
      </c>
      <c r="AG49" s="7">
        <v>2497263.0014999998</v>
      </c>
      <c r="AH49" s="7">
        <v>44.950734026999996</v>
      </c>
      <c r="AI49" s="7">
        <v>72.420627043499991</v>
      </c>
      <c r="AJ49" s="7">
        <v>117.37136107049999</v>
      </c>
      <c r="AK49" s="64" t="s">
        <v>520</v>
      </c>
      <c r="AL49" s="67" t="s">
        <v>1782</v>
      </c>
      <c r="AM49" s="68">
        <v>38759.711805555555</v>
      </c>
      <c r="AN49" s="68">
        <v>38759.982638888891</v>
      </c>
      <c r="AO49" s="66" t="s">
        <v>1959</v>
      </c>
      <c r="AP49" s="66" t="s">
        <v>1960</v>
      </c>
      <c r="AQ49" s="69">
        <v>164520.89850000001</v>
      </c>
      <c r="AR49" s="69">
        <v>2.9613761730000006</v>
      </c>
      <c r="AS49" s="69">
        <v>2.9613761730000006</v>
      </c>
      <c r="AT49" s="69">
        <v>5.9227523460000011</v>
      </c>
      <c r="AU49" s="70" t="s">
        <v>531</v>
      </c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CF49">
        <v>420</v>
      </c>
      <c r="CH49">
        <v>30</v>
      </c>
      <c r="CJ49">
        <v>0.63400000000000001</v>
      </c>
      <c r="CL49">
        <v>2.4300000000000002</v>
      </c>
      <c r="CN49">
        <v>262</v>
      </c>
      <c r="CP49">
        <v>886</v>
      </c>
      <c r="CR49">
        <v>1470</v>
      </c>
      <c r="CT49">
        <v>5650</v>
      </c>
      <c r="CV49">
        <v>7.53</v>
      </c>
      <c r="CX49">
        <v>531</v>
      </c>
    </row>
    <row r="50" spans="1:142" x14ac:dyDescent="0.2">
      <c r="C50" s="4"/>
      <c r="D50" s="4"/>
      <c r="F50" s="64" t="s">
        <v>3027</v>
      </c>
      <c r="G50" s="7"/>
      <c r="H50" s="7"/>
      <c r="I50" s="7"/>
      <c r="J50" s="7"/>
      <c r="O50" s="67" t="s">
        <v>894</v>
      </c>
      <c r="P50" s="68">
        <v>38764.228472222225</v>
      </c>
      <c r="Q50" s="68">
        <v>38764.740277777775</v>
      </c>
      <c r="R50" s="66" t="s">
        <v>1085</v>
      </c>
      <c r="S50" s="66" t="s">
        <v>1086</v>
      </c>
      <c r="T50" s="69">
        <v>322245.75300000003</v>
      </c>
      <c r="U50" s="69">
        <v>5.8004235540000009</v>
      </c>
      <c r="V50" s="69">
        <v>644.49150599999996</v>
      </c>
      <c r="W50" s="69">
        <v>650.29192955399992</v>
      </c>
      <c r="X50" s="70" t="s">
        <v>534</v>
      </c>
      <c r="Y50" s="70"/>
      <c r="Z50" s="70"/>
      <c r="AA50" s="70"/>
      <c r="AB50" s="22" t="s">
        <v>1247</v>
      </c>
      <c r="AC50" s="4">
        <v>38764.256944444445</v>
      </c>
      <c r="AD50" s="4">
        <v>38765.263888888891</v>
      </c>
      <c r="AE50" t="s">
        <v>1483</v>
      </c>
      <c r="AF50" t="s">
        <v>1484</v>
      </c>
      <c r="AG50" s="7">
        <v>38153274.184500001</v>
      </c>
      <c r="AH50" s="7">
        <v>686.75893532099997</v>
      </c>
      <c r="AI50" s="7">
        <v>6486.0566113650002</v>
      </c>
      <c r="AJ50" s="7">
        <v>7172.8155466859998</v>
      </c>
      <c r="AK50" s="64" t="s">
        <v>520</v>
      </c>
      <c r="AL50" s="67" t="s">
        <v>1782</v>
      </c>
      <c r="AM50" s="68">
        <v>38763.930555555555</v>
      </c>
      <c r="AN50" s="68">
        <v>38764.90625</v>
      </c>
      <c r="AO50" s="66" t="s">
        <v>1961</v>
      </c>
      <c r="AP50" s="66" t="s">
        <v>1962</v>
      </c>
      <c r="AQ50" s="69">
        <v>1458034.6065</v>
      </c>
      <c r="AR50" s="69">
        <v>26.244622917000001</v>
      </c>
      <c r="AS50" s="69">
        <v>27.702657523499997</v>
      </c>
      <c r="AT50" s="69">
        <v>53.947280440499995</v>
      </c>
      <c r="AU50" s="70" t="s">
        <v>531</v>
      </c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CF50">
        <v>250</v>
      </c>
      <c r="CH50">
        <v>43</v>
      </c>
      <c r="CJ50">
        <v>0.25900000000000001</v>
      </c>
      <c r="CL50">
        <v>3.91</v>
      </c>
      <c r="CN50">
        <v>165</v>
      </c>
      <c r="CP50">
        <v>2500</v>
      </c>
      <c r="CR50">
        <v>3860</v>
      </c>
      <c r="CT50">
        <v>11500</v>
      </c>
      <c r="CV50">
        <v>7.33</v>
      </c>
      <c r="CX50">
        <v>353</v>
      </c>
      <c r="CZ50">
        <v>440</v>
      </c>
      <c r="EJ50">
        <v>740</v>
      </c>
    </row>
    <row r="51" spans="1:142" x14ac:dyDescent="0.2">
      <c r="A51" s="64" t="s">
        <v>481</v>
      </c>
      <c r="B51" s="22" t="s">
        <v>2075</v>
      </c>
      <c r="C51" s="4">
        <v>38781.663194444445</v>
      </c>
      <c r="D51" s="4">
        <v>38782.545138888891</v>
      </c>
      <c r="E51" t="s">
        <v>2695</v>
      </c>
      <c r="F51" s="64" t="s">
        <v>2696</v>
      </c>
      <c r="G51" s="7">
        <v>3245960.5154999997</v>
      </c>
      <c r="H51" s="7">
        <v>58.427289279</v>
      </c>
      <c r="I51" s="7">
        <v>21098.743350749999</v>
      </c>
      <c r="J51" s="7">
        <v>21157.170640028999</v>
      </c>
      <c r="K51" s="64" t="s">
        <v>432</v>
      </c>
      <c r="O51" s="67" t="s">
        <v>894</v>
      </c>
      <c r="P51" s="68">
        <v>38782.041666666664</v>
      </c>
      <c r="Q51" s="68">
        <v>38782.59375</v>
      </c>
      <c r="R51" s="66" t="s">
        <v>1088</v>
      </c>
      <c r="S51" s="66" t="s">
        <v>1089</v>
      </c>
      <c r="T51" s="69">
        <v>407196.30300000001</v>
      </c>
      <c r="U51" s="69">
        <v>7.3295334539999999</v>
      </c>
      <c r="V51" s="69">
        <v>692.23371510000004</v>
      </c>
      <c r="W51" s="69">
        <v>699.56324855399998</v>
      </c>
      <c r="X51" s="70" t="s">
        <v>534</v>
      </c>
      <c r="Y51" s="70"/>
      <c r="Z51" s="70"/>
      <c r="AA51" s="70"/>
      <c r="AB51" s="22" t="s">
        <v>1247</v>
      </c>
      <c r="AC51" s="4">
        <v>38781.958333333336</v>
      </c>
      <c r="AD51" s="4">
        <v>38782.986111111109</v>
      </c>
      <c r="AE51" t="s">
        <v>1485</v>
      </c>
      <c r="AF51" t="s">
        <v>1486</v>
      </c>
      <c r="AG51" s="7">
        <v>35451280.357500002</v>
      </c>
      <c r="AH51" s="7">
        <v>638.12304643500011</v>
      </c>
      <c r="AI51" s="7">
        <v>6381.2304643500001</v>
      </c>
      <c r="AJ51" s="7">
        <v>7019.3535107850003</v>
      </c>
      <c r="AK51" s="64" t="s">
        <v>520</v>
      </c>
      <c r="AL51" s="67"/>
      <c r="AM51" s="68"/>
      <c r="AN51" s="68"/>
      <c r="AP51" s="66" t="s">
        <v>3001</v>
      </c>
      <c r="AQ51" s="69"/>
      <c r="AR51" s="69"/>
      <c r="AS51" s="69"/>
      <c r="AT51" s="69"/>
      <c r="AU51" s="70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CF51">
        <v>71</v>
      </c>
      <c r="CG51" t="s">
        <v>1784</v>
      </c>
      <c r="CH51">
        <v>2.5</v>
      </c>
      <c r="CJ51">
        <v>0.113</v>
      </c>
      <c r="CL51">
        <v>1.8900000000000001</v>
      </c>
      <c r="CN51">
        <v>58</v>
      </c>
      <c r="CP51">
        <v>92.1</v>
      </c>
      <c r="CR51">
        <v>128</v>
      </c>
      <c r="CT51">
        <v>761</v>
      </c>
      <c r="CV51">
        <v>7.34</v>
      </c>
      <c r="CX51">
        <v>134</v>
      </c>
      <c r="CY51" t="s">
        <v>1784</v>
      </c>
      <c r="CZ51">
        <v>40</v>
      </c>
      <c r="DB51">
        <v>6.4089999999999998</v>
      </c>
      <c r="DD51">
        <v>49.418999999999997</v>
      </c>
      <c r="DF51">
        <v>1.1240000000000001</v>
      </c>
      <c r="DH51">
        <v>48.295000000000002</v>
      </c>
      <c r="EI51" t="s">
        <v>1784</v>
      </c>
      <c r="EJ51">
        <v>40</v>
      </c>
    </row>
    <row r="52" spans="1:142" x14ac:dyDescent="0.2">
      <c r="A52" s="64" t="s">
        <v>482</v>
      </c>
      <c r="B52" s="22" t="s">
        <v>2075</v>
      </c>
      <c r="C52" s="4">
        <v>38783.559027777781</v>
      </c>
      <c r="D52" s="4">
        <v>38785.392361111109</v>
      </c>
      <c r="E52" t="s">
        <v>2701</v>
      </c>
      <c r="F52" s="64" t="s">
        <v>2702</v>
      </c>
      <c r="G52" s="7">
        <v>84394973.402999997</v>
      </c>
      <c r="H52" s="7">
        <v>1519.1095212539999</v>
      </c>
      <c r="I52" s="7">
        <v>4979.3034307769994</v>
      </c>
      <c r="J52" s="7">
        <v>6498.4129520309998</v>
      </c>
      <c r="K52" s="64" t="s">
        <v>432</v>
      </c>
      <c r="O52" s="67" t="s">
        <v>894</v>
      </c>
      <c r="P52" s="68">
        <v>38783.561111111114</v>
      </c>
      <c r="Q52" s="68">
        <v>38785.097916666666</v>
      </c>
      <c r="R52" s="66" t="s">
        <v>1098</v>
      </c>
      <c r="S52" s="66" t="s">
        <v>1099</v>
      </c>
      <c r="T52" s="69">
        <v>2066563.713</v>
      </c>
      <c r="U52" s="69">
        <v>37.198146833999999</v>
      </c>
      <c r="V52" s="69">
        <v>1756.5791560499999</v>
      </c>
      <c r="W52" s="69">
        <v>1793.7773028839999</v>
      </c>
      <c r="X52" s="70" t="s">
        <v>534</v>
      </c>
      <c r="Y52" s="70"/>
      <c r="Z52" s="70"/>
      <c r="AA52" s="70"/>
      <c r="AB52" s="22" t="s">
        <v>1247</v>
      </c>
      <c r="AC52" s="4">
        <v>38783.576388888891</v>
      </c>
      <c r="AD52" s="4">
        <v>38785.40625</v>
      </c>
      <c r="AE52" t="s">
        <v>1487</v>
      </c>
      <c r="AF52" t="s">
        <v>1488</v>
      </c>
      <c r="AG52" s="7">
        <v>350359288.01699996</v>
      </c>
      <c r="AH52" s="7">
        <v>6306.4671843059996</v>
      </c>
      <c r="AI52" s="7">
        <v>7357.5450483569994</v>
      </c>
      <c r="AJ52" s="7">
        <v>13664.012232662999</v>
      </c>
      <c r="AK52" s="64" t="s">
        <v>520</v>
      </c>
      <c r="AL52" s="67" t="s">
        <v>1782</v>
      </c>
      <c r="AM52" s="68">
        <v>38783.583333333336</v>
      </c>
      <c r="AN52" s="68">
        <v>38785.378472222219</v>
      </c>
      <c r="AO52" s="66" t="s">
        <v>1963</v>
      </c>
      <c r="AP52" s="66" t="s">
        <v>1964</v>
      </c>
      <c r="AQ52" s="69">
        <v>27197484.919499997</v>
      </c>
      <c r="AR52" s="69">
        <v>489.55472855099993</v>
      </c>
      <c r="AS52" s="69">
        <v>571.14718330949995</v>
      </c>
      <c r="AT52" s="69">
        <v>1060.7019118604999</v>
      </c>
      <c r="AU52" s="70" t="s">
        <v>531</v>
      </c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CB52" t="s">
        <v>2990</v>
      </c>
      <c r="CE52" t="s">
        <v>1784</v>
      </c>
      <c r="CF52">
        <v>5</v>
      </c>
      <c r="CG52" t="s">
        <v>1784</v>
      </c>
      <c r="CH52">
        <v>2.5</v>
      </c>
      <c r="CJ52">
        <v>0.19500000000000001</v>
      </c>
      <c r="CL52">
        <v>1.08</v>
      </c>
      <c r="CN52">
        <v>17.399999999999999</v>
      </c>
      <c r="CP52">
        <v>101</v>
      </c>
      <c r="CR52">
        <v>150</v>
      </c>
      <c r="CT52">
        <v>1160</v>
      </c>
      <c r="CV52">
        <v>7.84</v>
      </c>
      <c r="CX52">
        <v>300</v>
      </c>
      <c r="CZ52">
        <v>18</v>
      </c>
      <c r="EJ52">
        <v>15</v>
      </c>
      <c r="EL52">
        <v>2.1</v>
      </c>
    </row>
    <row r="53" spans="1:142" x14ac:dyDescent="0.2">
      <c r="A53" s="64" t="s">
        <v>483</v>
      </c>
      <c r="B53" s="22" t="s">
        <v>2075</v>
      </c>
      <c r="C53" s="4">
        <v>39052.145833333336</v>
      </c>
      <c r="D53" s="4">
        <v>39052.902777777781</v>
      </c>
      <c r="E53" t="s">
        <v>2735</v>
      </c>
      <c r="F53" s="64" t="s">
        <v>2736</v>
      </c>
      <c r="G53" s="7">
        <v>4360794.8999999994</v>
      </c>
      <c r="H53" s="7">
        <v>100.29828269999999</v>
      </c>
      <c r="I53" s="7">
        <v>1002.9828269999999</v>
      </c>
      <c r="J53" s="7">
        <v>1103.2811096999999</v>
      </c>
      <c r="K53" s="64" t="s">
        <v>432</v>
      </c>
      <c r="O53" s="67" t="s">
        <v>894</v>
      </c>
      <c r="P53" s="68">
        <v>39052.147916666669</v>
      </c>
      <c r="Q53" s="68">
        <v>39052.924305555556</v>
      </c>
      <c r="R53" s="66" t="s">
        <v>1104</v>
      </c>
      <c r="S53" s="66" t="s">
        <v>528</v>
      </c>
      <c r="T53" s="69">
        <v>18689.120999999999</v>
      </c>
      <c r="U53" s="69">
        <v>0.33640417799999994</v>
      </c>
      <c r="V53" s="69">
        <v>0.33640417799999994</v>
      </c>
      <c r="W53" s="69">
        <v>0.67280835599999989</v>
      </c>
      <c r="X53" s="70" t="s">
        <v>534</v>
      </c>
      <c r="Y53" s="70"/>
      <c r="Z53" s="70"/>
      <c r="AA53" s="70"/>
      <c r="AB53" s="22" t="s">
        <v>1247</v>
      </c>
      <c r="AC53" s="4">
        <v>39052.330555555556</v>
      </c>
      <c r="AD53" s="4">
        <v>39053.101388888892</v>
      </c>
      <c r="AE53" t="s">
        <v>1489</v>
      </c>
      <c r="AF53" t="s">
        <v>1490</v>
      </c>
      <c r="AG53" s="7">
        <v>23078232.75</v>
      </c>
      <c r="AH53" s="7">
        <v>415.40818949999999</v>
      </c>
      <c r="AI53" s="7">
        <v>784.65991350000002</v>
      </c>
      <c r="AJ53" s="7">
        <v>1200.0681030000001</v>
      </c>
      <c r="AK53" s="64" t="s">
        <v>520</v>
      </c>
      <c r="AL53" s="67" t="s">
        <v>1782</v>
      </c>
      <c r="AM53" s="68">
        <v>39052.145833333336</v>
      </c>
      <c r="AN53" s="68">
        <v>39052.90625</v>
      </c>
      <c r="AO53" s="66" t="s">
        <v>1965</v>
      </c>
      <c r="AP53" s="66" t="s">
        <v>1966</v>
      </c>
      <c r="AQ53" s="69">
        <v>1347032.5545000001</v>
      </c>
      <c r="AR53" s="69">
        <v>24.246585981000003</v>
      </c>
      <c r="AS53" s="69">
        <v>24.246585981000003</v>
      </c>
      <c r="AT53" s="69">
        <v>48.493171962000005</v>
      </c>
      <c r="AU53" s="70" t="s">
        <v>531</v>
      </c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CF53">
        <v>98</v>
      </c>
      <c r="CG53" t="s">
        <v>1784</v>
      </c>
      <c r="CH53">
        <v>2.5</v>
      </c>
      <c r="CJ53">
        <v>0.16900000000000001</v>
      </c>
      <c r="CL53">
        <v>1.06</v>
      </c>
      <c r="CN53">
        <v>59.2</v>
      </c>
      <c r="CP53">
        <v>682</v>
      </c>
      <c r="CR53">
        <v>1120</v>
      </c>
      <c r="CT53">
        <v>4200</v>
      </c>
      <c r="CV53">
        <v>7.9</v>
      </c>
      <c r="CX53">
        <v>320</v>
      </c>
      <c r="CZ53">
        <v>38</v>
      </c>
      <c r="DJ53">
        <v>5</v>
      </c>
      <c r="EJ53">
        <v>36</v>
      </c>
      <c r="EL53">
        <v>8.4</v>
      </c>
    </row>
    <row r="54" spans="1:142" x14ac:dyDescent="0.2">
      <c r="A54" s="64" t="s">
        <v>484</v>
      </c>
      <c r="B54" s="22" t="s">
        <v>2075</v>
      </c>
      <c r="C54" s="4">
        <v>39096.881944444445</v>
      </c>
      <c r="D54" s="4">
        <v>39097.517361111109</v>
      </c>
      <c r="E54" t="s">
        <v>2745</v>
      </c>
      <c r="F54" s="64" t="s">
        <v>2746</v>
      </c>
      <c r="G54" s="7">
        <v>1500509.8814999999</v>
      </c>
      <c r="H54" s="7">
        <v>27.009177866999998</v>
      </c>
      <c r="I54" s="7">
        <v>300.10197629999993</v>
      </c>
      <c r="J54" s="7">
        <v>327.11115416699994</v>
      </c>
      <c r="K54" s="64" t="s">
        <v>432</v>
      </c>
      <c r="O54" s="67" t="s">
        <v>894</v>
      </c>
      <c r="P54" s="68">
        <v>39096.885416666664</v>
      </c>
      <c r="Q54" s="68">
        <v>39097.425694444442</v>
      </c>
      <c r="R54" s="66" t="s">
        <v>1105</v>
      </c>
      <c r="S54" s="66" t="s">
        <v>1106</v>
      </c>
      <c r="T54" s="69">
        <v>7362.3810000000003</v>
      </c>
      <c r="U54" s="69">
        <v>0.13252285800000002</v>
      </c>
      <c r="V54" s="69">
        <v>2.4295857299999999</v>
      </c>
      <c r="W54" s="69">
        <v>2.5621085880000001</v>
      </c>
      <c r="X54" s="70" t="s">
        <v>534</v>
      </c>
      <c r="Y54" s="70"/>
      <c r="Z54" s="70"/>
      <c r="AA54" s="70"/>
      <c r="AB54" s="22" t="s">
        <v>1247</v>
      </c>
      <c r="AC54" s="4">
        <v>39097.215277777781</v>
      </c>
      <c r="AD54" s="4">
        <v>39097.920138888891</v>
      </c>
      <c r="AE54" t="s">
        <v>1491</v>
      </c>
      <c r="AF54" t="s">
        <v>1492</v>
      </c>
      <c r="AG54" s="7">
        <v>9995848.0499999989</v>
      </c>
      <c r="AH54" s="7">
        <v>179.92526489999997</v>
      </c>
      <c r="AI54" s="7">
        <v>1799.2526489999998</v>
      </c>
      <c r="AJ54" s="7">
        <v>1979.1779138999998</v>
      </c>
      <c r="AK54" s="64" t="s">
        <v>520</v>
      </c>
      <c r="AL54" s="67" t="s">
        <v>1782</v>
      </c>
      <c r="AM54" s="68">
        <v>39096.888888888891</v>
      </c>
      <c r="AN54" s="68">
        <v>39097.520833333336</v>
      </c>
      <c r="AO54" s="66" t="s">
        <v>1967</v>
      </c>
      <c r="AP54" s="66" t="s">
        <v>1968</v>
      </c>
      <c r="AQ54" s="69">
        <v>588707.31149999995</v>
      </c>
      <c r="AR54" s="69">
        <v>10.596731606999999</v>
      </c>
      <c r="AS54" s="69">
        <v>10.596731606999999</v>
      </c>
      <c r="AT54" s="69">
        <v>21.193463213999998</v>
      </c>
      <c r="AU54" s="70" t="s">
        <v>531</v>
      </c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CF54">
        <v>120</v>
      </c>
      <c r="CH54">
        <v>25</v>
      </c>
      <c r="CN54">
        <v>81.400000000000006</v>
      </c>
      <c r="CP54">
        <v>1530</v>
      </c>
      <c r="CR54">
        <v>2410</v>
      </c>
      <c r="CT54">
        <v>7890</v>
      </c>
      <c r="CV54">
        <v>7.83</v>
      </c>
      <c r="CX54">
        <v>376</v>
      </c>
      <c r="DJ54">
        <v>9</v>
      </c>
    </row>
    <row r="55" spans="1:142" x14ac:dyDescent="0.2">
      <c r="A55" s="64" t="s">
        <v>485</v>
      </c>
      <c r="B55" s="22" t="s">
        <v>2075</v>
      </c>
      <c r="C55" s="4">
        <v>39103.347222222219</v>
      </c>
      <c r="D55" s="4">
        <v>39104.274305555555</v>
      </c>
      <c r="E55" t="s">
        <v>2759</v>
      </c>
      <c r="F55" s="64" t="s">
        <v>2760</v>
      </c>
      <c r="G55" s="7">
        <v>1696179.3149999999</v>
      </c>
      <c r="H55" s="7">
        <v>30.53122767</v>
      </c>
      <c r="I55" s="7">
        <v>763.28069174999996</v>
      </c>
      <c r="J55" s="7">
        <v>793.81191941999998</v>
      </c>
      <c r="K55" s="64" t="s">
        <v>432</v>
      </c>
      <c r="O55" s="67" t="s">
        <v>894</v>
      </c>
      <c r="P55" s="68">
        <v>39103.751388888886</v>
      </c>
      <c r="Q55" s="68">
        <v>39104.263194444444</v>
      </c>
      <c r="R55" s="66" t="s">
        <v>1109</v>
      </c>
      <c r="S55" s="66" t="s">
        <v>1110</v>
      </c>
      <c r="T55" s="69">
        <v>18122.784</v>
      </c>
      <c r="U55" s="69">
        <v>0.32621011199999994</v>
      </c>
      <c r="V55" s="69">
        <v>0.63429743999999999</v>
      </c>
      <c r="W55" s="69">
        <v>0.96050755199999993</v>
      </c>
      <c r="X55" s="70" t="s">
        <v>534</v>
      </c>
      <c r="Y55" s="70"/>
      <c r="Z55" s="70"/>
      <c r="AA55" s="70"/>
      <c r="AB55" s="22" t="s">
        <v>1247</v>
      </c>
      <c r="AC55" s="4">
        <v>39103.743055555555</v>
      </c>
      <c r="AD55" s="4">
        <v>39104.701388888891</v>
      </c>
      <c r="AE55" t="s">
        <v>1495</v>
      </c>
      <c r="AF55" t="s">
        <v>1496</v>
      </c>
      <c r="AG55" s="7">
        <v>10165749.15</v>
      </c>
      <c r="AH55" s="7">
        <v>182.98348470000002</v>
      </c>
      <c r="AI55" s="7">
        <v>528.61895579999998</v>
      </c>
      <c r="AJ55" s="7">
        <v>711.60244050000006</v>
      </c>
      <c r="AK55" s="64" t="s">
        <v>520</v>
      </c>
      <c r="AL55" s="67"/>
      <c r="AM55" s="68"/>
      <c r="AN55" s="68"/>
      <c r="AP55" s="66" t="s">
        <v>3002</v>
      </c>
      <c r="AQ55" s="69"/>
      <c r="AR55" s="69"/>
      <c r="AS55" s="69"/>
      <c r="AT55" s="69"/>
      <c r="AU55" s="70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CF55">
        <v>260</v>
      </c>
      <c r="CH55">
        <v>61</v>
      </c>
      <c r="CJ55">
        <v>0.218</v>
      </c>
      <c r="CL55">
        <v>1.99</v>
      </c>
      <c r="CN55">
        <v>168</v>
      </c>
      <c r="CP55">
        <v>1330</v>
      </c>
      <c r="CR55">
        <v>2070</v>
      </c>
      <c r="CT55">
        <v>6790</v>
      </c>
      <c r="CV55">
        <v>7.16</v>
      </c>
      <c r="CX55">
        <v>376</v>
      </c>
      <c r="CZ55">
        <v>98</v>
      </c>
      <c r="EJ55">
        <v>120</v>
      </c>
      <c r="EL55">
        <v>13</v>
      </c>
    </row>
    <row r="56" spans="1:142" x14ac:dyDescent="0.2">
      <c r="A56" s="64" t="s">
        <v>486</v>
      </c>
      <c r="B56" s="22" t="s">
        <v>2075</v>
      </c>
      <c r="C56" s="4">
        <v>39136.986111111109</v>
      </c>
      <c r="D56" s="4">
        <v>39139.423611111109</v>
      </c>
      <c r="E56" t="s">
        <v>2771</v>
      </c>
      <c r="F56" s="64" t="s">
        <v>2772</v>
      </c>
      <c r="G56" s="7">
        <v>11071888.35</v>
      </c>
      <c r="H56" s="7">
        <v>199.29399029999999</v>
      </c>
      <c r="I56" s="7">
        <v>7750.3218450000004</v>
      </c>
      <c r="J56" s="7">
        <v>7949.6158353000001</v>
      </c>
      <c r="K56" s="64" t="s">
        <v>432</v>
      </c>
      <c r="O56" s="67" t="s">
        <v>894</v>
      </c>
      <c r="P56" s="68">
        <v>39136.991666666669</v>
      </c>
      <c r="Q56" s="68">
        <v>39138.845833333333</v>
      </c>
      <c r="R56" s="66" t="s">
        <v>1111</v>
      </c>
      <c r="S56" s="66" t="s">
        <v>1112</v>
      </c>
      <c r="T56" s="69">
        <v>206996.17349999998</v>
      </c>
      <c r="U56" s="69">
        <v>3.7259311229999996</v>
      </c>
      <c r="V56" s="69">
        <v>72.448660724999996</v>
      </c>
      <c r="W56" s="69">
        <v>76.174591847999992</v>
      </c>
      <c r="X56" s="70" t="s">
        <v>534</v>
      </c>
      <c r="Y56" s="70"/>
      <c r="Z56" s="70"/>
      <c r="AA56" s="70"/>
      <c r="AB56" s="22" t="s">
        <v>1247</v>
      </c>
      <c r="AC56" s="4">
        <v>39137.545138888891</v>
      </c>
      <c r="AD56" s="4">
        <v>39139.621527777781</v>
      </c>
      <c r="AE56" t="s">
        <v>1497</v>
      </c>
      <c r="AF56" t="s">
        <v>1498</v>
      </c>
      <c r="AG56" s="7">
        <v>74331731.25</v>
      </c>
      <c r="AH56" s="7">
        <v>1337.9711625</v>
      </c>
      <c r="AI56" s="7">
        <v>5946.5384999999997</v>
      </c>
      <c r="AJ56" s="7">
        <v>7284.5096624999996</v>
      </c>
      <c r="AK56" s="64" t="s">
        <v>520</v>
      </c>
      <c r="AL56" s="67" t="s">
        <v>1782</v>
      </c>
      <c r="AM56" s="68">
        <v>39136.989583333336</v>
      </c>
      <c r="AN56" s="68">
        <v>39139.354166666664</v>
      </c>
      <c r="AO56" s="66" t="s">
        <v>1971</v>
      </c>
      <c r="AP56" s="66" t="s">
        <v>1972</v>
      </c>
      <c r="AQ56" s="69">
        <v>3596239.9499999997</v>
      </c>
      <c r="AR56" s="69">
        <v>64.732319099999998</v>
      </c>
      <c r="AS56" s="69">
        <v>251.73679649999997</v>
      </c>
      <c r="AT56" s="69">
        <v>316.46911559999995</v>
      </c>
      <c r="AU56" s="70" t="s">
        <v>531</v>
      </c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CF56">
        <v>200</v>
      </c>
      <c r="CH56">
        <v>39</v>
      </c>
      <c r="CN56">
        <v>111</v>
      </c>
      <c r="CP56">
        <v>380</v>
      </c>
      <c r="CR56">
        <v>564</v>
      </c>
      <c r="CT56">
        <v>2360</v>
      </c>
      <c r="CV56">
        <v>7.12</v>
      </c>
      <c r="CX56">
        <v>258</v>
      </c>
      <c r="CZ56">
        <v>47</v>
      </c>
      <c r="EJ56">
        <v>59</v>
      </c>
      <c r="EL56">
        <v>8.8000000000000007</v>
      </c>
    </row>
    <row r="57" spans="1:142" x14ac:dyDescent="0.2">
      <c r="A57" s="64" t="s">
        <v>487</v>
      </c>
      <c r="B57" s="22" t="s">
        <v>2075</v>
      </c>
      <c r="C57" s="4">
        <v>39142.298611111109</v>
      </c>
      <c r="D57" s="4">
        <v>39143.361111111109</v>
      </c>
      <c r="E57" t="s">
        <v>2781</v>
      </c>
      <c r="F57" s="64" t="s">
        <v>2782</v>
      </c>
      <c r="G57" s="7">
        <v>43438047.899999999</v>
      </c>
      <c r="H57" s="7">
        <v>781.88486219999993</v>
      </c>
      <c r="I57" s="7">
        <v>26062.828740000001</v>
      </c>
      <c r="J57" s="7">
        <v>26844.713602200001</v>
      </c>
      <c r="K57" s="64" t="s">
        <v>432</v>
      </c>
      <c r="O57" s="67" t="s">
        <v>894</v>
      </c>
      <c r="P57" s="68">
        <v>39142.303472222222</v>
      </c>
      <c r="Q57" s="68">
        <v>39142.65</v>
      </c>
      <c r="R57" s="66" t="s">
        <v>1113</v>
      </c>
      <c r="S57" s="66" t="s">
        <v>1114</v>
      </c>
      <c r="T57" s="69">
        <v>406913.13449999993</v>
      </c>
      <c r="U57" s="69">
        <v>7.3244364209999979</v>
      </c>
      <c r="V57" s="69">
        <v>1912.4917321499995</v>
      </c>
      <c r="W57" s="69">
        <v>1919.8161685709995</v>
      </c>
      <c r="X57" s="70" t="s">
        <v>534</v>
      </c>
      <c r="Y57" s="70"/>
      <c r="Z57" s="70"/>
      <c r="AA57" s="70"/>
      <c r="AB57" s="22" t="s">
        <v>1247</v>
      </c>
      <c r="AC57" s="4">
        <v>39142.552083333336</v>
      </c>
      <c r="AD57" s="4">
        <v>39143.53125</v>
      </c>
      <c r="AE57" t="s">
        <v>1499</v>
      </c>
      <c r="AF57" t="s">
        <v>1500</v>
      </c>
      <c r="AG57" s="7">
        <v>197963098.34999999</v>
      </c>
      <c r="AH57" s="7">
        <v>3563.3357702999997</v>
      </c>
      <c r="AI57" s="7">
        <v>25735.202785500001</v>
      </c>
      <c r="AJ57" s="7">
        <v>29298.538555800002</v>
      </c>
      <c r="AK57" s="64" t="s">
        <v>520</v>
      </c>
      <c r="AL57" s="67" t="s">
        <v>1782</v>
      </c>
      <c r="AM57" s="68">
        <v>39142.309027777781</v>
      </c>
      <c r="AN57" s="68">
        <v>39143.256944444445</v>
      </c>
      <c r="AO57" s="66" t="s">
        <v>1973</v>
      </c>
      <c r="AP57" s="66" t="s">
        <v>1974</v>
      </c>
      <c r="AQ57" s="69">
        <v>7957034.8499999996</v>
      </c>
      <c r="AR57" s="69">
        <v>143.22662729999999</v>
      </c>
      <c r="AS57" s="69">
        <v>1670.9773184999999</v>
      </c>
      <c r="AT57" s="69">
        <v>1814.2039457999999</v>
      </c>
      <c r="AU57" s="70" t="s">
        <v>531</v>
      </c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CF57">
        <v>150</v>
      </c>
      <c r="CH57">
        <v>16</v>
      </c>
      <c r="CJ57">
        <v>0.44400000000000001</v>
      </c>
      <c r="CL57">
        <v>2.41</v>
      </c>
      <c r="CN57">
        <v>93.2</v>
      </c>
      <c r="CP57">
        <v>382</v>
      </c>
      <c r="CR57">
        <v>597</v>
      </c>
      <c r="CT57">
        <v>2390</v>
      </c>
      <c r="CV57">
        <v>7.41</v>
      </c>
      <c r="CX57">
        <v>232</v>
      </c>
      <c r="CZ57">
        <v>140</v>
      </c>
      <c r="DJ57">
        <v>25</v>
      </c>
      <c r="EJ57">
        <v>160</v>
      </c>
      <c r="EL57">
        <v>7.8</v>
      </c>
    </row>
    <row r="58" spans="1:142" x14ac:dyDescent="0.2">
      <c r="A58" s="64" t="s">
        <v>488</v>
      </c>
      <c r="B58" s="22" t="s">
        <v>2075</v>
      </c>
      <c r="C58" s="4">
        <v>39183.520833333336</v>
      </c>
      <c r="D58" s="4">
        <v>39184.260416666664</v>
      </c>
      <c r="E58" t="s">
        <v>2803</v>
      </c>
      <c r="F58" s="64" t="s">
        <v>2804</v>
      </c>
      <c r="G58" s="7">
        <v>16636998.8805</v>
      </c>
      <c r="H58" s="7">
        <v>299.46597984899995</v>
      </c>
      <c r="I58" s="7">
        <v>3660.1397537100002</v>
      </c>
      <c r="J58" s="7">
        <v>3959.6057335590003</v>
      </c>
      <c r="K58" s="64" t="s">
        <v>432</v>
      </c>
      <c r="O58" s="67" t="s">
        <v>894</v>
      </c>
      <c r="P58" s="68">
        <v>39183.515972222223</v>
      </c>
      <c r="Q58" s="68">
        <v>39184.109027777777</v>
      </c>
      <c r="R58" s="66" t="s">
        <v>1119</v>
      </c>
      <c r="S58" s="66" t="s">
        <v>1120</v>
      </c>
      <c r="T58" s="69">
        <v>707071.74449999991</v>
      </c>
      <c r="U58" s="69">
        <v>12.727291400999999</v>
      </c>
      <c r="V58" s="69">
        <v>1343.4363145499999</v>
      </c>
      <c r="W58" s="69">
        <v>1356.1636059509999</v>
      </c>
      <c r="X58" s="70" t="s">
        <v>534</v>
      </c>
      <c r="Y58" s="70"/>
      <c r="Z58" s="70"/>
      <c r="AA58" s="70"/>
      <c r="AB58" s="22" t="s">
        <v>1247</v>
      </c>
      <c r="AC58" s="4">
        <v>39183.73541666667</v>
      </c>
      <c r="AD58" s="4">
        <v>39184.34652777778</v>
      </c>
      <c r="AE58" t="s">
        <v>1501</v>
      </c>
      <c r="AF58" t="s">
        <v>1502</v>
      </c>
      <c r="AG58" s="7">
        <v>80448170.849999994</v>
      </c>
      <c r="AH58" s="7">
        <v>1448.0670752999999</v>
      </c>
      <c r="AI58" s="7">
        <v>6516.3018388499995</v>
      </c>
      <c r="AJ58" s="7">
        <v>7964.3689141499999</v>
      </c>
      <c r="AK58" s="64" t="s">
        <v>520</v>
      </c>
      <c r="AL58" s="67" t="s">
        <v>1782</v>
      </c>
      <c r="AM58" s="68">
        <v>39183.527777777781</v>
      </c>
      <c r="AN58" s="68">
        <v>39184.170138888891</v>
      </c>
      <c r="AO58" s="66" t="s">
        <v>1975</v>
      </c>
      <c r="AP58" s="66" t="s">
        <v>1976</v>
      </c>
      <c r="AQ58" s="69">
        <v>3086536.65</v>
      </c>
      <c r="AR58" s="69">
        <v>55.557659699999995</v>
      </c>
      <c r="AS58" s="69">
        <v>92.596099499999994</v>
      </c>
      <c r="AT58" s="69">
        <v>148.1537592</v>
      </c>
      <c r="AU58" s="70" t="s">
        <v>531</v>
      </c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CE58" t="s">
        <v>1784</v>
      </c>
      <c r="CF58">
        <v>5</v>
      </c>
      <c r="CG58" t="s">
        <v>1784</v>
      </c>
      <c r="CH58">
        <v>2.5</v>
      </c>
      <c r="CJ58">
        <v>7.0000000000000007E-2</v>
      </c>
      <c r="CL58">
        <v>0.75</v>
      </c>
      <c r="CN58">
        <v>15.5</v>
      </c>
      <c r="CP58">
        <v>24.9</v>
      </c>
      <c r="CR58">
        <v>35.6</v>
      </c>
      <c r="CT58">
        <v>440</v>
      </c>
      <c r="CV58">
        <v>7.95</v>
      </c>
      <c r="CX58">
        <v>128</v>
      </c>
      <c r="CY58" t="s">
        <v>1784</v>
      </c>
      <c r="CZ58">
        <v>0.25</v>
      </c>
      <c r="DJ58">
        <v>20</v>
      </c>
      <c r="EJ58">
        <v>16</v>
      </c>
      <c r="EL58">
        <v>1.4</v>
      </c>
    </row>
    <row r="59" spans="1:142" x14ac:dyDescent="0.2">
      <c r="A59" s="64" t="s">
        <v>489</v>
      </c>
      <c r="B59" s="22" t="s">
        <v>2075</v>
      </c>
      <c r="C59" s="4">
        <v>39350.697916666664</v>
      </c>
      <c r="D59" s="4">
        <v>39351.184027777781</v>
      </c>
      <c r="E59" t="s">
        <v>2817</v>
      </c>
      <c r="F59" s="64" t="s">
        <v>2818</v>
      </c>
      <c r="G59" s="7">
        <v>3511289.3999999994</v>
      </c>
      <c r="H59" s="7">
        <v>63.203209199999989</v>
      </c>
      <c r="I59" s="7">
        <v>63.203209199999989</v>
      </c>
      <c r="J59" s="7">
        <v>126.40641839999998</v>
      </c>
      <c r="K59" s="64" t="s">
        <v>432</v>
      </c>
      <c r="O59" s="67" t="s">
        <v>894</v>
      </c>
      <c r="P59" s="68">
        <v>39350.659722222219</v>
      </c>
      <c r="Q59" s="68">
        <v>39350.970138888886</v>
      </c>
      <c r="R59" s="66" t="s">
        <v>1129</v>
      </c>
      <c r="S59" s="66" t="s">
        <v>1130</v>
      </c>
      <c r="T59" s="69">
        <v>217756.57649999997</v>
      </c>
      <c r="U59" s="69">
        <v>3.9196183769999995</v>
      </c>
      <c r="V59" s="69">
        <v>3.9196183769999995</v>
      </c>
      <c r="W59" s="69">
        <v>7.839236753999999</v>
      </c>
      <c r="X59" s="70" t="s">
        <v>534</v>
      </c>
      <c r="Y59" s="70"/>
      <c r="Z59" s="70"/>
      <c r="AA59" s="70"/>
      <c r="AB59" s="22" t="s">
        <v>1247</v>
      </c>
      <c r="AC59" s="4">
        <v>39350.961111111108</v>
      </c>
      <c r="AD59" s="4">
        <v>39351.589583333334</v>
      </c>
      <c r="AE59" t="s">
        <v>1505</v>
      </c>
      <c r="AF59" t="s">
        <v>1506</v>
      </c>
      <c r="AG59" s="7">
        <v>24210906.75</v>
      </c>
      <c r="AH59" s="7">
        <v>435.79632149999998</v>
      </c>
      <c r="AI59" s="7">
        <v>435.79632149999998</v>
      </c>
      <c r="AJ59" s="7">
        <v>871.59264299999995</v>
      </c>
      <c r="AK59" s="64" t="s">
        <v>520</v>
      </c>
      <c r="AL59" s="67" t="s">
        <v>1782</v>
      </c>
      <c r="AM59" s="68">
        <v>39351.243055555555</v>
      </c>
      <c r="AN59" s="68">
        <v>39351.40625</v>
      </c>
      <c r="AO59" s="66" t="s">
        <v>1979</v>
      </c>
      <c r="AP59" s="66" t="s">
        <v>1980</v>
      </c>
      <c r="AQ59" s="69">
        <v>125160.47699999998</v>
      </c>
      <c r="AR59" s="69">
        <v>2.2528885859999996</v>
      </c>
      <c r="AS59" s="69">
        <v>2.2528885859999996</v>
      </c>
      <c r="AT59" s="69">
        <v>4.5057771719999993</v>
      </c>
      <c r="AU59" s="70" t="s">
        <v>531</v>
      </c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CF59">
        <v>160</v>
      </c>
      <c r="CH59">
        <v>19</v>
      </c>
      <c r="CJ59">
        <v>0.48199999999999998</v>
      </c>
      <c r="CL59">
        <v>1.7</v>
      </c>
      <c r="CN59">
        <v>106</v>
      </c>
      <c r="CP59">
        <v>394</v>
      </c>
      <c r="CR59">
        <v>617</v>
      </c>
      <c r="CT59">
        <v>2450</v>
      </c>
      <c r="CV59">
        <v>7.19</v>
      </c>
      <c r="CX59">
        <v>205</v>
      </c>
      <c r="CZ59">
        <v>48</v>
      </c>
      <c r="DJ59">
        <v>37</v>
      </c>
      <c r="EJ59">
        <v>37</v>
      </c>
      <c r="EL59">
        <v>4.5999999999999996</v>
      </c>
    </row>
    <row r="60" spans="1:142" x14ac:dyDescent="0.2">
      <c r="A60" s="64" t="s">
        <v>490</v>
      </c>
      <c r="B60" s="22" t="s">
        <v>2075</v>
      </c>
      <c r="C60" s="4">
        <v>39417.545138888891</v>
      </c>
      <c r="D60" s="4">
        <v>39419.232638888891</v>
      </c>
      <c r="E60" t="s">
        <v>2825</v>
      </c>
      <c r="F60" s="64" t="s">
        <v>2826</v>
      </c>
      <c r="G60" s="7">
        <v>19227141.149999999</v>
      </c>
      <c r="H60" s="7">
        <v>653.72279909999986</v>
      </c>
      <c r="I60" s="7">
        <v>6344.956579499999</v>
      </c>
      <c r="J60" s="7">
        <v>6998.6793785999989</v>
      </c>
      <c r="K60" s="64" t="s">
        <v>432</v>
      </c>
      <c r="O60" s="67" t="s">
        <v>894</v>
      </c>
      <c r="P60" s="68">
        <v>39417.838888888888</v>
      </c>
      <c r="Q60" s="68">
        <v>39419.236805555556</v>
      </c>
      <c r="R60" s="66" t="s">
        <v>1133</v>
      </c>
      <c r="S60" s="66" t="s">
        <v>1134</v>
      </c>
      <c r="T60" s="69">
        <v>481386.44999999995</v>
      </c>
      <c r="U60" s="69">
        <v>8.6649560999999995</v>
      </c>
      <c r="V60" s="69">
        <v>245.50708949999998</v>
      </c>
      <c r="W60" s="69">
        <v>254.17204559999999</v>
      </c>
      <c r="X60" s="70" t="s">
        <v>534</v>
      </c>
      <c r="Y60" s="70"/>
      <c r="Z60" s="70"/>
      <c r="AA60" s="70"/>
      <c r="AB60" s="22" t="s">
        <v>1247</v>
      </c>
      <c r="AC60" s="4">
        <v>39418.013194444444</v>
      </c>
      <c r="AD60" s="4">
        <v>39419.492361111108</v>
      </c>
      <c r="AE60" t="s">
        <v>1509</v>
      </c>
      <c r="AF60" t="s">
        <v>1510</v>
      </c>
      <c r="AG60" s="7">
        <v>108227000.69999999</v>
      </c>
      <c r="AH60" s="7">
        <v>1948.0860126</v>
      </c>
      <c r="AI60" s="7">
        <v>6710.0740433999999</v>
      </c>
      <c r="AJ60" s="7">
        <v>8658.1600560000006</v>
      </c>
      <c r="AK60" s="64" t="s">
        <v>520</v>
      </c>
      <c r="AL60" s="67" t="s">
        <v>1782</v>
      </c>
      <c r="AM60" s="68">
        <v>39417.569444444445</v>
      </c>
      <c r="AN60" s="68">
        <v>39419.225694444445</v>
      </c>
      <c r="AO60" s="66" t="s">
        <v>1983</v>
      </c>
      <c r="AP60" s="66" t="s">
        <v>1984</v>
      </c>
      <c r="AQ60" s="69">
        <v>5266934.0999999996</v>
      </c>
      <c r="AR60" s="69">
        <v>94.804813799999991</v>
      </c>
      <c r="AS60" s="69">
        <v>147.47415479999998</v>
      </c>
      <c r="AT60" s="69">
        <v>242.27896859999998</v>
      </c>
      <c r="AU60" s="70" t="s">
        <v>531</v>
      </c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CF60">
        <v>260</v>
      </c>
      <c r="CH60">
        <v>68</v>
      </c>
      <c r="CJ60">
        <v>0.245</v>
      </c>
      <c r="CL60">
        <v>2.29</v>
      </c>
      <c r="CN60">
        <v>226</v>
      </c>
      <c r="CP60">
        <v>1830</v>
      </c>
      <c r="CR60">
        <v>2890</v>
      </c>
      <c r="CT60">
        <v>9070</v>
      </c>
      <c r="CV60">
        <v>7.22</v>
      </c>
      <c r="CX60">
        <v>345</v>
      </c>
      <c r="CZ60">
        <v>220</v>
      </c>
      <c r="DJ60">
        <v>87</v>
      </c>
      <c r="EJ60">
        <v>160</v>
      </c>
      <c r="EL60">
        <v>14</v>
      </c>
    </row>
    <row r="61" spans="1:142" x14ac:dyDescent="0.2">
      <c r="A61" s="64" t="s">
        <v>491</v>
      </c>
      <c r="B61" s="22" t="s">
        <v>2075</v>
      </c>
      <c r="C61" s="4">
        <v>39427.263888888891</v>
      </c>
      <c r="D61" s="4">
        <v>39428.1875</v>
      </c>
      <c r="E61" t="s">
        <v>2849</v>
      </c>
      <c r="F61" s="64" t="s">
        <v>2850</v>
      </c>
      <c r="G61" s="7">
        <v>2860001.8499999996</v>
      </c>
      <c r="H61" s="7">
        <v>7150.0046249999987</v>
      </c>
      <c r="I61" s="7">
        <v>18018.011654999995</v>
      </c>
      <c r="J61" s="7">
        <v>25168.016279999993</v>
      </c>
      <c r="K61" s="64" t="s">
        <v>432</v>
      </c>
      <c r="O61" s="67" t="s">
        <v>894</v>
      </c>
      <c r="P61" s="68">
        <v>39427.42083333333</v>
      </c>
      <c r="Q61" s="68">
        <v>39428.188888888886</v>
      </c>
      <c r="R61" s="66" t="s">
        <v>1139</v>
      </c>
      <c r="S61" s="66" t="s">
        <v>1140</v>
      </c>
      <c r="T61" s="69">
        <v>27184.175999999996</v>
      </c>
      <c r="U61" s="69">
        <v>0</v>
      </c>
      <c r="V61" s="69">
        <v>652.42022399999985</v>
      </c>
      <c r="W61" s="69">
        <v>652.42022399999985</v>
      </c>
      <c r="X61" s="70" t="s">
        <v>534</v>
      </c>
      <c r="Y61" s="70"/>
      <c r="Z61" s="70"/>
      <c r="AA61" s="70"/>
      <c r="AB61" s="22" t="s">
        <v>1247</v>
      </c>
      <c r="AC61" s="4">
        <v>39427.715277777781</v>
      </c>
      <c r="AD61" s="4">
        <v>39428.582638888889</v>
      </c>
      <c r="AE61" t="s">
        <v>1513</v>
      </c>
      <c r="AF61" t="s">
        <v>1514</v>
      </c>
      <c r="AG61" s="7">
        <v>14308504.305</v>
      </c>
      <c r="AH61" s="7">
        <v>257.55307749000002</v>
      </c>
      <c r="AI61" s="7">
        <v>11017.548314850001</v>
      </c>
      <c r="AJ61" s="7">
        <v>11275.101392340001</v>
      </c>
      <c r="AK61" s="64" t="s">
        <v>520</v>
      </c>
      <c r="AL61" s="67" t="s">
        <v>1782</v>
      </c>
      <c r="AM61" s="68">
        <v>39427.274305555555</v>
      </c>
      <c r="AN61" s="68">
        <v>39428.1875</v>
      </c>
      <c r="AO61" s="66" t="s">
        <v>1987</v>
      </c>
      <c r="AP61" s="66" t="s">
        <v>1988</v>
      </c>
      <c r="AQ61" s="69">
        <v>518198.35499999998</v>
      </c>
      <c r="AR61" s="69">
        <v>9.32757039</v>
      </c>
      <c r="AS61" s="69">
        <v>16.064149004999997</v>
      </c>
      <c r="AT61" s="69">
        <v>25.391719394999996</v>
      </c>
      <c r="AU61" s="70" t="s">
        <v>531</v>
      </c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CF61">
        <v>36</v>
      </c>
      <c r="CH61">
        <v>12</v>
      </c>
      <c r="CI61" t="s">
        <v>1784</v>
      </c>
      <c r="CJ61">
        <v>1.4999999999999999E-2</v>
      </c>
      <c r="CL61">
        <v>1.6400000000000001</v>
      </c>
      <c r="CN61">
        <v>47.7</v>
      </c>
      <c r="CP61">
        <v>115</v>
      </c>
      <c r="CR61">
        <v>165</v>
      </c>
      <c r="CT61">
        <v>997</v>
      </c>
      <c r="CV61">
        <v>7.36</v>
      </c>
      <c r="CX61">
        <v>206</v>
      </c>
      <c r="CZ61">
        <v>16</v>
      </c>
      <c r="DJ61">
        <v>88</v>
      </c>
      <c r="EJ61">
        <v>12</v>
      </c>
      <c r="EL61">
        <v>1.5</v>
      </c>
    </row>
    <row r="62" spans="1:142" x14ac:dyDescent="0.2">
      <c r="A62" s="64" t="s">
        <v>492</v>
      </c>
      <c r="B62" s="22" t="s">
        <v>2075</v>
      </c>
      <c r="C62" s="4">
        <v>39452.739583333336</v>
      </c>
      <c r="D62" s="4">
        <v>39456.163194444445</v>
      </c>
      <c r="E62" t="s">
        <v>2877</v>
      </c>
      <c r="F62" s="64" t="s">
        <v>2878</v>
      </c>
      <c r="G62" s="7">
        <v>155402872.79999998</v>
      </c>
      <c r="H62" s="7">
        <v>2797.2517103999994</v>
      </c>
      <c r="I62" s="7">
        <v>11344.409714399999</v>
      </c>
      <c r="J62" s="7">
        <v>14141.661424799999</v>
      </c>
      <c r="K62" s="64" t="s">
        <v>432</v>
      </c>
      <c r="O62" s="67" t="s">
        <v>894</v>
      </c>
      <c r="P62" s="68">
        <v>39452.743055555555</v>
      </c>
      <c r="Q62" s="68">
        <v>39456.253472222219</v>
      </c>
      <c r="R62" s="66" t="s">
        <v>1147</v>
      </c>
      <c r="S62" s="66" t="s">
        <v>1148</v>
      </c>
      <c r="T62" s="69">
        <v>2721249.2849999997</v>
      </c>
      <c r="U62" s="69">
        <v>48.982487129999996</v>
      </c>
      <c r="V62" s="69">
        <v>2122.5744422999996</v>
      </c>
      <c r="W62" s="69">
        <v>2171.5569294299999</v>
      </c>
      <c r="X62" s="70" t="s">
        <v>534</v>
      </c>
      <c r="Y62" s="70"/>
      <c r="Z62" s="70"/>
      <c r="AA62" s="70"/>
      <c r="AB62" s="22" t="s">
        <v>1247</v>
      </c>
      <c r="AC62" s="4">
        <v>39452.947222222225</v>
      </c>
      <c r="AD62" s="4">
        <v>39456.405555555553</v>
      </c>
      <c r="AE62" t="s">
        <v>1515</v>
      </c>
      <c r="AF62" t="s">
        <v>1516</v>
      </c>
      <c r="AG62" s="7">
        <v>753029992.04999995</v>
      </c>
      <c r="AH62" s="7">
        <v>13554.539856899999</v>
      </c>
      <c r="AI62" s="7">
        <v>21837.869769449997</v>
      </c>
      <c r="AJ62" s="7">
        <v>35392.409626349996</v>
      </c>
      <c r="AK62" s="64" t="s">
        <v>520</v>
      </c>
      <c r="AL62" s="67" t="s">
        <v>1782</v>
      </c>
      <c r="AM62" s="68">
        <v>39452.75</v>
      </c>
      <c r="AN62" s="68">
        <v>39456.302083333336</v>
      </c>
      <c r="AO62" s="66" t="s">
        <v>1989</v>
      </c>
      <c r="AP62" s="66" t="s">
        <v>1990</v>
      </c>
      <c r="AQ62" s="69">
        <v>42277057.049999997</v>
      </c>
      <c r="AR62" s="69">
        <v>760.98702689999993</v>
      </c>
      <c r="AS62" s="69">
        <v>760.98702689999993</v>
      </c>
      <c r="AT62" s="69">
        <v>1521.9740537999999</v>
      </c>
      <c r="AU62" s="70" t="s">
        <v>531</v>
      </c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Z62" s="62" t="s">
        <v>2988</v>
      </c>
      <c r="CA62" s="62"/>
      <c r="CF62">
        <v>98</v>
      </c>
      <c r="CH62">
        <v>180</v>
      </c>
      <c r="CN62">
        <v>88.6</v>
      </c>
      <c r="CP62">
        <v>425</v>
      </c>
      <c r="CR62">
        <v>483</v>
      </c>
      <c r="CT62">
        <v>2280</v>
      </c>
      <c r="CV62">
        <v>7.33</v>
      </c>
      <c r="CX62">
        <v>180</v>
      </c>
      <c r="CZ62">
        <v>93</v>
      </c>
      <c r="DJ62">
        <v>143</v>
      </c>
      <c r="EJ62">
        <v>76</v>
      </c>
      <c r="EL62">
        <v>18</v>
      </c>
    </row>
    <row r="63" spans="1:142" x14ac:dyDescent="0.2">
      <c r="A63" s="64" t="s">
        <v>493</v>
      </c>
      <c r="B63" s="22" t="s">
        <v>2075</v>
      </c>
      <c r="C63" s="4">
        <v>39495.142361111109</v>
      </c>
      <c r="D63" s="4">
        <v>39495.649305555555</v>
      </c>
      <c r="E63" t="s">
        <v>2930</v>
      </c>
      <c r="F63" s="64" t="s">
        <v>2931</v>
      </c>
      <c r="G63" s="7">
        <v>35849132.099999994</v>
      </c>
      <c r="H63" s="7">
        <v>645.2843777999999</v>
      </c>
      <c r="I63" s="7">
        <v>21867.970580999998</v>
      </c>
      <c r="J63" s="7">
        <v>22513.254958799997</v>
      </c>
      <c r="K63" s="64" t="s">
        <v>432</v>
      </c>
      <c r="O63" s="67" t="s">
        <v>894</v>
      </c>
      <c r="P63" s="68">
        <v>39495.143055555556</v>
      </c>
      <c r="Q63" s="68">
        <v>39496.242361111108</v>
      </c>
      <c r="R63" s="66" t="s">
        <v>1155</v>
      </c>
      <c r="S63" s="66" t="s">
        <v>1156</v>
      </c>
      <c r="T63" s="69">
        <v>2067130.0499999998</v>
      </c>
      <c r="U63" s="69">
        <v>37.208340899999996</v>
      </c>
      <c r="V63" s="69">
        <v>1922.4309464999997</v>
      </c>
      <c r="W63" s="69">
        <v>1959.6392873999996</v>
      </c>
      <c r="X63" s="70" t="s">
        <v>534</v>
      </c>
      <c r="Y63" s="70"/>
      <c r="Z63" s="70"/>
      <c r="AA63" s="70"/>
      <c r="AB63" s="22" t="s">
        <v>1247</v>
      </c>
      <c r="AC63" s="4">
        <v>39495.399305555555</v>
      </c>
      <c r="AD63" s="4">
        <v>39496.402083333334</v>
      </c>
      <c r="AE63" t="s">
        <v>1518</v>
      </c>
      <c r="AF63" t="s">
        <v>1519</v>
      </c>
      <c r="AG63" s="7">
        <v>367920832.04999995</v>
      </c>
      <c r="AH63" s="7">
        <v>6622.5749768999995</v>
      </c>
      <c r="AI63" s="7">
        <v>13613.070785849999</v>
      </c>
      <c r="AJ63" s="7">
        <v>20235.645762749999</v>
      </c>
      <c r="AK63" s="64" t="s">
        <v>520</v>
      </c>
      <c r="AL63" s="67" t="s">
        <v>1782</v>
      </c>
      <c r="AM63" s="68">
        <v>39495.142361111109</v>
      </c>
      <c r="AN63" s="68">
        <v>39496.21875</v>
      </c>
      <c r="AO63" s="66" t="s">
        <v>1992</v>
      </c>
      <c r="AP63" s="66" t="s">
        <v>1993</v>
      </c>
      <c r="AQ63" s="69">
        <v>17329912.199999999</v>
      </c>
      <c r="AR63" s="69">
        <v>311.93841959999997</v>
      </c>
      <c r="AS63" s="69">
        <v>1074.4545563999998</v>
      </c>
      <c r="AT63" s="69">
        <v>1386.3929759999996</v>
      </c>
      <c r="AU63" s="70" t="s">
        <v>531</v>
      </c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CF63">
        <v>81</v>
      </c>
      <c r="CH63">
        <v>18</v>
      </c>
      <c r="CJ63">
        <v>0.182</v>
      </c>
      <c r="CL63">
        <v>4.1900000000000004</v>
      </c>
      <c r="CN63">
        <v>68.8</v>
      </c>
      <c r="CP63">
        <v>362</v>
      </c>
      <c r="CR63">
        <v>525</v>
      </c>
      <c r="CT63">
        <v>2330</v>
      </c>
      <c r="CV63">
        <v>7.47</v>
      </c>
      <c r="CX63">
        <v>275</v>
      </c>
      <c r="CZ63">
        <v>24</v>
      </c>
      <c r="DJ63">
        <v>272</v>
      </c>
      <c r="EJ63">
        <v>18</v>
      </c>
      <c r="EL63">
        <v>2.4</v>
      </c>
    </row>
    <row r="64" spans="1:142" x14ac:dyDescent="0.2">
      <c r="C64" s="4"/>
      <c r="D64" s="4"/>
      <c r="F64" s="64" t="s">
        <v>3028</v>
      </c>
      <c r="G64" s="7"/>
      <c r="H64" s="7"/>
      <c r="I64" s="7"/>
      <c r="J64" s="7"/>
      <c r="O64" s="67" t="s">
        <v>894</v>
      </c>
      <c r="P64" s="68">
        <v>39528.248611111114</v>
      </c>
      <c r="Q64" s="68">
        <v>39529.431944444441</v>
      </c>
      <c r="R64" s="66" t="s">
        <v>1157</v>
      </c>
      <c r="S64" s="66" t="s">
        <v>1158</v>
      </c>
      <c r="T64" s="69">
        <v>63996.080999999991</v>
      </c>
      <c r="U64" s="69">
        <v>1.1519294579999999</v>
      </c>
      <c r="V64" s="69">
        <v>70.395689099999998</v>
      </c>
      <c r="W64" s="69">
        <v>71.547618557999996</v>
      </c>
      <c r="X64" s="70" t="s">
        <v>534</v>
      </c>
      <c r="Y64" s="70"/>
      <c r="Z64" s="70"/>
      <c r="AA64" s="70"/>
      <c r="AB64" s="22"/>
      <c r="AC64" s="4"/>
      <c r="AD64" s="4"/>
      <c r="AF64" t="s">
        <v>3012</v>
      </c>
      <c r="AG64" s="7"/>
      <c r="AH64" s="7"/>
      <c r="AI64" s="7"/>
      <c r="AJ64" s="7"/>
      <c r="AK64" s="64"/>
      <c r="AL64" s="67"/>
      <c r="AM64" s="68"/>
      <c r="AN64" s="68"/>
      <c r="AP64" s="66" t="s">
        <v>3003</v>
      </c>
      <c r="AQ64" s="69"/>
      <c r="AR64" s="69"/>
      <c r="AS64" s="69"/>
      <c r="AT64" s="69"/>
      <c r="AU64" s="70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CF64">
        <v>30</v>
      </c>
      <c r="CH64">
        <v>4.2</v>
      </c>
    </row>
    <row r="65" spans="1:162" x14ac:dyDescent="0.2">
      <c r="A65" s="64" t="s">
        <v>494</v>
      </c>
      <c r="B65" s="22" t="s">
        <v>2075</v>
      </c>
      <c r="C65" s="4">
        <v>39532.28125</v>
      </c>
      <c r="D65" s="4">
        <v>39532.9375</v>
      </c>
      <c r="E65" t="s">
        <v>2982</v>
      </c>
      <c r="F65" s="64" t="s">
        <v>0</v>
      </c>
      <c r="G65" s="7">
        <v>30837049.649999999</v>
      </c>
      <c r="H65" s="7">
        <v>555.06689369999992</v>
      </c>
      <c r="I65" s="7">
        <v>2251.1046244499998</v>
      </c>
      <c r="J65" s="7">
        <v>2806.1715181499999</v>
      </c>
      <c r="K65" s="64" t="s">
        <v>432</v>
      </c>
      <c r="O65" s="67" t="s">
        <v>894</v>
      </c>
      <c r="P65" s="68">
        <v>39532.285416666666</v>
      </c>
      <c r="Q65" s="68">
        <v>39534.253472222219</v>
      </c>
      <c r="R65" s="66" t="s">
        <v>1159</v>
      </c>
      <c r="S65" s="66" t="s">
        <v>1160</v>
      </c>
      <c r="T65" s="69">
        <v>996753.12000000011</v>
      </c>
      <c r="U65" s="69">
        <v>17.941556160000005</v>
      </c>
      <c r="V65" s="69">
        <v>169.44803039999999</v>
      </c>
      <c r="W65" s="69">
        <v>187.38958656</v>
      </c>
      <c r="X65" s="70" t="s">
        <v>534</v>
      </c>
      <c r="Y65" s="70"/>
      <c r="Z65" s="70"/>
      <c r="AA65" s="70"/>
      <c r="AB65" s="22" t="s">
        <v>1247</v>
      </c>
      <c r="AC65" s="4">
        <v>39532.513888888891</v>
      </c>
      <c r="AD65" s="4">
        <v>39534.356944444444</v>
      </c>
      <c r="AE65" t="s">
        <v>1520</v>
      </c>
      <c r="AF65" t="s">
        <v>1521</v>
      </c>
      <c r="AG65" s="7">
        <v>338513783.32499999</v>
      </c>
      <c r="AH65" s="7">
        <v>6093.2480998499996</v>
      </c>
      <c r="AI65" s="7">
        <v>6093.2480998499996</v>
      </c>
      <c r="AJ65" s="7">
        <v>12186.496199699999</v>
      </c>
      <c r="AK65" s="64" t="s">
        <v>520</v>
      </c>
      <c r="AL65" s="67" t="s">
        <v>1782</v>
      </c>
      <c r="AM65" s="68">
        <v>39532.291666666664</v>
      </c>
      <c r="AN65" s="68">
        <v>39534.256944444445</v>
      </c>
      <c r="AO65" s="66" t="s">
        <v>1994</v>
      </c>
      <c r="AP65" s="66" t="s">
        <v>1995</v>
      </c>
      <c r="AQ65" s="69">
        <v>26674472.699999999</v>
      </c>
      <c r="AR65" s="69">
        <v>480.14050859999998</v>
      </c>
      <c r="AS65" s="69">
        <v>480.14050859999998</v>
      </c>
      <c r="AT65" s="69">
        <v>960.28101719999995</v>
      </c>
      <c r="AU65" s="70" t="s">
        <v>531</v>
      </c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CF65">
        <v>17</v>
      </c>
      <c r="CH65">
        <v>2.5</v>
      </c>
    </row>
    <row r="66" spans="1:162" x14ac:dyDescent="0.2">
      <c r="F66" s="64" t="s">
        <v>3029</v>
      </c>
      <c r="O66" s="67" t="s">
        <v>894</v>
      </c>
      <c r="P66" s="68">
        <v>39628.071527777778</v>
      </c>
      <c r="Q66" s="68">
        <v>39628.335416666669</v>
      </c>
      <c r="R66" s="66" t="s">
        <v>1161</v>
      </c>
      <c r="S66" s="66" t="s">
        <v>1162</v>
      </c>
      <c r="T66" s="69">
        <v>368119.04999999993</v>
      </c>
      <c r="U66" s="69">
        <v>6.6261428999999987</v>
      </c>
      <c r="V66" s="69">
        <v>6.6261428999999987</v>
      </c>
      <c r="W66" s="69">
        <v>13.252285799999997</v>
      </c>
      <c r="X66" s="70" t="s">
        <v>534</v>
      </c>
      <c r="Y66" s="70"/>
      <c r="Z66" s="70"/>
      <c r="AA66" s="70"/>
      <c r="AB66" s="22"/>
      <c r="AC66" s="4"/>
      <c r="AD66" s="4"/>
      <c r="AF66" t="s">
        <v>3013</v>
      </c>
      <c r="AG66" s="7"/>
      <c r="AH66" s="7"/>
      <c r="AI66" s="7"/>
      <c r="AJ66" s="7"/>
      <c r="AK66" s="64"/>
      <c r="AL66" s="67"/>
      <c r="AM66" s="68"/>
      <c r="AN66" s="68"/>
      <c r="AP66" s="66" t="s">
        <v>3004</v>
      </c>
      <c r="AQ66" s="69"/>
      <c r="AR66" s="69"/>
      <c r="AS66" s="69"/>
      <c r="AT66" s="69"/>
      <c r="AU66" s="70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CF66">
        <v>39</v>
      </c>
      <c r="CH66">
        <v>5.4</v>
      </c>
      <c r="CJ66">
        <v>0.05</v>
      </c>
      <c r="CL66">
        <v>1.4</v>
      </c>
      <c r="CN66">
        <v>40.200000000000003</v>
      </c>
      <c r="CP66">
        <v>397</v>
      </c>
      <c r="CR66">
        <v>628</v>
      </c>
      <c r="CT66">
        <v>2300</v>
      </c>
      <c r="CV66">
        <v>7.58</v>
      </c>
      <c r="CX66">
        <v>149</v>
      </c>
      <c r="CZ66">
        <v>130</v>
      </c>
      <c r="DJ66">
        <v>42</v>
      </c>
      <c r="EJ66">
        <v>91</v>
      </c>
      <c r="EL66">
        <v>11</v>
      </c>
    </row>
    <row r="67" spans="1:162" x14ac:dyDescent="0.2">
      <c r="F67" s="64" t="s">
        <v>3030</v>
      </c>
      <c r="O67" s="67" t="s">
        <v>894</v>
      </c>
      <c r="P67" s="68">
        <v>39726.627083333333</v>
      </c>
      <c r="Q67" s="68">
        <v>39726.750694444447</v>
      </c>
      <c r="R67" s="66" t="s">
        <v>1163</v>
      </c>
      <c r="S67" s="66" t="s">
        <v>1164</v>
      </c>
      <c r="T67" s="69">
        <v>164237.73000000001</v>
      </c>
      <c r="U67" s="69">
        <v>2.9562791399999999</v>
      </c>
      <c r="V67" s="69">
        <v>2.9562791399999999</v>
      </c>
      <c r="W67" s="69">
        <v>5.9125582799999998</v>
      </c>
      <c r="X67" s="70" t="s">
        <v>534</v>
      </c>
      <c r="Y67" s="70"/>
      <c r="Z67" s="70"/>
      <c r="AA67" s="70"/>
      <c r="AB67" s="22"/>
      <c r="AC67" s="4"/>
      <c r="AD67" s="4"/>
      <c r="AF67" t="s">
        <v>3014</v>
      </c>
      <c r="AG67" s="7"/>
      <c r="AH67" s="7"/>
      <c r="AI67" s="7"/>
      <c r="AJ67" s="7"/>
      <c r="AK67" s="64"/>
      <c r="AL67" s="67"/>
      <c r="AM67" s="68"/>
      <c r="AN67" s="68"/>
      <c r="AP67" s="66" t="s">
        <v>3005</v>
      </c>
      <c r="AQ67" s="69"/>
      <c r="AR67" s="69"/>
      <c r="AS67" s="69"/>
      <c r="AT67" s="69"/>
      <c r="AU67" s="70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CF67">
        <v>60.7</v>
      </c>
      <c r="CH67">
        <v>58</v>
      </c>
      <c r="CI67" t="s">
        <v>1784</v>
      </c>
      <c r="CJ67">
        <v>1.4999999999999999E-2</v>
      </c>
      <c r="CL67">
        <v>1.95</v>
      </c>
      <c r="CN67">
        <v>31.3</v>
      </c>
      <c r="CP67">
        <v>2110</v>
      </c>
      <c r="CR67">
        <v>3280</v>
      </c>
      <c r="CT67">
        <v>9860</v>
      </c>
      <c r="CV67">
        <v>7.1</v>
      </c>
      <c r="CX67">
        <v>258</v>
      </c>
      <c r="CZ67">
        <v>93</v>
      </c>
      <c r="DJ67">
        <v>28</v>
      </c>
      <c r="EJ67">
        <v>45</v>
      </c>
      <c r="EL67">
        <v>12</v>
      </c>
      <c r="EM67" t="s">
        <v>1784</v>
      </c>
      <c r="EN67">
        <v>20</v>
      </c>
    </row>
    <row r="68" spans="1:162" ht="15" x14ac:dyDescent="0.25">
      <c r="A68" s="64" t="s">
        <v>495</v>
      </c>
      <c r="B68" s="22" t="s">
        <v>2075</v>
      </c>
      <c r="C68" s="4">
        <v>39782.642361111109</v>
      </c>
      <c r="D68" s="4">
        <v>39783.506944444445</v>
      </c>
      <c r="E68" t="s">
        <v>47</v>
      </c>
      <c r="F68" s="64" t="s">
        <v>48</v>
      </c>
      <c r="G68" s="7">
        <v>8817867.0899999999</v>
      </c>
      <c r="H68" s="7">
        <v>158.72160762000001</v>
      </c>
      <c r="I68" s="7">
        <v>6701.5789883999996</v>
      </c>
      <c r="J68" s="7">
        <v>6860.3005960199998</v>
      </c>
      <c r="K68" s="64" t="s">
        <v>432</v>
      </c>
      <c r="L68" s="79">
        <v>10915.8</v>
      </c>
      <c r="M68" s="79">
        <v>4967.1000000000004</v>
      </c>
      <c r="N68" s="79">
        <v>15882.9</v>
      </c>
      <c r="O68" s="67" t="s">
        <v>894</v>
      </c>
      <c r="P68" s="68">
        <v>39782.647222222222</v>
      </c>
      <c r="Q68" s="68">
        <v>39783.513194444444</v>
      </c>
      <c r="R68" s="66" t="s">
        <v>1167</v>
      </c>
      <c r="S68" s="66" t="s">
        <v>1168</v>
      </c>
      <c r="T68" s="69">
        <v>644208.33750000002</v>
      </c>
      <c r="U68" s="69">
        <v>11.595750075000002</v>
      </c>
      <c r="V68" s="69">
        <v>773.05000500000006</v>
      </c>
      <c r="W68" s="69">
        <v>784.64575507500001</v>
      </c>
      <c r="X68" s="70" t="s">
        <v>534</v>
      </c>
      <c r="Y68" s="80">
        <v>12.5</v>
      </c>
      <c r="Z68" s="80">
        <v>0</v>
      </c>
      <c r="AA68" s="80">
        <v>12.5</v>
      </c>
      <c r="AB68" s="22" t="s">
        <v>1247</v>
      </c>
      <c r="AC68" s="4">
        <v>39782.90625</v>
      </c>
      <c r="AD68" s="4">
        <v>39783.694444444445</v>
      </c>
      <c r="AE68" t="s">
        <v>1526</v>
      </c>
      <c r="AF68" t="s">
        <v>1527</v>
      </c>
      <c r="AG68" s="7">
        <v>38567549.699999996</v>
      </c>
      <c r="AH68" s="7">
        <v>694.21589459999996</v>
      </c>
      <c r="AI68" s="7">
        <v>6942.1589459999987</v>
      </c>
      <c r="AJ68" s="7">
        <v>7636.3748405999986</v>
      </c>
      <c r="AK68" s="64" t="s">
        <v>520</v>
      </c>
      <c r="AL68" s="67" t="s">
        <v>1782</v>
      </c>
      <c r="AM68" s="68">
        <v>39782.652777777781</v>
      </c>
      <c r="AN68" s="68">
        <v>39783.458333333336</v>
      </c>
      <c r="AO68" s="66" t="s">
        <v>2000</v>
      </c>
      <c r="AP68" s="66" t="s">
        <v>2001</v>
      </c>
      <c r="AQ68" s="69">
        <v>2024088.4380000001</v>
      </c>
      <c r="AR68" s="69">
        <v>36.433591884000002</v>
      </c>
      <c r="AS68" s="69">
        <v>688.19006892000004</v>
      </c>
      <c r="AT68" s="69">
        <v>724.623660804</v>
      </c>
      <c r="AU68" s="70" t="s">
        <v>531</v>
      </c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CF68">
        <v>105</v>
      </c>
      <c r="CH68">
        <v>65</v>
      </c>
      <c r="CR68">
        <v>2510</v>
      </c>
      <c r="CT68">
        <v>7990</v>
      </c>
      <c r="CV68">
        <v>7.18</v>
      </c>
      <c r="CX68">
        <v>303</v>
      </c>
      <c r="EM68" t="s">
        <v>1784</v>
      </c>
      <c r="EN68">
        <v>20</v>
      </c>
    </row>
    <row r="69" spans="1:162" ht="15" x14ac:dyDescent="0.25">
      <c r="A69" s="64" t="s">
        <v>496</v>
      </c>
      <c r="B69" s="22" t="s">
        <v>2075</v>
      </c>
      <c r="C69" s="4">
        <v>39790.65625</v>
      </c>
      <c r="D69" s="4">
        <v>39791.767361111109</v>
      </c>
      <c r="E69" t="s">
        <v>65</v>
      </c>
      <c r="F69" s="64" t="s">
        <v>66</v>
      </c>
      <c r="G69" s="7">
        <v>4008250.1175000002</v>
      </c>
      <c r="H69" s="7">
        <v>80.165002350000009</v>
      </c>
      <c r="I69" s="7">
        <v>3407.012599875</v>
      </c>
      <c r="J69" s="7">
        <v>3487.1776022250001</v>
      </c>
      <c r="K69" s="64" t="s">
        <v>432</v>
      </c>
      <c r="L69" s="79">
        <v>15800.31</v>
      </c>
      <c r="M69" s="79">
        <v>6015</v>
      </c>
      <c r="N69" s="79">
        <v>21815.309999999998</v>
      </c>
      <c r="O69" s="67" t="s">
        <v>894</v>
      </c>
      <c r="P69" s="68">
        <v>39790.65625</v>
      </c>
      <c r="Q69" s="68">
        <v>39791.926388888889</v>
      </c>
      <c r="R69" s="66" t="s">
        <v>1171</v>
      </c>
      <c r="S69" s="66" t="s">
        <v>1172</v>
      </c>
      <c r="T69" s="69">
        <v>157441.68600000002</v>
      </c>
      <c r="U69" s="69">
        <v>3.1488337200000003</v>
      </c>
      <c r="V69" s="69">
        <v>393.60421500000007</v>
      </c>
      <c r="W69" s="69">
        <v>396.75304872000009</v>
      </c>
      <c r="X69" s="70" t="s">
        <v>534</v>
      </c>
      <c r="Y69" s="70" t="s">
        <v>3034</v>
      </c>
      <c r="Z69" s="70"/>
      <c r="AA69" s="70"/>
      <c r="AB69" s="22" t="s">
        <v>1247</v>
      </c>
      <c r="AC69" s="4">
        <v>39791.201388888891</v>
      </c>
      <c r="AD69" s="4">
        <v>39792.253472222219</v>
      </c>
      <c r="AE69" t="s">
        <v>1530</v>
      </c>
      <c r="AF69" t="s">
        <v>1531</v>
      </c>
      <c r="AG69" s="7">
        <v>28475424.359999999</v>
      </c>
      <c r="AH69" s="7">
        <v>569.5084872000001</v>
      </c>
      <c r="AI69" s="7">
        <v>4840.8221412000003</v>
      </c>
      <c r="AJ69" s="7">
        <v>5410.3306284</v>
      </c>
      <c r="AK69" s="64" t="s">
        <v>520</v>
      </c>
      <c r="AL69" s="67" t="s">
        <v>1782</v>
      </c>
      <c r="AM69" s="68">
        <v>39790.659722222219</v>
      </c>
      <c r="AN69" s="68">
        <v>39791.913194444445</v>
      </c>
      <c r="AO69" s="66" t="s">
        <v>2004</v>
      </c>
      <c r="AP69" s="66" t="s">
        <v>2005</v>
      </c>
      <c r="AQ69" s="69">
        <v>1117949.2379999999</v>
      </c>
      <c r="AR69" s="69">
        <v>22.358984759999998</v>
      </c>
      <c r="AS69" s="69">
        <v>22.358984759999998</v>
      </c>
      <c r="AT69" s="69">
        <v>44.717969519999997</v>
      </c>
      <c r="AU69" s="70" t="s">
        <v>531</v>
      </c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Z69" s="62" t="s">
        <v>2992</v>
      </c>
      <c r="CA69" s="62"/>
      <c r="CE69" t="s">
        <v>1784</v>
      </c>
      <c r="CF69">
        <v>50</v>
      </c>
      <c r="CG69" t="s">
        <v>1784</v>
      </c>
      <c r="CH69">
        <v>25</v>
      </c>
      <c r="CI69" t="s">
        <v>1784</v>
      </c>
      <c r="CJ69">
        <v>1.4999999999999999E-2</v>
      </c>
      <c r="CL69">
        <v>0.7</v>
      </c>
      <c r="CN69">
        <v>14.1</v>
      </c>
      <c r="CP69">
        <v>2490</v>
      </c>
      <c r="CR69">
        <v>4060</v>
      </c>
      <c r="CT69">
        <v>12200</v>
      </c>
      <c r="CV69">
        <v>7.62</v>
      </c>
      <c r="CX69">
        <v>277</v>
      </c>
      <c r="CZ69">
        <v>16</v>
      </c>
      <c r="DJ69">
        <v>13</v>
      </c>
      <c r="EJ69">
        <v>16</v>
      </c>
      <c r="EL69">
        <v>2</v>
      </c>
      <c r="EM69" t="s">
        <v>1784</v>
      </c>
      <c r="EN69">
        <v>20</v>
      </c>
    </row>
    <row r="70" spans="1:162" ht="15" x14ac:dyDescent="0.25">
      <c r="A70" s="64" t="s">
        <v>498</v>
      </c>
      <c r="B70" s="22" t="s">
        <v>2075</v>
      </c>
      <c r="C70" s="4">
        <v>39822.256944444445</v>
      </c>
      <c r="D70" s="4">
        <v>39822.684027777781</v>
      </c>
      <c r="E70" t="s">
        <v>115</v>
      </c>
      <c r="F70" s="64" t="s">
        <v>116</v>
      </c>
      <c r="G70" s="7">
        <v>1154194.8059999999</v>
      </c>
      <c r="H70" s="7">
        <v>23.083896119999999</v>
      </c>
      <c r="I70" s="7">
        <v>207.75506507999998</v>
      </c>
      <c r="J70" s="7">
        <v>230.83896119999997</v>
      </c>
      <c r="K70" s="64" t="s">
        <v>432</v>
      </c>
      <c r="L70" s="79">
        <v>10397</v>
      </c>
      <c r="M70" s="79">
        <v>2853</v>
      </c>
      <c r="N70" s="79">
        <v>13250</v>
      </c>
      <c r="O70" s="67" t="s">
        <v>894</v>
      </c>
      <c r="P70" s="68">
        <v>39822.249305555553</v>
      </c>
      <c r="Q70" s="68">
        <v>39822.706944444442</v>
      </c>
      <c r="R70" s="66" t="s">
        <v>1173</v>
      </c>
      <c r="S70" s="66" t="s">
        <v>1174</v>
      </c>
      <c r="T70" s="69">
        <v>11326.740000000002</v>
      </c>
      <c r="U70" s="69">
        <v>0.22653480000000004</v>
      </c>
      <c r="V70" s="69">
        <v>16.990110000000005</v>
      </c>
      <c r="W70" s="69">
        <v>17.216644800000005</v>
      </c>
      <c r="X70" s="70" t="s">
        <v>534</v>
      </c>
      <c r="Y70" s="80">
        <v>1627.5</v>
      </c>
      <c r="Z70" s="80">
        <v>230</v>
      </c>
      <c r="AA70" s="80">
        <v>1857.5</v>
      </c>
      <c r="AB70" s="22" t="s">
        <v>1247</v>
      </c>
      <c r="AC70" s="4">
        <v>39822.71597222222</v>
      </c>
      <c r="AD70" s="4">
        <v>39823.226388888892</v>
      </c>
      <c r="AE70" t="s">
        <v>1532</v>
      </c>
      <c r="AF70" t="s">
        <v>1533</v>
      </c>
      <c r="AG70" s="7">
        <v>6721287.5160000008</v>
      </c>
      <c r="AH70" s="7">
        <v>134.42575032000002</v>
      </c>
      <c r="AI70" s="7">
        <v>604.91587644000003</v>
      </c>
      <c r="AJ70" s="7">
        <v>739.34162676000005</v>
      </c>
      <c r="AK70" s="64" t="s">
        <v>520</v>
      </c>
      <c r="AL70" s="67" t="s">
        <v>1782</v>
      </c>
      <c r="AM70" s="68">
        <v>39822.284722222219</v>
      </c>
      <c r="AN70" s="68">
        <v>39822.690972222219</v>
      </c>
      <c r="AO70" s="66" t="s">
        <v>2006</v>
      </c>
      <c r="AP70" s="66" t="s">
        <v>2007</v>
      </c>
      <c r="AQ70" s="69">
        <v>308653.66499999998</v>
      </c>
      <c r="AR70" s="69">
        <v>6.1730732999999995</v>
      </c>
      <c r="AS70" s="69">
        <v>6.1730732999999995</v>
      </c>
      <c r="AT70" s="69">
        <v>12.346146599999999</v>
      </c>
      <c r="AU70" s="70" t="s">
        <v>531</v>
      </c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Z70" s="62" t="s">
        <v>2992</v>
      </c>
      <c r="CA70" s="62"/>
      <c r="CF70">
        <v>71</v>
      </c>
      <c r="CH70">
        <v>9.5</v>
      </c>
      <c r="CJ70">
        <v>5.6000000000000001E-2</v>
      </c>
      <c r="CL70">
        <v>1.56</v>
      </c>
      <c r="CN70">
        <v>26.4</v>
      </c>
      <c r="CP70">
        <v>200</v>
      </c>
      <c r="CR70">
        <v>300</v>
      </c>
      <c r="CT70">
        <v>1320</v>
      </c>
      <c r="CV70">
        <v>7.31</v>
      </c>
      <c r="CX70">
        <v>157</v>
      </c>
      <c r="CZ70">
        <v>39</v>
      </c>
      <c r="DJ70">
        <v>34</v>
      </c>
      <c r="EJ70">
        <v>27</v>
      </c>
      <c r="EL70">
        <v>2.2000000000000002</v>
      </c>
      <c r="EN70">
        <v>42</v>
      </c>
    </row>
    <row r="71" spans="1:162" ht="15" x14ac:dyDescent="0.25">
      <c r="A71" s="64" t="s">
        <v>499</v>
      </c>
      <c r="B71" s="22" t="s">
        <v>2075</v>
      </c>
      <c r="C71" s="4">
        <v>39871.263888888891</v>
      </c>
      <c r="D71" s="4">
        <v>39871.614583333336</v>
      </c>
      <c r="E71" t="s">
        <v>167</v>
      </c>
      <c r="F71" s="64" t="s">
        <v>168</v>
      </c>
      <c r="G71" s="7">
        <v>7050329.3129999992</v>
      </c>
      <c r="H71" s="7">
        <v>141.00658625999998</v>
      </c>
      <c r="I71" s="7">
        <v>5710.76674353</v>
      </c>
      <c r="J71" s="7">
        <v>5851.7733297900004</v>
      </c>
      <c r="K71" s="64" t="s">
        <v>432</v>
      </c>
      <c r="L71" s="79">
        <v>6063.5</v>
      </c>
      <c r="M71" s="79">
        <v>721</v>
      </c>
      <c r="N71" s="79">
        <v>6784.5</v>
      </c>
      <c r="O71" s="67" t="s">
        <v>894</v>
      </c>
      <c r="P71" s="68">
        <v>39871.270138888889</v>
      </c>
      <c r="Q71" s="68">
        <v>39871.534722222219</v>
      </c>
      <c r="R71" s="66" t="s">
        <v>1177</v>
      </c>
      <c r="S71" s="66" t="s">
        <v>1178</v>
      </c>
      <c r="T71" s="69">
        <v>87782.235000000001</v>
      </c>
      <c r="U71" s="69">
        <v>1.7556446999999999</v>
      </c>
      <c r="V71" s="69">
        <v>42.135472799999995</v>
      </c>
      <c r="W71" s="69">
        <v>43.891117499999993</v>
      </c>
      <c r="X71" s="70" t="s">
        <v>534</v>
      </c>
      <c r="Y71" s="80">
        <v>466.2</v>
      </c>
      <c r="Z71" s="80">
        <v>0</v>
      </c>
      <c r="AA71" s="80">
        <v>466.2</v>
      </c>
      <c r="AB71" s="22" t="s">
        <v>1247</v>
      </c>
      <c r="AC71" s="4">
        <v>39871.409722222219</v>
      </c>
      <c r="AD71" s="4">
        <v>39871.805555555555</v>
      </c>
      <c r="AE71" t="s">
        <v>1536</v>
      </c>
      <c r="AF71" t="s">
        <v>1537</v>
      </c>
      <c r="AG71" s="7">
        <v>27855285.344999999</v>
      </c>
      <c r="AH71" s="7">
        <v>557.10570689999997</v>
      </c>
      <c r="AI71" s="7">
        <v>3342.6342413999996</v>
      </c>
      <c r="AJ71" s="7">
        <v>3899.7399482999995</v>
      </c>
      <c r="AK71" s="64" t="s">
        <v>520</v>
      </c>
      <c r="AL71" s="67" t="s">
        <v>1782</v>
      </c>
      <c r="AM71" s="68">
        <v>39871.274305555555</v>
      </c>
      <c r="AN71" s="68">
        <v>39871.513888888891</v>
      </c>
      <c r="AO71" s="66" t="s">
        <v>2010</v>
      </c>
      <c r="AP71" s="66" t="s">
        <v>2011</v>
      </c>
      <c r="AQ71" s="69">
        <v>1335422.6459999997</v>
      </c>
      <c r="AR71" s="69">
        <v>26.708452919999996</v>
      </c>
      <c r="AS71" s="69">
        <v>65.435709653999979</v>
      </c>
      <c r="AT71" s="69">
        <v>92.144162573999978</v>
      </c>
      <c r="AU71" s="70" t="s">
        <v>531</v>
      </c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CF71">
        <v>35</v>
      </c>
      <c r="CG71" t="s">
        <v>1784</v>
      </c>
      <c r="CH71">
        <v>2.5</v>
      </c>
      <c r="CJ71">
        <v>0.24</v>
      </c>
      <c r="CL71">
        <v>1.83</v>
      </c>
      <c r="CN71">
        <v>23.8</v>
      </c>
      <c r="CP71">
        <v>752</v>
      </c>
      <c r="CR71">
        <v>1190</v>
      </c>
      <c r="CT71">
        <v>4060</v>
      </c>
      <c r="CV71">
        <v>7.14</v>
      </c>
      <c r="CX71">
        <v>207</v>
      </c>
      <c r="CZ71">
        <v>240</v>
      </c>
      <c r="DJ71">
        <v>31</v>
      </c>
      <c r="EJ71">
        <v>140</v>
      </c>
      <c r="EL71">
        <v>4</v>
      </c>
      <c r="EM71" t="s">
        <v>1784</v>
      </c>
      <c r="EN71">
        <v>20</v>
      </c>
    </row>
    <row r="72" spans="1:162" ht="15" x14ac:dyDescent="0.25">
      <c r="A72" s="64" t="s">
        <v>500</v>
      </c>
      <c r="B72" s="22" t="s">
        <v>2075</v>
      </c>
      <c r="C72" s="4">
        <v>39900.791666666664</v>
      </c>
      <c r="D72" s="4">
        <v>39901.725694444445</v>
      </c>
      <c r="E72" t="s">
        <v>205</v>
      </c>
      <c r="F72" s="64" t="s">
        <v>206</v>
      </c>
      <c r="G72" s="7">
        <v>8623330.3304999992</v>
      </c>
      <c r="H72" s="7">
        <v>172.46660660999999</v>
      </c>
      <c r="I72" s="7">
        <v>25869.990991499995</v>
      </c>
      <c r="J72" s="7">
        <v>26042.457598109995</v>
      </c>
      <c r="K72" s="64" t="s">
        <v>432</v>
      </c>
      <c r="L72" s="79">
        <v>8983.64</v>
      </c>
      <c r="M72" s="79">
        <v>2271</v>
      </c>
      <c r="N72" s="79">
        <v>11254.64</v>
      </c>
      <c r="O72" s="67" t="s">
        <v>894</v>
      </c>
      <c r="P72" s="68">
        <v>39900.79583333333</v>
      </c>
      <c r="Q72" s="68">
        <v>39901.661111111112</v>
      </c>
      <c r="R72" s="66" t="s">
        <v>1179</v>
      </c>
      <c r="S72" s="66" t="s">
        <v>1180</v>
      </c>
      <c r="T72" s="69">
        <v>144415.935</v>
      </c>
      <c r="U72" s="69">
        <v>2.8883187000000001</v>
      </c>
      <c r="V72" s="69">
        <v>375.48143099999999</v>
      </c>
      <c r="W72" s="69">
        <v>378.3697497</v>
      </c>
      <c r="X72" s="70" t="s">
        <v>534</v>
      </c>
      <c r="Y72" s="70" t="s">
        <v>3034</v>
      </c>
      <c r="Z72" s="70"/>
      <c r="AA72" s="70"/>
      <c r="AB72" s="22" t="s">
        <v>1247</v>
      </c>
      <c r="AC72" s="4">
        <v>39901.052083333336</v>
      </c>
      <c r="AD72" s="4">
        <v>39901.833333333336</v>
      </c>
      <c r="AE72" t="s">
        <v>1538</v>
      </c>
      <c r="AF72" t="s">
        <v>1539</v>
      </c>
      <c r="AG72" s="7">
        <v>49613952.884999998</v>
      </c>
      <c r="AH72" s="7">
        <v>992.27905769999995</v>
      </c>
      <c r="AI72" s="7">
        <v>20837.860211700001</v>
      </c>
      <c r="AJ72" s="7">
        <v>21830.139269400002</v>
      </c>
      <c r="AK72" s="64" t="s">
        <v>520</v>
      </c>
      <c r="AL72" s="67" t="s">
        <v>1782</v>
      </c>
      <c r="AM72" s="68">
        <v>39900.802083333336</v>
      </c>
      <c r="AN72" s="68">
        <v>39901.732638888891</v>
      </c>
      <c r="AO72" s="66" t="s">
        <v>2012</v>
      </c>
      <c r="AP72" s="66" t="s">
        <v>2013</v>
      </c>
      <c r="AQ72" s="69">
        <v>1829834.8470000001</v>
      </c>
      <c r="AR72" s="69">
        <v>36.596696940000001</v>
      </c>
      <c r="AS72" s="69">
        <v>36.596696940000001</v>
      </c>
      <c r="AT72" s="69">
        <v>73.193393880000002</v>
      </c>
      <c r="AU72" s="70" t="s">
        <v>531</v>
      </c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CF72">
        <v>7</v>
      </c>
      <c r="CG72" t="s">
        <v>1784</v>
      </c>
      <c r="CH72">
        <v>2.5</v>
      </c>
      <c r="CJ72">
        <v>9.9000000000000005E-2</v>
      </c>
      <c r="CL72">
        <v>0.8</v>
      </c>
      <c r="CN72">
        <v>23.4</v>
      </c>
      <c r="CP72">
        <v>63.9</v>
      </c>
      <c r="CR72">
        <v>95.3</v>
      </c>
      <c r="CT72">
        <v>747</v>
      </c>
      <c r="CV72">
        <v>7.89</v>
      </c>
      <c r="CX72">
        <v>198</v>
      </c>
      <c r="CZ72">
        <v>12</v>
      </c>
      <c r="DJ72">
        <v>9</v>
      </c>
      <c r="EJ72">
        <v>11</v>
      </c>
      <c r="EL72">
        <v>0.66</v>
      </c>
      <c r="EM72" t="s">
        <v>1784</v>
      </c>
      <c r="EN72">
        <v>20</v>
      </c>
    </row>
    <row r="73" spans="1:162" x14ac:dyDescent="0.2">
      <c r="A73" s="64" t="s">
        <v>501</v>
      </c>
      <c r="B73" s="22" t="s">
        <v>2075</v>
      </c>
      <c r="C73" s="4">
        <v>39924.305555555555</v>
      </c>
      <c r="D73" s="4">
        <v>39924.538194444445</v>
      </c>
      <c r="E73" t="s">
        <v>231</v>
      </c>
      <c r="F73" s="64" t="s">
        <v>232</v>
      </c>
      <c r="G73" s="7">
        <v>5104395.3809999991</v>
      </c>
      <c r="H73" s="7">
        <v>102.08790761999998</v>
      </c>
      <c r="I73" s="7">
        <v>204.17581523999996</v>
      </c>
      <c r="J73" s="7">
        <v>306.26372285999992</v>
      </c>
      <c r="K73" s="64" t="s">
        <v>432</v>
      </c>
      <c r="L73" s="63" t="s">
        <v>3034</v>
      </c>
      <c r="O73" s="67" t="s">
        <v>894</v>
      </c>
      <c r="P73" s="68">
        <v>39924.306944444441</v>
      </c>
      <c r="Q73" s="68">
        <v>39924.525694444441</v>
      </c>
      <c r="R73" s="66" t="s">
        <v>1181</v>
      </c>
      <c r="S73" s="66" t="s">
        <v>1182</v>
      </c>
      <c r="T73" s="69">
        <v>95144.615999999995</v>
      </c>
      <c r="U73" s="69">
        <v>1.9028923199999999</v>
      </c>
      <c r="V73" s="69">
        <v>1.9028923199999999</v>
      </c>
      <c r="W73" s="69">
        <v>3.8057846399999997</v>
      </c>
      <c r="X73" s="70" t="s">
        <v>534</v>
      </c>
      <c r="Y73" s="70"/>
      <c r="Z73" s="70"/>
      <c r="AA73" s="70"/>
      <c r="AB73" s="22" t="s">
        <v>1247</v>
      </c>
      <c r="AC73" s="4">
        <v>39924.447916666664</v>
      </c>
      <c r="AD73" s="4">
        <v>39924.732638888891</v>
      </c>
      <c r="AE73" t="s">
        <v>1540</v>
      </c>
      <c r="AF73" t="s">
        <v>1541</v>
      </c>
      <c r="AG73" s="7">
        <v>27309336.476999998</v>
      </c>
      <c r="AH73" s="7">
        <v>546.18672953999999</v>
      </c>
      <c r="AI73" s="7">
        <v>546.18672953999999</v>
      </c>
      <c r="AJ73" s="7">
        <v>1092.37345908</v>
      </c>
      <c r="AK73" s="64" t="s">
        <v>520</v>
      </c>
      <c r="AL73" s="67" t="s">
        <v>1782</v>
      </c>
      <c r="AM73" s="68">
        <v>39924.309027777781</v>
      </c>
      <c r="AN73" s="68">
        <v>39924.59375</v>
      </c>
      <c r="AO73" s="66" t="s">
        <v>2014</v>
      </c>
      <c r="AP73" s="66" t="s">
        <v>2015</v>
      </c>
      <c r="AQ73" s="69">
        <v>1399985.064</v>
      </c>
      <c r="AR73" s="69">
        <v>27.99970128</v>
      </c>
      <c r="AS73" s="69">
        <v>27.99970128</v>
      </c>
      <c r="AT73" s="69">
        <v>55.99940256</v>
      </c>
      <c r="AU73" s="70" t="s">
        <v>531</v>
      </c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CE73" t="s">
        <v>1784</v>
      </c>
      <c r="CF73">
        <v>5</v>
      </c>
      <c r="CG73" t="s">
        <v>1784</v>
      </c>
      <c r="CH73">
        <v>2.5</v>
      </c>
      <c r="CJ73">
        <v>7.9000000000000001E-2</v>
      </c>
      <c r="CL73">
        <v>3.12</v>
      </c>
      <c r="CN73">
        <v>12.5</v>
      </c>
      <c r="CP73">
        <v>20.5</v>
      </c>
      <c r="CR73">
        <v>29</v>
      </c>
      <c r="CT73">
        <v>333</v>
      </c>
      <c r="CV73">
        <v>7.66</v>
      </c>
      <c r="CX73">
        <v>95.8</v>
      </c>
      <c r="CZ73">
        <v>2.9</v>
      </c>
      <c r="DJ73">
        <v>179</v>
      </c>
      <c r="EJ73">
        <v>5</v>
      </c>
      <c r="EK73" t="s">
        <v>1784</v>
      </c>
      <c r="EL73">
        <v>0.25</v>
      </c>
      <c r="EM73" t="s">
        <v>1784</v>
      </c>
      <c r="EN73">
        <v>20</v>
      </c>
    </row>
    <row r="74" spans="1:162" x14ac:dyDescent="0.2">
      <c r="A74" s="64" t="s">
        <v>502</v>
      </c>
      <c r="B74" s="22" t="s">
        <v>2075</v>
      </c>
      <c r="C74" s="4">
        <v>40009.194444444445</v>
      </c>
      <c r="D74" s="4">
        <v>40009.520833333336</v>
      </c>
      <c r="E74" t="s">
        <v>243</v>
      </c>
      <c r="F74" s="64" t="s">
        <v>244</v>
      </c>
      <c r="G74" s="7">
        <v>8961716.688000001</v>
      </c>
      <c r="H74" s="7">
        <v>179.23433376000003</v>
      </c>
      <c r="I74" s="7">
        <v>179.23433376000003</v>
      </c>
      <c r="J74" s="7">
        <v>358.46866752000005</v>
      </c>
      <c r="K74" s="64" t="s">
        <v>432</v>
      </c>
      <c r="O74" s="67" t="s">
        <v>894</v>
      </c>
      <c r="P74" s="68">
        <v>40009.179861111108</v>
      </c>
      <c r="Q74" s="68">
        <v>40009.27847222222</v>
      </c>
      <c r="R74" s="66" t="s">
        <v>1185</v>
      </c>
      <c r="S74" s="66" t="s">
        <v>1186</v>
      </c>
      <c r="T74" s="69">
        <v>338103.18900000001</v>
      </c>
      <c r="U74" s="69">
        <v>6.7620637800000001</v>
      </c>
      <c r="V74" s="69">
        <v>6.7620637800000001</v>
      </c>
      <c r="W74" s="69">
        <v>13.52412756</v>
      </c>
      <c r="X74" s="70" t="s">
        <v>534</v>
      </c>
      <c r="Y74" s="70"/>
      <c r="Z74" s="70"/>
      <c r="AA74" s="70"/>
      <c r="AB74" s="22" t="s">
        <v>1247</v>
      </c>
      <c r="AC74" s="4">
        <v>40009.190972222219</v>
      </c>
      <c r="AD74" s="4">
        <v>40009.378472222219</v>
      </c>
      <c r="AE74" t="s">
        <v>1544</v>
      </c>
      <c r="AF74" t="s">
        <v>1677</v>
      </c>
      <c r="AG74" s="7">
        <v>50899254.706499994</v>
      </c>
      <c r="AH74" s="7">
        <v>1017.9850941299999</v>
      </c>
      <c r="AI74" s="7">
        <v>1017.9850941299999</v>
      </c>
      <c r="AJ74" s="7">
        <v>2035.9701882599998</v>
      </c>
      <c r="AK74" s="64" t="s">
        <v>520</v>
      </c>
      <c r="AL74" s="67" t="s">
        <v>1782</v>
      </c>
      <c r="AM74" s="68">
        <v>40009.222222222219</v>
      </c>
      <c r="AN74" s="68">
        <v>40009.503472222219</v>
      </c>
      <c r="AO74" s="66" t="s">
        <v>2018</v>
      </c>
      <c r="AP74" s="66" t="s">
        <v>2019</v>
      </c>
      <c r="AQ74" s="69">
        <v>1765838.7659999998</v>
      </c>
      <c r="AR74" s="69">
        <v>35.316775319999991</v>
      </c>
      <c r="AS74" s="69">
        <v>35.316775319999991</v>
      </c>
      <c r="AT74" s="69">
        <v>70.633550639999982</v>
      </c>
      <c r="AU74" s="70" t="s">
        <v>531</v>
      </c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CF74">
        <v>220</v>
      </c>
      <c r="CG74" t="s">
        <v>1784</v>
      </c>
      <c r="CH74">
        <v>2.5</v>
      </c>
      <c r="CJ74">
        <v>0.19700000000000001</v>
      </c>
      <c r="CL74">
        <v>4.32</v>
      </c>
      <c r="CN74">
        <v>90.7</v>
      </c>
      <c r="CP74">
        <v>397</v>
      </c>
      <c r="CR74">
        <v>609</v>
      </c>
      <c r="CT74">
        <v>2360</v>
      </c>
      <c r="CV74">
        <v>7.19</v>
      </c>
      <c r="CX74">
        <v>202</v>
      </c>
      <c r="CZ74">
        <v>220</v>
      </c>
      <c r="DJ74">
        <v>122</v>
      </c>
      <c r="EJ74">
        <v>180</v>
      </c>
      <c r="EL74">
        <v>1.8</v>
      </c>
      <c r="EM74" t="s">
        <v>1784</v>
      </c>
      <c r="EN74">
        <v>20</v>
      </c>
    </row>
    <row r="75" spans="1:162" x14ac:dyDescent="0.2">
      <c r="A75" s="64" t="s">
        <v>503</v>
      </c>
      <c r="B75" s="22" t="s">
        <v>2075</v>
      </c>
      <c r="C75" s="4">
        <v>40155.375</v>
      </c>
      <c r="D75" s="4">
        <v>40156.224305555559</v>
      </c>
      <c r="E75" t="s">
        <v>249</v>
      </c>
      <c r="F75" s="64" t="s">
        <v>250</v>
      </c>
      <c r="G75" s="7">
        <v>21917241.899999999</v>
      </c>
      <c r="H75" s="7">
        <v>438.34483799999998</v>
      </c>
      <c r="I75" s="7">
        <v>21259.724643000001</v>
      </c>
      <c r="J75" s="7">
        <v>21698.069481000002</v>
      </c>
      <c r="K75" s="64" t="s">
        <v>432</v>
      </c>
      <c r="O75" s="67" t="s">
        <v>894</v>
      </c>
      <c r="P75" s="68">
        <v>40155.400694444441</v>
      </c>
      <c r="Q75" s="68">
        <v>40156.071527777778</v>
      </c>
      <c r="R75" s="66" t="s">
        <v>1189</v>
      </c>
      <c r="S75" s="66" t="s">
        <v>1190</v>
      </c>
      <c r="T75" s="69">
        <v>240693.22499999998</v>
      </c>
      <c r="U75" s="69">
        <v>4.8138645000000002</v>
      </c>
      <c r="V75" s="69">
        <v>649.87170749999984</v>
      </c>
      <c r="W75" s="69">
        <v>654.68557199999987</v>
      </c>
      <c r="X75" s="70" t="s">
        <v>534</v>
      </c>
      <c r="Y75" s="70"/>
      <c r="Z75" s="70"/>
      <c r="AA75" s="70"/>
      <c r="AB75" s="22" t="s">
        <v>1247</v>
      </c>
      <c r="AC75" s="4">
        <v>40155.770833333336</v>
      </c>
      <c r="AD75" s="4">
        <v>40157.1875</v>
      </c>
      <c r="AE75" t="s">
        <v>1547</v>
      </c>
      <c r="AF75" t="s">
        <v>1548</v>
      </c>
      <c r="AG75" s="7">
        <v>250519171.94999999</v>
      </c>
      <c r="AH75" s="7">
        <v>5010.3834390000002</v>
      </c>
      <c r="AI75" s="7">
        <v>5511.4217828999999</v>
      </c>
      <c r="AJ75" s="7">
        <v>10521.8052219</v>
      </c>
      <c r="AK75" s="64" t="s">
        <v>520</v>
      </c>
      <c r="AL75" s="67" t="s">
        <v>1782</v>
      </c>
      <c r="AM75" s="68">
        <v>40155.379166666666</v>
      </c>
      <c r="AN75" s="68">
        <v>40156.535416666666</v>
      </c>
      <c r="AO75" s="66" t="s">
        <v>2022</v>
      </c>
      <c r="AP75" s="66" t="s">
        <v>2023</v>
      </c>
      <c r="AQ75" s="69">
        <v>13846939.65</v>
      </c>
      <c r="AR75" s="69">
        <v>276.93879299999998</v>
      </c>
      <c r="AS75" s="69">
        <v>276.93879299999998</v>
      </c>
      <c r="AT75" s="69">
        <v>553.87758599999995</v>
      </c>
      <c r="AU75" s="70" t="s">
        <v>531</v>
      </c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CF75">
        <v>110</v>
      </c>
      <c r="CG75" t="s">
        <v>1784</v>
      </c>
      <c r="CH75">
        <v>2.5</v>
      </c>
      <c r="CJ75">
        <v>3.2000000000000001E-2</v>
      </c>
      <c r="CL75">
        <v>2.25</v>
      </c>
      <c r="CN75">
        <v>62.1</v>
      </c>
      <c r="CP75">
        <v>125</v>
      </c>
      <c r="CR75">
        <v>204</v>
      </c>
      <c r="CT75">
        <v>1050</v>
      </c>
      <c r="CV75">
        <v>6.9399999999999995</v>
      </c>
      <c r="CX75">
        <v>160</v>
      </c>
      <c r="CZ75">
        <v>110</v>
      </c>
      <c r="DJ75">
        <v>48</v>
      </c>
      <c r="EJ75">
        <v>97</v>
      </c>
      <c r="EK75" t="s">
        <v>1784</v>
      </c>
      <c r="EL75">
        <v>0.25</v>
      </c>
      <c r="EM75" t="s">
        <v>1784</v>
      </c>
      <c r="EN75">
        <v>20</v>
      </c>
    </row>
    <row r="76" spans="1:162" x14ac:dyDescent="0.2">
      <c r="A76" s="64" t="s">
        <v>504</v>
      </c>
      <c r="B76" s="22" t="s">
        <v>2075</v>
      </c>
      <c r="C76" s="4">
        <v>40201.611111111109</v>
      </c>
      <c r="D76" s="4">
        <v>40203.086805555555</v>
      </c>
      <c r="E76" t="s">
        <v>296</v>
      </c>
      <c r="F76" s="64" t="s">
        <v>297</v>
      </c>
      <c r="G76" s="7">
        <v>61136079.149999999</v>
      </c>
      <c r="H76" s="7">
        <v>1222.721583</v>
      </c>
      <c r="I76" s="7">
        <v>7947.6902895000003</v>
      </c>
      <c r="J76" s="7">
        <v>9170.4118725000008</v>
      </c>
      <c r="K76" s="64" t="s">
        <v>432</v>
      </c>
      <c r="O76" s="67" t="s">
        <v>894</v>
      </c>
      <c r="P76" s="68">
        <v>40201.603472222225</v>
      </c>
      <c r="Q76" s="68">
        <v>40203.293749999997</v>
      </c>
      <c r="R76" s="66" t="s">
        <v>1193</v>
      </c>
      <c r="S76" s="66" t="s">
        <v>1194</v>
      </c>
      <c r="T76" s="69">
        <v>2520199.65</v>
      </c>
      <c r="U76" s="69">
        <v>50.403993</v>
      </c>
      <c r="V76" s="69">
        <v>3528.2795099999998</v>
      </c>
      <c r="W76" s="69">
        <v>3578.6835029999997</v>
      </c>
      <c r="X76" s="70" t="s">
        <v>534</v>
      </c>
      <c r="Y76" s="70"/>
      <c r="Z76" s="70"/>
      <c r="AA76" s="70"/>
      <c r="AB76" s="22" t="s">
        <v>1247</v>
      </c>
      <c r="AC76" s="4">
        <v>40201.913888888892</v>
      </c>
      <c r="AD76" s="4">
        <v>40203.395833333336</v>
      </c>
      <c r="AE76" t="s">
        <v>1553</v>
      </c>
      <c r="AF76" t="s">
        <v>1552</v>
      </c>
      <c r="AG76" s="7">
        <v>270199382.69999999</v>
      </c>
      <c r="AH76" s="7">
        <v>5403.9876539999996</v>
      </c>
      <c r="AI76" s="7">
        <v>8376.1808636999995</v>
      </c>
      <c r="AJ76" s="7">
        <v>13780.1685177</v>
      </c>
      <c r="AK76" s="64" t="s">
        <v>520</v>
      </c>
      <c r="AL76" s="67" t="s">
        <v>1782</v>
      </c>
      <c r="AM76" s="68">
        <v>40201.618055555555</v>
      </c>
      <c r="AN76" s="68">
        <v>40203.152777777781</v>
      </c>
      <c r="AO76" s="66" t="s">
        <v>2026</v>
      </c>
      <c r="AP76" s="66" t="s">
        <v>2027</v>
      </c>
      <c r="AQ76" s="69">
        <v>15121197.899999999</v>
      </c>
      <c r="AR76" s="69">
        <v>302.42395800000003</v>
      </c>
      <c r="AS76" s="69">
        <v>302.42395800000003</v>
      </c>
      <c r="AT76" s="69">
        <v>604.84791600000005</v>
      </c>
      <c r="AU76" s="70" t="s">
        <v>531</v>
      </c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CF76">
        <v>95</v>
      </c>
      <c r="CG76" t="s">
        <v>1784</v>
      </c>
      <c r="CH76">
        <v>2.5</v>
      </c>
      <c r="CJ76">
        <v>0.30199999999999999</v>
      </c>
      <c r="CL76">
        <v>1.7</v>
      </c>
      <c r="CN76">
        <v>60.4</v>
      </c>
      <c r="CP76">
        <v>11400</v>
      </c>
      <c r="CR76">
        <v>17000</v>
      </c>
      <c r="CT76">
        <v>42100</v>
      </c>
      <c r="CV76">
        <v>7.6</v>
      </c>
      <c r="CX76">
        <v>214</v>
      </c>
      <c r="CZ76">
        <v>110</v>
      </c>
      <c r="DJ76">
        <v>12</v>
      </c>
      <c r="EJ76">
        <v>61</v>
      </c>
      <c r="EL76">
        <v>1</v>
      </c>
      <c r="EM76" t="s">
        <v>1784</v>
      </c>
      <c r="EN76">
        <v>20</v>
      </c>
    </row>
    <row r="77" spans="1:162" x14ac:dyDescent="0.2">
      <c r="A77" s="64" t="s">
        <v>505</v>
      </c>
      <c r="B77" s="22" t="s">
        <v>2075</v>
      </c>
      <c r="C77" s="4">
        <v>40218.170138888891</v>
      </c>
      <c r="D77" s="4">
        <v>40219.461805555555</v>
      </c>
      <c r="E77" t="s">
        <v>321</v>
      </c>
      <c r="F77" s="64" t="s">
        <v>322</v>
      </c>
      <c r="G77" s="7">
        <v>2548516.4999999995</v>
      </c>
      <c r="H77" s="7">
        <v>50.97032999999999</v>
      </c>
      <c r="I77" s="7">
        <v>1452.6544049999998</v>
      </c>
      <c r="J77" s="7">
        <v>1503.6247349999999</v>
      </c>
      <c r="K77" s="64" t="s">
        <v>432</v>
      </c>
      <c r="O77" s="67" t="s">
        <v>894</v>
      </c>
      <c r="P77" s="68">
        <v>40218.115277777775</v>
      </c>
      <c r="Q77" s="68">
        <v>40219.390972222223</v>
      </c>
      <c r="R77" s="66" t="s">
        <v>1197</v>
      </c>
      <c r="S77" s="66" t="s">
        <v>1198</v>
      </c>
      <c r="T77" s="69">
        <v>39643.589999999997</v>
      </c>
      <c r="U77" s="69">
        <v>0.7928717999999999</v>
      </c>
      <c r="V77" s="69">
        <v>55.501025999999996</v>
      </c>
      <c r="W77" s="69">
        <v>56.293897799999996</v>
      </c>
      <c r="X77" s="70" t="s">
        <v>534</v>
      </c>
      <c r="Y77" s="70"/>
      <c r="Z77" s="70"/>
      <c r="AA77" s="70"/>
      <c r="AB77" s="22" t="s">
        <v>1247</v>
      </c>
      <c r="AC77" s="4">
        <v>40218.667361111111</v>
      </c>
      <c r="AD77" s="4">
        <v>40219.52847222222</v>
      </c>
      <c r="AE77" t="s">
        <v>1556</v>
      </c>
      <c r="AF77" t="s">
        <v>1557</v>
      </c>
      <c r="AG77" s="7">
        <v>7560598.9499999993</v>
      </c>
      <c r="AH77" s="7">
        <v>151.21197900000001</v>
      </c>
      <c r="AI77" s="7">
        <v>347.78755169999999</v>
      </c>
      <c r="AJ77" s="7">
        <v>498.99953070000004</v>
      </c>
      <c r="AK77" s="64" t="s">
        <v>520</v>
      </c>
      <c r="AL77" s="67" t="s">
        <v>1782</v>
      </c>
      <c r="AM77" s="68">
        <v>40218.159722222219</v>
      </c>
      <c r="AN77" s="68">
        <v>40219.243055555555</v>
      </c>
      <c r="AO77" s="66" t="s">
        <v>2030</v>
      </c>
      <c r="AP77" s="66" t="s">
        <v>2031</v>
      </c>
      <c r="AQ77" s="69">
        <v>1415842.5</v>
      </c>
      <c r="AR77" s="69">
        <v>28.316849999999999</v>
      </c>
      <c r="AS77" s="69">
        <v>28.316849999999999</v>
      </c>
      <c r="AT77" s="69">
        <v>56.633699999999997</v>
      </c>
      <c r="AU77" s="70" t="s">
        <v>531</v>
      </c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CF77">
        <v>83</v>
      </c>
      <c r="CG77" t="s">
        <v>1784</v>
      </c>
      <c r="CH77">
        <v>2.5</v>
      </c>
      <c r="CJ77">
        <v>4.8000000000000001E-2</v>
      </c>
      <c r="CL77">
        <v>7.91</v>
      </c>
      <c r="CN77">
        <v>54.9</v>
      </c>
      <c r="CP77">
        <v>147</v>
      </c>
      <c r="CR77">
        <v>215</v>
      </c>
      <c r="CT77">
        <v>1170</v>
      </c>
      <c r="CV77">
        <v>6.67</v>
      </c>
      <c r="CX77">
        <v>195</v>
      </c>
      <c r="CZ77">
        <v>75</v>
      </c>
      <c r="DJ77">
        <v>230</v>
      </c>
      <c r="EJ77">
        <v>58</v>
      </c>
      <c r="EL77">
        <v>0.59</v>
      </c>
      <c r="EM77" t="s">
        <v>1784</v>
      </c>
      <c r="EN77">
        <v>20</v>
      </c>
    </row>
    <row r="78" spans="1:162" x14ac:dyDescent="0.2">
      <c r="A78" s="64" t="s">
        <v>506</v>
      </c>
      <c r="B78" s="22" t="s">
        <v>2075</v>
      </c>
      <c r="C78" s="4">
        <v>40246.680555555555</v>
      </c>
      <c r="D78" s="4">
        <v>40248.1875</v>
      </c>
      <c r="E78" t="s">
        <v>350</v>
      </c>
      <c r="F78" s="64" t="s">
        <v>351</v>
      </c>
      <c r="G78" s="7">
        <v>27835463.550000001</v>
      </c>
      <c r="H78" s="7">
        <v>556.70927099999994</v>
      </c>
      <c r="I78" s="7">
        <v>2783.5463549999999</v>
      </c>
      <c r="J78" s="7">
        <v>3340.2556260000001</v>
      </c>
      <c r="K78" s="64" t="s">
        <v>432</v>
      </c>
      <c r="O78" s="67" t="s">
        <v>894</v>
      </c>
      <c r="P78" s="68">
        <v>40246.647222222222</v>
      </c>
      <c r="Q78" s="68">
        <v>40248.262499999997</v>
      </c>
      <c r="R78" s="66" t="s">
        <v>1199</v>
      </c>
      <c r="S78" s="66" t="s">
        <v>1200</v>
      </c>
      <c r="T78" s="69">
        <v>651287.55000000005</v>
      </c>
      <c r="U78" s="69">
        <v>13.025751</v>
      </c>
      <c r="V78" s="69">
        <v>267.02789550000006</v>
      </c>
      <c r="W78" s="69">
        <v>280.05364650000007</v>
      </c>
      <c r="X78" s="70" t="s">
        <v>534</v>
      </c>
      <c r="Y78" s="70"/>
      <c r="Z78" s="70"/>
      <c r="AA78" s="70"/>
      <c r="AB78" s="22" t="s">
        <v>1247</v>
      </c>
      <c r="AC78" s="4">
        <v>40246.829861111109</v>
      </c>
      <c r="AD78" s="4">
        <v>40248.472916666666</v>
      </c>
      <c r="AE78" t="s">
        <v>1559</v>
      </c>
      <c r="AF78" t="s">
        <v>1560</v>
      </c>
      <c r="AG78" s="7">
        <v>207675777.89999998</v>
      </c>
      <c r="AH78" s="7">
        <v>4153.5155579999991</v>
      </c>
      <c r="AI78" s="7">
        <v>4153.5155579999991</v>
      </c>
      <c r="AJ78" s="7">
        <v>8307.0311159999983</v>
      </c>
      <c r="AK78" s="64" t="s">
        <v>520</v>
      </c>
      <c r="AL78" s="67" t="s">
        <v>1782</v>
      </c>
      <c r="AM78" s="68">
        <v>40246.65625</v>
      </c>
      <c r="AN78" s="68">
        <v>40248.260416666664</v>
      </c>
      <c r="AO78" s="66" t="s">
        <v>2032</v>
      </c>
      <c r="AP78" s="66" t="s">
        <v>2033</v>
      </c>
      <c r="AQ78" s="69">
        <v>10533868.199999999</v>
      </c>
      <c r="AR78" s="69">
        <v>210.67736400000001</v>
      </c>
      <c r="AS78" s="69">
        <v>210.67736400000001</v>
      </c>
      <c r="AT78" s="69">
        <v>421.35472800000002</v>
      </c>
      <c r="AU78" s="70" t="s">
        <v>531</v>
      </c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CF78">
        <v>44</v>
      </c>
      <c r="CG78" t="s">
        <v>1784</v>
      </c>
      <c r="CH78">
        <v>2.5</v>
      </c>
      <c r="CJ78">
        <v>5.5E-2</v>
      </c>
      <c r="CL78">
        <v>2.2599999999999998</v>
      </c>
      <c r="CN78">
        <v>42.9</v>
      </c>
      <c r="CP78">
        <v>68.3</v>
      </c>
      <c r="CR78">
        <v>96.3</v>
      </c>
      <c r="CT78">
        <v>879</v>
      </c>
      <c r="CV78">
        <v>7.6</v>
      </c>
      <c r="CX78">
        <v>250</v>
      </c>
      <c r="CZ78">
        <v>25</v>
      </c>
      <c r="DJ78">
        <v>59</v>
      </c>
      <c r="EJ78">
        <v>40</v>
      </c>
      <c r="EL78">
        <v>0.5</v>
      </c>
      <c r="EM78" t="s">
        <v>1784</v>
      </c>
      <c r="EN78">
        <v>20</v>
      </c>
    </row>
    <row r="79" spans="1:162" x14ac:dyDescent="0.2">
      <c r="A79" s="64" t="s">
        <v>507</v>
      </c>
      <c r="B79" s="22" t="s">
        <v>2075</v>
      </c>
      <c r="C79" s="4">
        <v>40276.222222222219</v>
      </c>
      <c r="D79" s="4">
        <v>40276.53125</v>
      </c>
      <c r="E79" t="s">
        <v>382</v>
      </c>
      <c r="F79" s="64" t="s">
        <v>383</v>
      </c>
      <c r="G79" s="7">
        <v>6286340.7000000002</v>
      </c>
      <c r="H79" s="7">
        <v>125.726814</v>
      </c>
      <c r="I79" s="7">
        <v>364.60776060000001</v>
      </c>
      <c r="J79" s="7">
        <v>490.3345746</v>
      </c>
      <c r="K79" s="64" t="s">
        <v>432</v>
      </c>
      <c r="O79" s="67" t="s">
        <v>894</v>
      </c>
      <c r="P79" s="68">
        <v>40276.224999999999</v>
      </c>
      <c r="Q79" s="68">
        <v>40276.53402777778</v>
      </c>
      <c r="R79" s="66" t="s">
        <v>1201</v>
      </c>
      <c r="S79" s="66" t="s">
        <v>1202</v>
      </c>
      <c r="T79" s="69">
        <v>31148.535000000003</v>
      </c>
      <c r="U79" s="69">
        <v>0.6229707000000001</v>
      </c>
      <c r="V79" s="69">
        <v>5.2952509499999998</v>
      </c>
      <c r="W79" s="69">
        <v>5.9182216499999996</v>
      </c>
      <c r="X79" s="70" t="s">
        <v>534</v>
      </c>
      <c r="Y79" s="70"/>
      <c r="Z79" s="70"/>
      <c r="AA79" s="70"/>
      <c r="AB79" s="22" t="s">
        <v>1247</v>
      </c>
      <c r="AC79" s="4">
        <v>40276.357638888891</v>
      </c>
      <c r="AD79" s="4">
        <v>40276.712500000001</v>
      </c>
      <c r="AE79" t="s">
        <v>1563</v>
      </c>
      <c r="AF79" t="s">
        <v>1564</v>
      </c>
      <c r="AG79" s="7">
        <v>27807146.699999999</v>
      </c>
      <c r="AH79" s="7">
        <v>556.14293399999997</v>
      </c>
      <c r="AI79" s="7">
        <v>556.14293399999997</v>
      </c>
      <c r="AJ79" s="7">
        <v>1112.2858679999999</v>
      </c>
      <c r="AK79" s="64" t="s">
        <v>520</v>
      </c>
      <c r="AL79" s="67" t="s">
        <v>1782</v>
      </c>
      <c r="AM79" s="68">
        <v>40276.222222222219</v>
      </c>
      <c r="AN79" s="68">
        <v>40276.475694444445</v>
      </c>
      <c r="AO79" s="66" t="s">
        <v>2034</v>
      </c>
      <c r="AP79" s="66" t="s">
        <v>2035</v>
      </c>
      <c r="AQ79" s="69">
        <v>1529109.9</v>
      </c>
      <c r="AR79" s="69">
        <v>30.582198000000002</v>
      </c>
      <c r="AS79" s="69">
        <v>30.582198000000002</v>
      </c>
      <c r="AT79" s="69">
        <v>61.164396000000004</v>
      </c>
      <c r="AU79" s="70" t="s">
        <v>531</v>
      </c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Z79" s="62" t="s">
        <v>2988</v>
      </c>
      <c r="CA79" s="62"/>
      <c r="CE79" t="s">
        <v>1784</v>
      </c>
      <c r="CF79">
        <v>5</v>
      </c>
      <c r="CG79" t="s">
        <v>1784</v>
      </c>
      <c r="CH79">
        <v>2.5</v>
      </c>
      <c r="CJ79">
        <v>0.111</v>
      </c>
      <c r="CL79">
        <v>2.27</v>
      </c>
      <c r="CN79">
        <v>4.8</v>
      </c>
      <c r="CP79">
        <v>7.9</v>
      </c>
      <c r="CR79">
        <v>8.4</v>
      </c>
      <c r="CT79">
        <v>141</v>
      </c>
      <c r="CV79">
        <v>7.7</v>
      </c>
      <c r="CX79">
        <v>43.8</v>
      </c>
      <c r="CZ79">
        <v>0.67</v>
      </c>
      <c r="DJ79">
        <v>194</v>
      </c>
      <c r="EJ79">
        <v>1.8</v>
      </c>
      <c r="EK79" t="s">
        <v>1784</v>
      </c>
      <c r="EL79">
        <v>0.25</v>
      </c>
      <c r="EM79" t="s">
        <v>1784</v>
      </c>
      <c r="EN79">
        <v>20</v>
      </c>
    </row>
    <row r="80" spans="1:162" x14ac:dyDescent="0.2">
      <c r="A80" s="64" t="s">
        <v>508</v>
      </c>
      <c r="B80" s="22" t="s">
        <v>2075</v>
      </c>
      <c r="C80" s="4">
        <v>40422.145833333336</v>
      </c>
      <c r="D80" s="4">
        <v>40422.190972222219</v>
      </c>
      <c r="E80" t="s">
        <v>568</v>
      </c>
      <c r="F80" s="64" t="s">
        <v>569</v>
      </c>
      <c r="G80" s="7">
        <v>6711093.4499999993</v>
      </c>
      <c r="H80" s="7">
        <v>134.221869</v>
      </c>
      <c r="I80" s="7">
        <v>134.221869</v>
      </c>
      <c r="J80" s="7">
        <v>268.443738</v>
      </c>
      <c r="K80" s="64" t="s">
        <v>432</v>
      </c>
      <c r="O80" s="67" t="s">
        <v>894</v>
      </c>
      <c r="P80" s="68">
        <v>40422.135416666664</v>
      </c>
      <c r="Q80" s="68">
        <v>40422.180555555555</v>
      </c>
      <c r="R80" s="66" t="s">
        <v>1205</v>
      </c>
      <c r="S80" s="66" t="s">
        <v>1206</v>
      </c>
      <c r="T80" s="69">
        <v>424752.75</v>
      </c>
      <c r="U80" s="69">
        <v>8.4950550000000007</v>
      </c>
      <c r="V80" s="69">
        <v>8.4950550000000007</v>
      </c>
      <c r="W80" s="69">
        <v>16.990110000000001</v>
      </c>
      <c r="X80" s="70" t="s">
        <v>534</v>
      </c>
      <c r="Y80" s="70"/>
      <c r="Z80" s="70"/>
      <c r="AA80" s="70"/>
      <c r="AB80" s="22" t="s">
        <v>1247</v>
      </c>
      <c r="AC80" s="4">
        <v>40422.135416666664</v>
      </c>
      <c r="AD80" s="4">
        <v>40422.277777777781</v>
      </c>
      <c r="AE80" t="s">
        <v>1571</v>
      </c>
      <c r="AF80" t="s">
        <v>1572</v>
      </c>
      <c r="AG80" s="7">
        <v>68158657.949999988</v>
      </c>
      <c r="AH80" s="7">
        <v>1363.1731589999997</v>
      </c>
      <c r="AI80" s="7">
        <v>1363.1731589999997</v>
      </c>
      <c r="AJ80" s="7">
        <v>2726.3463179999994</v>
      </c>
      <c r="AK80" s="64" t="s">
        <v>520</v>
      </c>
      <c r="AL80" s="67" t="s">
        <v>1782</v>
      </c>
      <c r="AM80" s="68">
        <v>40422.152777777781</v>
      </c>
      <c r="AN80" s="68">
        <v>40422.260416666664</v>
      </c>
      <c r="AO80" s="66" t="s">
        <v>2038</v>
      </c>
      <c r="AP80" s="66" t="s">
        <v>2039</v>
      </c>
      <c r="AQ80" s="69">
        <v>2265348</v>
      </c>
      <c r="AR80" s="69">
        <v>45.306959999999997</v>
      </c>
      <c r="AS80" s="69">
        <v>45.306959999999997</v>
      </c>
      <c r="AT80" s="69">
        <v>90.613919999999993</v>
      </c>
      <c r="AU80" s="70" t="s">
        <v>531</v>
      </c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CE80" t="s">
        <v>1784</v>
      </c>
      <c r="CF80">
        <v>5</v>
      </c>
      <c r="CG80" t="s">
        <v>1784</v>
      </c>
      <c r="CH80">
        <v>2.5</v>
      </c>
      <c r="CJ80">
        <v>7.1999999999999995E-2</v>
      </c>
      <c r="CL80">
        <v>0.26</v>
      </c>
      <c r="CN80">
        <v>7.5</v>
      </c>
      <c r="CP80">
        <v>7.4</v>
      </c>
      <c r="CR80">
        <v>9</v>
      </c>
      <c r="CT80">
        <v>160</v>
      </c>
      <c r="CV80">
        <v>7.76</v>
      </c>
      <c r="CX80">
        <v>49.7</v>
      </c>
      <c r="DJ80">
        <v>79</v>
      </c>
      <c r="DL80">
        <v>92.4</v>
      </c>
      <c r="DN80">
        <v>0.63</v>
      </c>
      <c r="DP80">
        <v>36</v>
      </c>
      <c r="DR80">
        <v>33.5</v>
      </c>
      <c r="DT80">
        <v>717</v>
      </c>
      <c r="DV80">
        <v>404</v>
      </c>
      <c r="DX80">
        <v>0.39500000000000002</v>
      </c>
      <c r="ED80">
        <v>368</v>
      </c>
      <c r="EM80" t="s">
        <v>1784</v>
      </c>
      <c r="EN80">
        <v>20</v>
      </c>
      <c r="EX80">
        <v>1.5</v>
      </c>
      <c r="EZ80">
        <v>100</v>
      </c>
      <c r="FF80">
        <v>6</v>
      </c>
    </row>
    <row r="81" spans="1:152" x14ac:dyDescent="0.2">
      <c r="A81" s="64" t="s">
        <v>509</v>
      </c>
      <c r="B81" s="22" t="s">
        <v>2075</v>
      </c>
      <c r="C81" s="4">
        <v>40477.291666666664</v>
      </c>
      <c r="D81" s="4">
        <v>40477.520833333336</v>
      </c>
      <c r="E81" t="s">
        <v>572</v>
      </c>
      <c r="F81" s="64" t="s">
        <v>573</v>
      </c>
      <c r="G81" s="7">
        <v>26617839</v>
      </c>
      <c r="H81" s="7">
        <v>532.35677999999996</v>
      </c>
      <c r="I81" s="7">
        <v>532.35677999999996</v>
      </c>
      <c r="J81" s="7">
        <v>1064.7135599999999</v>
      </c>
      <c r="K81" s="64" t="s">
        <v>432</v>
      </c>
      <c r="O81" s="67" t="s">
        <v>894</v>
      </c>
      <c r="P81" s="68">
        <v>40477.245833333334</v>
      </c>
      <c r="Q81" s="68">
        <v>40477.292361111111</v>
      </c>
      <c r="R81" s="66" t="s">
        <v>1209</v>
      </c>
      <c r="S81" s="66" t="s">
        <v>1210</v>
      </c>
      <c r="T81" s="69">
        <v>79287.179999999993</v>
      </c>
      <c r="U81" s="69">
        <v>1.5857435999999998</v>
      </c>
      <c r="V81" s="69">
        <v>1.5857435999999998</v>
      </c>
      <c r="W81" s="69">
        <v>3.1714871999999996</v>
      </c>
      <c r="X81" s="70" t="s">
        <v>534</v>
      </c>
      <c r="Y81" s="70">
        <v>0</v>
      </c>
      <c r="Z81" s="70">
        <v>1</v>
      </c>
      <c r="AA81" s="70">
        <v>2</v>
      </c>
      <c r="AB81" s="22" t="s">
        <v>1247</v>
      </c>
      <c r="AC81" s="4">
        <v>40477.288194444445</v>
      </c>
      <c r="AD81" s="4">
        <v>40477.684027777781</v>
      </c>
      <c r="AE81" t="s">
        <v>1575</v>
      </c>
      <c r="AF81" t="s">
        <v>1576</v>
      </c>
      <c r="AG81" s="7">
        <v>109133139.89999999</v>
      </c>
      <c r="AH81" s="7">
        <v>2182.6627979999998</v>
      </c>
      <c r="AI81" s="7">
        <v>2182.6627979999998</v>
      </c>
      <c r="AJ81" s="7">
        <v>4365.3255959999997</v>
      </c>
      <c r="AK81" s="64" t="s">
        <v>520</v>
      </c>
      <c r="AL81" s="67" t="s">
        <v>1782</v>
      </c>
      <c r="AM81" s="68">
        <v>40477.305555555555</v>
      </c>
      <c r="AN81" s="68">
        <v>40477.430555555555</v>
      </c>
      <c r="AO81" s="66" t="s">
        <v>2042</v>
      </c>
      <c r="AP81" s="66" t="s">
        <v>2043</v>
      </c>
      <c r="AQ81" s="69">
        <v>4474062.3</v>
      </c>
      <c r="AR81" s="69">
        <v>89.481245999999999</v>
      </c>
      <c r="AS81" s="69">
        <v>89.481245999999999</v>
      </c>
      <c r="AT81" s="69">
        <v>178.962492</v>
      </c>
      <c r="AU81" s="70" t="s">
        <v>531</v>
      </c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CF81">
        <v>34</v>
      </c>
      <c r="CG81" t="s">
        <v>1784</v>
      </c>
      <c r="CH81">
        <v>2.5</v>
      </c>
      <c r="CJ81">
        <v>0.53700000000000003</v>
      </c>
      <c r="CL81">
        <v>1.34</v>
      </c>
      <c r="CN81">
        <v>40.799999999999997</v>
      </c>
      <c r="CP81">
        <v>8980</v>
      </c>
      <c r="CR81">
        <v>13700</v>
      </c>
      <c r="CT81">
        <v>35100</v>
      </c>
      <c r="CV81">
        <v>7.7</v>
      </c>
      <c r="CX81">
        <v>298</v>
      </c>
      <c r="CZ81">
        <v>32</v>
      </c>
      <c r="DJ81">
        <v>12</v>
      </c>
      <c r="EJ81">
        <v>32</v>
      </c>
      <c r="EL81">
        <v>0.69</v>
      </c>
      <c r="EM81" t="s">
        <v>1784</v>
      </c>
      <c r="EN81">
        <v>20</v>
      </c>
    </row>
    <row r="82" spans="1:152" x14ac:dyDescent="0.2">
      <c r="A82" s="64" t="s">
        <v>510</v>
      </c>
      <c r="B82" s="22" t="s">
        <v>2075</v>
      </c>
      <c r="C82" s="4">
        <v>40532.743055555555</v>
      </c>
      <c r="D82" s="4">
        <v>40533.538194444445</v>
      </c>
      <c r="E82" t="s">
        <v>604</v>
      </c>
      <c r="F82" s="64" t="s">
        <v>605</v>
      </c>
      <c r="G82" s="7">
        <v>991089.75</v>
      </c>
      <c r="H82" s="7">
        <v>19.821795000000002</v>
      </c>
      <c r="I82" s="7">
        <v>118.93077</v>
      </c>
      <c r="J82" s="7">
        <v>138.752565</v>
      </c>
      <c r="K82" s="64" t="s">
        <v>432</v>
      </c>
      <c r="L82" s="64">
        <v>516</v>
      </c>
      <c r="M82" s="64">
        <v>291</v>
      </c>
      <c r="N82" s="64">
        <v>807</v>
      </c>
      <c r="S82" s="66" t="s">
        <v>3015</v>
      </c>
      <c r="Y82" s="66" t="s">
        <v>3036</v>
      </c>
      <c r="Z82" s="66" t="s">
        <v>3036</v>
      </c>
      <c r="AA82" s="66" t="s">
        <v>3036</v>
      </c>
      <c r="AB82" s="22" t="s">
        <v>1247</v>
      </c>
      <c r="AC82" s="4">
        <v>40533.177083333336</v>
      </c>
      <c r="AD82" s="4">
        <v>40533.625</v>
      </c>
      <c r="AE82" t="s">
        <v>1589</v>
      </c>
      <c r="AF82" t="s">
        <v>1590</v>
      </c>
      <c r="AG82" s="7">
        <v>5663370</v>
      </c>
      <c r="AH82" s="7">
        <v>113.26739999999999</v>
      </c>
      <c r="AI82" s="7">
        <v>113.26739999999999</v>
      </c>
      <c r="AJ82" s="7">
        <v>226.53479999999999</v>
      </c>
      <c r="AK82" s="64" t="s">
        <v>520</v>
      </c>
      <c r="AL82" s="67" t="s">
        <v>1782</v>
      </c>
      <c r="AM82" s="68">
        <v>40532.725694444445</v>
      </c>
      <c r="AN82" s="68">
        <v>40533.565972222219</v>
      </c>
      <c r="AO82" s="66" t="s">
        <v>2048</v>
      </c>
      <c r="AP82" s="66" t="s">
        <v>2049</v>
      </c>
      <c r="AQ82" s="69">
        <v>240693.22499999998</v>
      </c>
      <c r="AR82" s="69">
        <v>4.8138645000000002</v>
      </c>
      <c r="AS82" s="69">
        <v>4.8138645000000002</v>
      </c>
      <c r="AT82" s="69">
        <v>9.6277290000000004</v>
      </c>
      <c r="AU82" s="70" t="s">
        <v>531</v>
      </c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CF82">
        <v>375</v>
      </c>
      <c r="CH82">
        <v>72.400000000000006</v>
      </c>
      <c r="CJ82">
        <v>1.03</v>
      </c>
      <c r="CL82">
        <v>2.57</v>
      </c>
      <c r="CN82">
        <v>183</v>
      </c>
      <c r="CP82">
        <v>25700</v>
      </c>
      <c r="CR82">
        <v>43500</v>
      </c>
      <c r="CT82">
        <v>91300</v>
      </c>
      <c r="CV82">
        <v>6.93</v>
      </c>
      <c r="CX82">
        <v>275</v>
      </c>
      <c r="CZ82">
        <v>0.75</v>
      </c>
      <c r="DJ82">
        <v>15</v>
      </c>
      <c r="EJ82">
        <v>1.2</v>
      </c>
      <c r="EL82">
        <v>0.42</v>
      </c>
      <c r="EM82" t="s">
        <v>1784</v>
      </c>
      <c r="EN82">
        <v>20</v>
      </c>
    </row>
    <row r="83" spans="1:152" x14ac:dyDescent="0.2">
      <c r="A83" s="64" t="s">
        <v>511</v>
      </c>
      <c r="B83" s="22" t="s">
        <v>2075</v>
      </c>
      <c r="C83" s="4">
        <v>40574.399305555555</v>
      </c>
      <c r="D83" s="4">
        <v>40576.555555555555</v>
      </c>
      <c r="E83" t="s">
        <v>643</v>
      </c>
      <c r="F83" s="64" t="s">
        <v>644</v>
      </c>
      <c r="G83" s="7">
        <v>2010496.3499999999</v>
      </c>
      <c r="H83" s="7">
        <v>40.209927</v>
      </c>
      <c r="I83" s="7">
        <v>5629.3897800000004</v>
      </c>
      <c r="J83" s="7">
        <v>5669.5997070000003</v>
      </c>
      <c r="K83" s="64" t="s">
        <v>432</v>
      </c>
      <c r="L83" s="64">
        <v>30193.26</v>
      </c>
      <c r="M83" s="64">
        <v>13350</v>
      </c>
      <c r="N83" s="64">
        <v>43543.260000000009</v>
      </c>
      <c r="S83" s="66" t="s">
        <v>3016</v>
      </c>
      <c r="Y83" s="66" t="s">
        <v>3036</v>
      </c>
      <c r="Z83" s="66" t="s">
        <v>3036</v>
      </c>
      <c r="AA83" s="66" t="s">
        <v>3036</v>
      </c>
      <c r="AB83" s="22" t="s">
        <v>1247</v>
      </c>
      <c r="AC83" s="4">
        <v>40575.375</v>
      </c>
      <c r="AD83" s="4">
        <v>40576.881944444445</v>
      </c>
      <c r="AE83" t="s">
        <v>1592</v>
      </c>
      <c r="AF83" t="s">
        <v>1593</v>
      </c>
      <c r="AG83" s="7">
        <v>7249113.5999999996</v>
      </c>
      <c r="AH83" s="7">
        <v>144.98227199999999</v>
      </c>
      <c r="AI83" s="7">
        <v>144.98227199999999</v>
      </c>
      <c r="AJ83" s="7">
        <v>289.96454399999999</v>
      </c>
      <c r="AK83" s="64" t="s">
        <v>520</v>
      </c>
      <c r="AL83" s="67" t="s">
        <v>1782</v>
      </c>
      <c r="AM83" s="68">
        <v>40574.465277777781</v>
      </c>
      <c r="AN83" s="68">
        <v>40576.451388888891</v>
      </c>
      <c r="AO83" s="66" t="s">
        <v>2050</v>
      </c>
      <c r="AP83" s="66" t="s">
        <v>2051</v>
      </c>
      <c r="AQ83" s="69">
        <v>144415.935</v>
      </c>
      <c r="AR83" s="69">
        <v>2.8883187000000001</v>
      </c>
      <c r="AS83" s="69">
        <v>2.8883187000000001</v>
      </c>
      <c r="AT83" s="69">
        <v>5.7766374000000003</v>
      </c>
      <c r="AU83" s="70" t="s">
        <v>531</v>
      </c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CE83" t="s">
        <v>1784</v>
      </c>
      <c r="CF83">
        <v>5</v>
      </c>
      <c r="CG83" t="s">
        <v>1784</v>
      </c>
      <c r="CH83">
        <v>2.5</v>
      </c>
      <c r="CJ83">
        <v>0.126</v>
      </c>
      <c r="CL83">
        <v>1.73</v>
      </c>
      <c r="CN83">
        <v>184</v>
      </c>
      <c r="CP83">
        <v>1010</v>
      </c>
      <c r="CR83">
        <v>1680</v>
      </c>
      <c r="CT83">
        <v>5880</v>
      </c>
      <c r="CV83">
        <v>7.43</v>
      </c>
      <c r="CX83">
        <v>411</v>
      </c>
      <c r="CZ83">
        <v>540</v>
      </c>
      <c r="DJ83">
        <v>28</v>
      </c>
      <c r="EJ83">
        <v>370</v>
      </c>
      <c r="EL83">
        <v>2.5</v>
      </c>
      <c r="EM83" t="s">
        <v>1784</v>
      </c>
      <c r="EN83">
        <v>20</v>
      </c>
    </row>
    <row r="84" spans="1:152" x14ac:dyDescent="0.2">
      <c r="A84" s="64" t="s">
        <v>512</v>
      </c>
      <c r="B84" s="22" t="s">
        <v>2075</v>
      </c>
      <c r="C84" s="4">
        <v>40594.40625</v>
      </c>
      <c r="D84" s="4">
        <v>40596.381944444445</v>
      </c>
      <c r="E84" t="s">
        <v>675</v>
      </c>
      <c r="F84" s="64" t="s">
        <v>676</v>
      </c>
      <c r="G84" s="7">
        <v>12600998.249999998</v>
      </c>
      <c r="H84" s="7">
        <v>252.01996499999996</v>
      </c>
      <c r="I84" s="7">
        <v>37802.994749999991</v>
      </c>
      <c r="J84" s="7">
        <v>38055.01471499999</v>
      </c>
      <c r="K84" s="64" t="s">
        <v>432</v>
      </c>
      <c r="L84" s="64">
        <v>5605.3099999999995</v>
      </c>
      <c r="M84" s="64">
        <v>1995</v>
      </c>
      <c r="N84" s="64">
        <v>7600.3099999999995</v>
      </c>
      <c r="S84" s="66" t="s">
        <v>3017</v>
      </c>
      <c r="Y84" s="66" t="s">
        <v>3036</v>
      </c>
      <c r="Z84" s="66" t="s">
        <v>3036</v>
      </c>
      <c r="AA84" s="66" t="s">
        <v>3036</v>
      </c>
      <c r="AB84" s="22" t="s">
        <v>1247</v>
      </c>
      <c r="AC84" s="4">
        <v>40594.597222222219</v>
      </c>
      <c r="AD84" s="4">
        <v>40596.559027777781</v>
      </c>
      <c r="AE84" t="s">
        <v>1595</v>
      </c>
      <c r="AF84" t="s">
        <v>1596</v>
      </c>
      <c r="AG84" s="7">
        <v>76512128.700000003</v>
      </c>
      <c r="AH84" s="7">
        <v>1530.2425740000001</v>
      </c>
      <c r="AI84" s="7">
        <v>11476.819305000001</v>
      </c>
      <c r="AJ84" s="7">
        <v>13007.061879000001</v>
      </c>
      <c r="AK84" s="64" t="s">
        <v>520</v>
      </c>
      <c r="AL84" s="67" t="s">
        <v>1782</v>
      </c>
      <c r="AM84" s="68">
        <v>40594.402777777781</v>
      </c>
      <c r="AN84" s="68">
        <v>40596.319444444445</v>
      </c>
      <c r="AO84" s="66" t="s">
        <v>2053</v>
      </c>
      <c r="AP84" s="66" t="s">
        <v>2054</v>
      </c>
      <c r="AQ84" s="69">
        <v>3992675.8499999996</v>
      </c>
      <c r="AR84" s="69">
        <v>79.853516999999997</v>
      </c>
      <c r="AS84" s="69">
        <v>191.64844079999997</v>
      </c>
      <c r="AT84" s="69">
        <v>271.50195779999996</v>
      </c>
      <c r="AU84" s="70" t="s">
        <v>531</v>
      </c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CF84">
        <v>12.3</v>
      </c>
      <c r="CG84" t="s">
        <v>1784</v>
      </c>
      <c r="CH84">
        <v>2.5</v>
      </c>
      <c r="CJ84">
        <v>9.5000000000000001E-2</v>
      </c>
      <c r="CL84">
        <v>1.98</v>
      </c>
      <c r="CN84">
        <v>24.4</v>
      </c>
      <c r="CP84">
        <v>64.3</v>
      </c>
      <c r="CR84">
        <v>87.8</v>
      </c>
      <c r="CT84">
        <v>597</v>
      </c>
      <c r="CV84">
        <v>7.22</v>
      </c>
      <c r="CX84">
        <v>135</v>
      </c>
      <c r="CZ84">
        <v>31</v>
      </c>
      <c r="DJ84">
        <v>54</v>
      </c>
      <c r="EJ84">
        <v>32</v>
      </c>
      <c r="EK84" t="s">
        <v>1784</v>
      </c>
      <c r="EL84">
        <v>0.25</v>
      </c>
      <c r="EM84" t="s">
        <v>1784</v>
      </c>
      <c r="EN84">
        <v>20</v>
      </c>
    </row>
    <row r="85" spans="1:152" x14ac:dyDescent="0.2">
      <c r="A85" s="64" t="s">
        <v>513</v>
      </c>
      <c r="B85" s="22" t="s">
        <v>2075</v>
      </c>
      <c r="C85" s="4">
        <v>40652.78125</v>
      </c>
      <c r="D85" s="4">
        <v>40653.368055555555</v>
      </c>
      <c r="E85" t="s">
        <v>717</v>
      </c>
      <c r="F85" s="64" t="s">
        <v>718</v>
      </c>
      <c r="G85" s="7">
        <v>50630527.799999997</v>
      </c>
      <c r="H85" s="7">
        <v>1012.610556</v>
      </c>
      <c r="I85" s="7">
        <v>2126.4821675999997</v>
      </c>
      <c r="J85" s="7">
        <v>3139.0927235999998</v>
      </c>
      <c r="K85" s="64" t="s">
        <v>432</v>
      </c>
      <c r="L85" s="63" t="s">
        <v>3035</v>
      </c>
      <c r="O85" s="67" t="s">
        <v>894</v>
      </c>
      <c r="P85" s="68">
        <v>40652.784722222219</v>
      </c>
      <c r="Q85" s="68">
        <v>40652.881249999999</v>
      </c>
      <c r="R85" s="66" t="s">
        <v>1223</v>
      </c>
      <c r="S85" s="66" t="s">
        <v>1224</v>
      </c>
      <c r="T85" s="69">
        <v>269010.07499999995</v>
      </c>
      <c r="U85" s="69">
        <v>5.3802014999999992</v>
      </c>
      <c r="V85" s="69">
        <v>5.3802014999999992</v>
      </c>
      <c r="W85" s="69">
        <v>10.760402999999998</v>
      </c>
      <c r="X85" s="70" t="s">
        <v>534</v>
      </c>
      <c r="Y85" s="70">
        <v>0</v>
      </c>
      <c r="Z85" s="70">
        <v>1</v>
      </c>
      <c r="AA85" s="70">
        <v>2</v>
      </c>
      <c r="AB85" s="22" t="s">
        <v>1247</v>
      </c>
      <c r="AC85" s="4">
        <v>40652.795138888891</v>
      </c>
      <c r="AD85" s="4">
        <v>40653.371527777781</v>
      </c>
      <c r="AE85" t="s">
        <v>1599</v>
      </c>
      <c r="AF85" t="s">
        <v>1600</v>
      </c>
      <c r="AG85" s="7">
        <v>202295576.39999998</v>
      </c>
      <c r="AH85" s="7">
        <v>4045.9115279999996</v>
      </c>
      <c r="AI85" s="7">
        <v>4045.9115279999996</v>
      </c>
      <c r="AJ85" s="7">
        <v>8091.8230559999993</v>
      </c>
      <c r="AK85" s="64" t="s">
        <v>520</v>
      </c>
      <c r="AL85" s="67" t="s">
        <v>1782</v>
      </c>
      <c r="AM85" s="68">
        <v>40652.788194444445</v>
      </c>
      <c r="AN85" s="68">
        <v>40653.177083333336</v>
      </c>
      <c r="AO85" s="66" t="s">
        <v>2055</v>
      </c>
      <c r="AP85" s="66" t="s">
        <v>2056</v>
      </c>
      <c r="AQ85" s="69">
        <v>18292685.099999998</v>
      </c>
      <c r="AR85" s="69">
        <v>365.85370199999994</v>
      </c>
      <c r="AS85" s="69">
        <v>365.85370199999994</v>
      </c>
      <c r="AT85" s="69">
        <v>731.70740399999988</v>
      </c>
      <c r="AU85" s="70" t="s">
        <v>531</v>
      </c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Z85" s="62" t="s">
        <v>2988</v>
      </c>
      <c r="CA85" s="62"/>
      <c r="CE85" t="s">
        <v>1784</v>
      </c>
      <c r="CF85">
        <v>5</v>
      </c>
      <c r="CG85" t="s">
        <v>1784</v>
      </c>
      <c r="CH85">
        <v>2.5</v>
      </c>
      <c r="CJ85">
        <v>0.10100000000000001</v>
      </c>
      <c r="CL85">
        <v>1.41</v>
      </c>
      <c r="CN85">
        <v>37.299999999999997</v>
      </c>
      <c r="CP85">
        <v>103</v>
      </c>
      <c r="CR85">
        <v>159</v>
      </c>
      <c r="CT85">
        <v>1090</v>
      </c>
      <c r="CV85">
        <v>7.87</v>
      </c>
      <c r="CX85">
        <v>245</v>
      </c>
      <c r="CZ85">
        <v>38</v>
      </c>
      <c r="DJ85">
        <v>9</v>
      </c>
      <c r="EJ85">
        <v>81</v>
      </c>
      <c r="EL85">
        <v>7.3</v>
      </c>
      <c r="EM85" t="s">
        <v>1784</v>
      </c>
      <c r="EN85">
        <v>20</v>
      </c>
    </row>
    <row r="86" spans="1:152" x14ac:dyDescent="0.2">
      <c r="A86" s="64" t="s">
        <v>514</v>
      </c>
      <c r="B86" s="22" t="s">
        <v>2075</v>
      </c>
      <c r="C86" s="4">
        <v>40785.986111111109</v>
      </c>
      <c r="D86" s="4">
        <v>40786.427083333336</v>
      </c>
      <c r="E86" t="s">
        <v>758</v>
      </c>
      <c r="F86" s="64" t="s">
        <v>759</v>
      </c>
      <c r="G86" s="7">
        <v>679604.39999999991</v>
      </c>
      <c r="H86" s="7">
        <v>13.592087999999999</v>
      </c>
      <c r="I86" s="7">
        <v>13.592087999999999</v>
      </c>
      <c r="J86" s="7">
        <v>27.184175999999997</v>
      </c>
      <c r="K86" s="64" t="s">
        <v>432</v>
      </c>
      <c r="O86" s="67" t="s">
        <v>894</v>
      </c>
      <c r="P86" s="68">
        <v>40785.966666666667</v>
      </c>
      <c r="Q86" s="68">
        <v>40785.972916666666</v>
      </c>
      <c r="R86" s="66" t="s">
        <v>1227</v>
      </c>
      <c r="S86" s="66" t="s">
        <v>1228</v>
      </c>
      <c r="T86" s="69">
        <v>566.33699999999999</v>
      </c>
      <c r="U86" s="69">
        <v>5.2103004000000001E-2</v>
      </c>
      <c r="V86" s="69">
        <v>1.132674E-2</v>
      </c>
      <c r="W86" s="69">
        <v>6.3429743999999996E-2</v>
      </c>
      <c r="X86" s="70" t="s">
        <v>534</v>
      </c>
      <c r="Y86" s="70"/>
      <c r="Z86" s="70"/>
      <c r="AA86" s="70"/>
      <c r="AB86" s="22" t="s">
        <v>1247</v>
      </c>
      <c r="AC86" s="4">
        <v>40785.965277777781</v>
      </c>
      <c r="AD86" s="4">
        <v>40786.520833333336</v>
      </c>
      <c r="AE86" t="s">
        <v>1606</v>
      </c>
      <c r="AF86" t="s">
        <v>1607</v>
      </c>
      <c r="AG86" s="7">
        <v>5946538.5</v>
      </c>
      <c r="AH86" s="7">
        <v>118.93077</v>
      </c>
      <c r="AI86" s="7">
        <v>118.93077</v>
      </c>
      <c r="AJ86" s="7">
        <v>237.86153999999999</v>
      </c>
      <c r="AK86" s="64" t="s">
        <v>520</v>
      </c>
      <c r="AL86" s="67" t="s">
        <v>1782</v>
      </c>
      <c r="AM86" s="68">
        <v>40786.048611111109</v>
      </c>
      <c r="AN86" s="68">
        <v>40786.298611111109</v>
      </c>
      <c r="AO86" s="66" t="s">
        <v>2059</v>
      </c>
      <c r="AP86" s="66" t="s">
        <v>2060</v>
      </c>
      <c r="AQ86" s="69">
        <v>99108.975000000006</v>
      </c>
      <c r="AR86" s="69">
        <v>1.9821795</v>
      </c>
      <c r="AS86" s="69">
        <v>1.9821795</v>
      </c>
      <c r="AT86" s="69">
        <v>3.964359</v>
      </c>
      <c r="AU86" s="70" t="s">
        <v>531</v>
      </c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Z86" s="62" t="s">
        <v>2988</v>
      </c>
      <c r="CA86" s="62"/>
      <c r="CF86">
        <v>12</v>
      </c>
      <c r="CG86" t="s">
        <v>1784</v>
      </c>
      <c r="CH86">
        <v>2.5</v>
      </c>
      <c r="CL86">
        <v>0.49</v>
      </c>
      <c r="CT86">
        <v>1380</v>
      </c>
      <c r="CV86">
        <v>7.95</v>
      </c>
      <c r="CX86">
        <v>336</v>
      </c>
      <c r="CZ86">
        <v>29</v>
      </c>
      <c r="DJ86">
        <v>9</v>
      </c>
      <c r="EJ86">
        <v>36</v>
      </c>
      <c r="EL86">
        <v>0.5</v>
      </c>
      <c r="EM86" t="s">
        <v>1784</v>
      </c>
      <c r="EN86">
        <v>20</v>
      </c>
    </row>
    <row r="87" spans="1:152" x14ac:dyDescent="0.2">
      <c r="A87" s="64" t="s">
        <v>515</v>
      </c>
      <c r="B87" s="22" t="s">
        <v>2075</v>
      </c>
      <c r="C87" s="4">
        <v>40897.736111111109</v>
      </c>
      <c r="D87" s="4">
        <v>40898.315972222219</v>
      </c>
      <c r="E87" t="s">
        <v>786</v>
      </c>
      <c r="F87" s="64" t="s">
        <v>787</v>
      </c>
      <c r="G87" s="7">
        <v>0</v>
      </c>
      <c r="H87" s="7">
        <v>0</v>
      </c>
      <c r="I87" s="7">
        <v>0</v>
      </c>
      <c r="J87" s="7">
        <v>0</v>
      </c>
      <c r="K87" s="64" t="s">
        <v>432</v>
      </c>
      <c r="O87" s="67" t="s">
        <v>894</v>
      </c>
      <c r="P87" s="68">
        <v>40907.34375</v>
      </c>
      <c r="Q87" s="68">
        <v>40907.4375</v>
      </c>
      <c r="R87" s="66" t="s">
        <v>1231</v>
      </c>
      <c r="S87" s="66" t="s">
        <v>1232</v>
      </c>
      <c r="T87" s="69">
        <v>0</v>
      </c>
      <c r="U87" s="69">
        <v>0</v>
      </c>
      <c r="V87" s="69">
        <v>0</v>
      </c>
      <c r="W87" s="69">
        <v>0</v>
      </c>
      <c r="X87" s="70" t="s">
        <v>534</v>
      </c>
      <c r="Y87" s="70"/>
      <c r="Z87" s="70"/>
      <c r="AA87" s="70"/>
      <c r="AB87" s="22" t="s">
        <v>1247</v>
      </c>
      <c r="AC87" s="4">
        <v>40897.736111111109</v>
      </c>
      <c r="AD87" s="4">
        <v>40898.5625</v>
      </c>
      <c r="AE87" t="s">
        <v>1610</v>
      </c>
      <c r="AF87" t="s">
        <v>1611</v>
      </c>
      <c r="AG87" s="7">
        <v>0</v>
      </c>
      <c r="AH87" s="7">
        <v>0</v>
      </c>
      <c r="AI87" s="7">
        <v>0</v>
      </c>
      <c r="AJ87" s="7">
        <v>0</v>
      </c>
      <c r="AK87" s="64" t="s">
        <v>520</v>
      </c>
      <c r="AL87" s="67" t="s">
        <v>1782</v>
      </c>
      <c r="AM87" s="68">
        <v>40897.711805555555</v>
      </c>
      <c r="AN87" s="68">
        <v>40898.274305555555</v>
      </c>
      <c r="AO87" s="66" t="s">
        <v>2063</v>
      </c>
      <c r="AP87" s="66" t="s">
        <v>2064</v>
      </c>
      <c r="AQ87" s="69">
        <v>0</v>
      </c>
      <c r="AR87" s="69">
        <v>0</v>
      </c>
      <c r="AS87" s="69">
        <v>0</v>
      </c>
      <c r="AT87" s="69">
        <v>0</v>
      </c>
      <c r="AU87" s="70" t="s">
        <v>531</v>
      </c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CB87" t="s">
        <v>2991</v>
      </c>
      <c r="CF87">
        <v>33</v>
      </c>
      <c r="CG87" t="s">
        <v>1784</v>
      </c>
      <c r="CH87">
        <v>2.5</v>
      </c>
      <c r="CJ87">
        <v>0.27500000000000002</v>
      </c>
      <c r="CL87">
        <v>1.27</v>
      </c>
      <c r="CN87">
        <v>27.1</v>
      </c>
      <c r="CP87">
        <v>2140</v>
      </c>
      <c r="CR87">
        <v>3600</v>
      </c>
      <c r="CT87">
        <v>10800</v>
      </c>
      <c r="CV87">
        <v>7.16</v>
      </c>
      <c r="CX87">
        <v>298</v>
      </c>
      <c r="CZ87">
        <v>42</v>
      </c>
      <c r="DJ87">
        <v>12</v>
      </c>
      <c r="EJ87">
        <v>39</v>
      </c>
      <c r="EL87">
        <v>0.65</v>
      </c>
      <c r="EM87" t="s">
        <v>1784</v>
      </c>
      <c r="EN87">
        <v>20</v>
      </c>
    </row>
    <row r="88" spans="1:152" x14ac:dyDescent="0.2">
      <c r="A88" s="64" t="s">
        <v>516</v>
      </c>
      <c r="B88" s="22" t="s">
        <v>2075</v>
      </c>
      <c r="C88" s="4">
        <v>40920.475694444445</v>
      </c>
      <c r="D88" s="4">
        <v>40921.40625</v>
      </c>
      <c r="E88" t="s">
        <v>806</v>
      </c>
      <c r="F88" s="64" t="s">
        <v>807</v>
      </c>
      <c r="G88" s="7">
        <v>0</v>
      </c>
      <c r="H88" s="7">
        <v>0</v>
      </c>
      <c r="I88" s="7">
        <v>0</v>
      </c>
      <c r="J88" s="7">
        <v>0</v>
      </c>
      <c r="K88" s="64" t="s">
        <v>432</v>
      </c>
      <c r="S88" s="66" t="s">
        <v>3018</v>
      </c>
      <c r="AB88" s="22" t="s">
        <v>1247</v>
      </c>
      <c r="AC88" s="4">
        <v>40920.8125</v>
      </c>
      <c r="AD88" s="4">
        <v>40921.572916666664</v>
      </c>
      <c r="AE88" t="s">
        <v>1614</v>
      </c>
      <c r="AF88" t="s">
        <v>1615</v>
      </c>
      <c r="AG88" s="7">
        <v>0</v>
      </c>
      <c r="AH88" s="7">
        <v>0</v>
      </c>
      <c r="AI88" s="7">
        <v>0</v>
      </c>
      <c r="AJ88" s="7">
        <v>0</v>
      </c>
      <c r="AK88" s="64" t="s">
        <v>520</v>
      </c>
      <c r="AL88" s="67" t="s">
        <v>1782</v>
      </c>
      <c r="AM88" s="68">
        <v>40920.489583333336</v>
      </c>
      <c r="AN88" s="68">
        <v>40921.496527777781</v>
      </c>
      <c r="AO88" s="66" t="s">
        <v>2067</v>
      </c>
      <c r="AP88" s="66" t="s">
        <v>2068</v>
      </c>
      <c r="AQ88" s="69">
        <v>0</v>
      </c>
      <c r="AR88" s="69">
        <v>0</v>
      </c>
      <c r="AS88" s="69">
        <v>0</v>
      </c>
      <c r="AT88" s="69">
        <v>0</v>
      </c>
      <c r="AU88" s="70" t="s">
        <v>531</v>
      </c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CB88" t="s">
        <v>2990</v>
      </c>
      <c r="CE88" t="s">
        <v>1784</v>
      </c>
      <c r="CF88">
        <v>5</v>
      </c>
      <c r="CG88" t="s">
        <v>1784</v>
      </c>
      <c r="CH88">
        <v>2.5</v>
      </c>
      <c r="CJ88">
        <v>0.191</v>
      </c>
      <c r="CL88">
        <v>1.01</v>
      </c>
      <c r="CN88">
        <v>135</v>
      </c>
      <c r="CP88">
        <v>1170</v>
      </c>
      <c r="CT88">
        <v>6350</v>
      </c>
      <c r="CV88">
        <v>7.23</v>
      </c>
      <c r="CX88">
        <v>387</v>
      </c>
      <c r="CZ88">
        <v>150</v>
      </c>
      <c r="DJ88">
        <v>13</v>
      </c>
      <c r="EJ88">
        <v>140</v>
      </c>
      <c r="EL88">
        <v>0.93</v>
      </c>
      <c r="EM88" t="s">
        <v>1784</v>
      </c>
      <c r="EN88">
        <v>20</v>
      </c>
    </row>
    <row r="89" spans="1:152" x14ac:dyDescent="0.2">
      <c r="A89" s="64" t="s">
        <v>517</v>
      </c>
      <c r="B89" s="22" t="s">
        <v>2075</v>
      </c>
      <c r="C89" s="4">
        <v>40925.270833333336</v>
      </c>
      <c r="D89" s="4">
        <v>40925.673611111109</v>
      </c>
      <c r="E89" t="s">
        <v>822</v>
      </c>
      <c r="F89" s="64" t="s">
        <v>823</v>
      </c>
      <c r="G89" s="7">
        <v>0</v>
      </c>
      <c r="H89" s="7">
        <v>0</v>
      </c>
      <c r="I89" s="7">
        <v>0</v>
      </c>
      <c r="J89" s="7">
        <v>0</v>
      </c>
      <c r="K89" s="64" t="s">
        <v>432</v>
      </c>
      <c r="S89" s="66" t="s">
        <v>3019</v>
      </c>
      <c r="AB89" s="22" t="s">
        <v>1247</v>
      </c>
      <c r="AC89" s="4">
        <v>40925.597222222219</v>
      </c>
      <c r="AD89" s="4">
        <v>40926.583333333336</v>
      </c>
      <c r="AE89" t="s">
        <v>1618</v>
      </c>
      <c r="AF89" t="s">
        <v>1619</v>
      </c>
      <c r="AG89" s="7">
        <v>0</v>
      </c>
      <c r="AH89" s="7">
        <v>0</v>
      </c>
      <c r="AI89" s="7">
        <v>0</v>
      </c>
      <c r="AJ89" s="7">
        <v>0</v>
      </c>
      <c r="AK89" s="64" t="s">
        <v>520</v>
      </c>
      <c r="AL89" s="67" t="s">
        <v>1782</v>
      </c>
      <c r="AM89" s="68">
        <v>40925.298611111109</v>
      </c>
      <c r="AN89" s="68">
        <v>40925.677083333336</v>
      </c>
      <c r="AO89" s="66" t="s">
        <v>2071</v>
      </c>
      <c r="AP89" s="66" t="s">
        <v>2072</v>
      </c>
      <c r="AQ89" s="69">
        <v>0</v>
      </c>
      <c r="AR89" s="69">
        <v>0</v>
      </c>
      <c r="AS89" s="69">
        <v>0</v>
      </c>
      <c r="AT89" s="69">
        <v>0</v>
      </c>
      <c r="AU89" s="70" t="s">
        <v>531</v>
      </c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CB89" t="s">
        <v>2990</v>
      </c>
      <c r="CE89" t="s">
        <v>1784</v>
      </c>
      <c r="CF89">
        <v>5</v>
      </c>
      <c r="CG89" t="s">
        <v>1784</v>
      </c>
      <c r="CH89">
        <v>2.5</v>
      </c>
      <c r="CJ89">
        <v>0.191</v>
      </c>
      <c r="CL89">
        <v>5.19</v>
      </c>
      <c r="CN89">
        <v>92.7</v>
      </c>
      <c r="CP89">
        <v>527</v>
      </c>
      <c r="CR89">
        <v>755</v>
      </c>
      <c r="CT89">
        <v>2980</v>
      </c>
      <c r="CV89">
        <v>7.33</v>
      </c>
      <c r="CX89">
        <v>256</v>
      </c>
      <c r="CZ89">
        <v>130</v>
      </c>
      <c r="DJ89">
        <v>109</v>
      </c>
      <c r="EJ89">
        <v>110</v>
      </c>
      <c r="EL89">
        <v>0.7</v>
      </c>
      <c r="EM89" t="s">
        <v>1784</v>
      </c>
      <c r="EN89">
        <v>20</v>
      </c>
    </row>
    <row r="90" spans="1:152" x14ac:dyDescent="0.2">
      <c r="A90" s="64" t="s">
        <v>518</v>
      </c>
      <c r="B90" s="22" t="s">
        <v>2075</v>
      </c>
      <c r="C90" s="4">
        <v>40930.684027777781</v>
      </c>
      <c r="D90" s="4">
        <v>40932.413194444445</v>
      </c>
      <c r="E90" t="s">
        <v>832</v>
      </c>
      <c r="F90" s="64" t="s">
        <v>833</v>
      </c>
      <c r="G90" s="7">
        <v>0</v>
      </c>
      <c r="H90" s="7">
        <v>0</v>
      </c>
      <c r="I90" s="7">
        <v>0</v>
      </c>
      <c r="J90" s="7">
        <v>0</v>
      </c>
      <c r="K90" s="64" t="s">
        <v>432</v>
      </c>
      <c r="O90" s="67" t="s">
        <v>894</v>
      </c>
      <c r="P90" s="68">
        <v>40931.131944444445</v>
      </c>
      <c r="Q90" s="68">
        <v>40931.536805555559</v>
      </c>
      <c r="R90" s="66" t="s">
        <v>1235</v>
      </c>
      <c r="S90" s="66" t="s">
        <v>1236</v>
      </c>
      <c r="T90" s="69">
        <v>0</v>
      </c>
      <c r="U90" s="69">
        <v>0</v>
      </c>
      <c r="V90" s="69">
        <v>0</v>
      </c>
      <c r="W90" s="69">
        <v>0</v>
      </c>
      <c r="X90" s="70" t="s">
        <v>534</v>
      </c>
      <c r="Y90" s="70"/>
      <c r="Z90" s="70"/>
      <c r="AA90" s="70"/>
      <c r="AB90" s="22" t="s">
        <v>1247</v>
      </c>
      <c r="AC90" s="4">
        <v>40931.059027777781</v>
      </c>
      <c r="AD90" s="4">
        <v>40932.545138888891</v>
      </c>
      <c r="AE90" t="s">
        <v>1620</v>
      </c>
      <c r="AF90" t="s">
        <v>1621</v>
      </c>
      <c r="AG90" s="7">
        <v>0</v>
      </c>
      <c r="AH90" s="7">
        <v>0</v>
      </c>
      <c r="AI90" s="7">
        <v>0</v>
      </c>
      <c r="AJ90" s="7">
        <v>0</v>
      </c>
      <c r="AK90" s="64" t="s">
        <v>520</v>
      </c>
      <c r="AL90" s="67"/>
      <c r="AM90" s="68"/>
      <c r="AN90" s="68"/>
      <c r="AP90" s="66" t="s">
        <v>3006</v>
      </c>
      <c r="AQ90" s="69"/>
      <c r="AR90" s="69"/>
      <c r="AS90" s="69"/>
      <c r="AT90" s="69"/>
      <c r="AU90" s="70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CB90" t="s">
        <v>2990</v>
      </c>
      <c r="CJ90">
        <v>3.62</v>
      </c>
      <c r="CL90">
        <v>30</v>
      </c>
      <c r="CV90">
        <v>8.1</v>
      </c>
      <c r="DJ90">
        <v>26</v>
      </c>
      <c r="DL90">
        <v>38</v>
      </c>
      <c r="DP90">
        <v>16</v>
      </c>
      <c r="DR90">
        <v>5.8</v>
      </c>
      <c r="DT90">
        <v>23</v>
      </c>
      <c r="DV90">
        <v>140</v>
      </c>
      <c r="DX90">
        <v>7.9000000000000001E-2</v>
      </c>
      <c r="ED90">
        <v>120</v>
      </c>
      <c r="EV90">
        <v>5.0000000000000001E-3</v>
      </c>
    </row>
    <row r="91" spans="1:152" x14ac:dyDescent="0.2">
      <c r="A91" s="64" t="s">
        <v>519</v>
      </c>
      <c r="F91" s="64" t="s">
        <v>867</v>
      </c>
      <c r="O91" s="67" t="s">
        <v>894</v>
      </c>
      <c r="P91" s="68">
        <v>40970.624305555553</v>
      </c>
      <c r="Q91" s="68">
        <v>40971.44027777778</v>
      </c>
      <c r="R91" s="66" t="s">
        <v>1239</v>
      </c>
      <c r="S91" s="66" t="s">
        <v>1240</v>
      </c>
      <c r="T91" s="69">
        <v>0</v>
      </c>
      <c r="U91" s="69">
        <v>0</v>
      </c>
      <c r="V91" s="69">
        <v>0</v>
      </c>
      <c r="W91" s="69">
        <v>0</v>
      </c>
      <c r="X91" s="70" t="s">
        <v>534</v>
      </c>
      <c r="Y91" s="70"/>
      <c r="Z91" s="70"/>
      <c r="AA91" s="70"/>
      <c r="AB91" s="22" t="s">
        <v>1247</v>
      </c>
      <c r="AC91" s="4">
        <v>40970.784722222219</v>
      </c>
      <c r="AD91" s="4">
        <v>40972.538194444445</v>
      </c>
      <c r="AE91" t="s">
        <v>1622</v>
      </c>
      <c r="AF91" t="s">
        <v>1623</v>
      </c>
      <c r="AG91" s="7">
        <v>0</v>
      </c>
      <c r="AH91" s="7">
        <v>0</v>
      </c>
      <c r="AI91" s="7">
        <v>0</v>
      </c>
      <c r="AJ91" s="7">
        <v>0</v>
      </c>
      <c r="AK91" s="64" t="s">
        <v>520</v>
      </c>
      <c r="AL91" s="67" t="s">
        <v>1782</v>
      </c>
      <c r="AM91" s="68">
        <v>40970.645833333336</v>
      </c>
      <c r="AN91" s="68">
        <v>40971.836805555555</v>
      </c>
      <c r="AO91" s="66" t="s">
        <v>2073</v>
      </c>
      <c r="AP91" s="66" t="s">
        <v>2074</v>
      </c>
      <c r="AQ91" s="69">
        <v>0</v>
      </c>
      <c r="AR91" s="69">
        <v>0</v>
      </c>
      <c r="AS91" s="69">
        <v>0</v>
      </c>
      <c r="AT91" s="69">
        <v>0</v>
      </c>
      <c r="AU91" s="70" t="s">
        <v>531</v>
      </c>
    </row>
    <row r="92" spans="1:152" x14ac:dyDescent="0.2">
      <c r="A92" s="73" t="s">
        <v>532</v>
      </c>
      <c r="B92" s="74" t="s">
        <v>2075</v>
      </c>
      <c r="C92" s="75">
        <v>39532.989583333336</v>
      </c>
      <c r="D92" s="75">
        <v>39533.732638888891</v>
      </c>
      <c r="E92" s="76" t="s">
        <v>3</v>
      </c>
      <c r="F92" s="73" t="s">
        <v>4</v>
      </c>
      <c r="G92" s="77">
        <v>29305108.065000001</v>
      </c>
      <c r="H92" s="77">
        <v>527.49194517000001</v>
      </c>
      <c r="I92" s="77">
        <v>527.49194517000001</v>
      </c>
      <c r="J92" s="77">
        <v>1054.98389034</v>
      </c>
      <c r="K92" s="73" t="s">
        <v>432</v>
      </c>
      <c r="L92" s="73"/>
      <c r="M92" s="73"/>
      <c r="N92" s="73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69"/>
      <c r="AM92" s="69"/>
      <c r="AN92" s="69"/>
      <c r="AO92" s="69"/>
      <c r="AP92" s="69"/>
      <c r="AQ92" s="69"/>
      <c r="AR92" s="69"/>
      <c r="AS92" s="69"/>
      <c r="AT92" s="69"/>
      <c r="AU92" s="69"/>
    </row>
    <row r="93" spans="1:152" x14ac:dyDescent="0.2">
      <c r="A93" s="73" t="s">
        <v>533</v>
      </c>
      <c r="B93" s="74" t="s">
        <v>2075</v>
      </c>
      <c r="C93" s="75">
        <v>39533.829861111109</v>
      </c>
      <c r="D93" s="75">
        <v>39534.232638888891</v>
      </c>
      <c r="E93" s="76" t="s">
        <v>7</v>
      </c>
      <c r="F93" s="73" t="s">
        <v>8</v>
      </c>
      <c r="G93" s="77">
        <v>13157424.352499999</v>
      </c>
      <c r="H93" s="77">
        <v>236.83363834499997</v>
      </c>
      <c r="I93" s="77">
        <v>236.83363834499997</v>
      </c>
      <c r="J93" s="77">
        <v>473.66727668999994</v>
      </c>
      <c r="K93" s="73" t="s">
        <v>432</v>
      </c>
      <c r="L93" s="73"/>
      <c r="M93" s="73"/>
      <c r="N93" s="73"/>
      <c r="O93" s="67" t="s">
        <v>894</v>
      </c>
      <c r="P93" s="68">
        <v>40590.593055555553</v>
      </c>
      <c r="Q93" s="68">
        <v>40592.204861111109</v>
      </c>
      <c r="R93" s="66" t="s">
        <v>1221</v>
      </c>
      <c r="S93" s="66" t="s">
        <v>552</v>
      </c>
      <c r="T93" s="69">
        <v>411726.99899999995</v>
      </c>
      <c r="U93" s="69">
        <v>8.2345399799999992</v>
      </c>
      <c r="V93" s="69">
        <v>535.24509869999997</v>
      </c>
      <c r="W93" s="69">
        <v>543.47963867999999</v>
      </c>
      <c r="X93" s="70" t="s">
        <v>534</v>
      </c>
      <c r="Y93" s="70"/>
      <c r="Z93" s="70"/>
      <c r="AA93" s="70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69"/>
      <c r="AM93" s="69"/>
      <c r="AN93" s="69"/>
      <c r="AO93" s="69"/>
      <c r="AP93" s="69"/>
      <c r="AQ93" s="69"/>
      <c r="AR93" s="69"/>
      <c r="AS93" s="69"/>
      <c r="AT93" s="69"/>
      <c r="AU93" s="69"/>
    </row>
    <row r="94" spans="1:152" x14ac:dyDescent="0.2">
      <c r="A94" s="64" t="s">
        <v>497</v>
      </c>
      <c r="B94" s="22" t="s">
        <v>2075</v>
      </c>
      <c r="C94" s="4">
        <v>39791.815972222219</v>
      </c>
      <c r="D94" s="4">
        <v>39792.333333333336</v>
      </c>
      <c r="E94" t="s">
        <v>73</v>
      </c>
      <c r="F94" s="64" t="s">
        <v>74</v>
      </c>
      <c r="G94" s="7">
        <v>1916201.2394999999</v>
      </c>
      <c r="H94" s="7">
        <v>38.324024789999996</v>
      </c>
      <c r="I94" s="7">
        <v>1226.3687932799999</v>
      </c>
      <c r="J94" s="7">
        <v>1264.6928180699999</v>
      </c>
      <c r="K94" s="64" t="s">
        <v>432</v>
      </c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69"/>
      <c r="AM94" s="69"/>
      <c r="AN94" s="69"/>
      <c r="AO94" s="69"/>
      <c r="AP94" s="69"/>
      <c r="AQ94" s="69"/>
      <c r="AR94" s="69"/>
      <c r="AS94" s="69"/>
      <c r="AT94" s="69"/>
      <c r="AU94" s="69"/>
    </row>
    <row r="95" spans="1:152" x14ac:dyDescent="0.2"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69"/>
      <c r="AM95" s="69"/>
      <c r="AN95" s="69"/>
      <c r="AO95" s="69"/>
      <c r="AP95" s="69"/>
      <c r="AQ95" s="69"/>
      <c r="AR95" s="69"/>
      <c r="AS95" s="69"/>
      <c r="AT95" s="69"/>
      <c r="AU95" s="69"/>
    </row>
    <row r="96" spans="1:152" x14ac:dyDescent="0.2"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69"/>
      <c r="AM96" s="69"/>
      <c r="AN96" s="69"/>
      <c r="AO96" s="69"/>
      <c r="AP96" s="69"/>
      <c r="AQ96" s="69"/>
      <c r="AR96" s="69"/>
      <c r="AS96" s="69"/>
      <c r="AT96" s="69"/>
      <c r="AU96" s="69"/>
    </row>
    <row r="97" spans="15:47" x14ac:dyDescent="0.2">
      <c r="O97" s="69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69"/>
      <c r="AM97" s="69"/>
      <c r="AN97" s="69"/>
      <c r="AO97" s="69"/>
      <c r="AP97" s="69"/>
      <c r="AQ97" s="69"/>
      <c r="AR97" s="69"/>
      <c r="AS97" s="69"/>
      <c r="AT97" s="69"/>
      <c r="AU97" s="69"/>
    </row>
    <row r="98" spans="15:47" x14ac:dyDescent="0.2">
      <c r="O98" s="69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69"/>
      <c r="AM98" s="69"/>
      <c r="AN98" s="69"/>
      <c r="AO98" s="69"/>
      <c r="AP98" s="69"/>
      <c r="AQ98" s="69"/>
      <c r="AR98" s="69"/>
      <c r="AS98" s="69"/>
      <c r="AT98" s="69"/>
      <c r="AU98" s="69"/>
    </row>
    <row r="99" spans="15:47" x14ac:dyDescent="0.2">
      <c r="AL99" s="69"/>
      <c r="AM99" s="69"/>
      <c r="AN99" s="69"/>
      <c r="AO99" s="69"/>
      <c r="AP99" s="69"/>
      <c r="AQ99" s="69"/>
      <c r="AR99" s="69"/>
      <c r="AS99" s="69"/>
      <c r="AT99" s="69"/>
      <c r="AU99" s="69"/>
    </row>
    <row r="100" spans="15:47" x14ac:dyDescent="0.2"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</row>
    <row r="101" spans="15:47" x14ac:dyDescent="0.2"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T206"/>
  <sheetViews>
    <sheetView zoomScale="70" zoomScaleNormal="70" workbookViewId="0">
      <pane xSplit="10335" ySplit="900" topLeftCell="DH128" activePane="bottomRight"/>
      <selection activeCell="B1" sqref="A1:XFD1048576"/>
      <selection pane="topRight" activeCell="DM1" sqref="DM1:DM1048576"/>
      <selection pane="bottomLeft" activeCell="A97" sqref="A97:E185"/>
      <selection pane="bottomRight" activeCell="DI97" sqref="DI97:DJ185"/>
    </sheetView>
  </sheetViews>
  <sheetFormatPr defaultRowHeight="12.75" x14ac:dyDescent="0.2"/>
  <cols>
    <col min="1" max="1" width="11.85546875" style="6" customWidth="1"/>
    <col min="2" max="2" width="19.7109375" style="6" customWidth="1"/>
    <col min="3" max="3" width="16.85546875" style="6" customWidth="1"/>
    <col min="4" max="4" width="10.7109375" style="6" customWidth="1"/>
    <col min="5" max="5" width="10.5703125" style="6" bestFit="1" customWidth="1"/>
    <col min="6" max="6" width="9.42578125" style="6" customWidth="1"/>
    <col min="7" max="8" width="17" style="6" customWidth="1"/>
    <col min="9" max="9" width="3.7109375" style="6" customWidth="1"/>
    <col min="10" max="10" width="7.140625" style="6" customWidth="1"/>
    <col min="11" max="15" width="0.42578125" style="6" customWidth="1"/>
    <col min="16" max="16" width="7.28515625" style="6" customWidth="1"/>
    <col min="17" max="17" width="2.28515625" style="6" customWidth="1"/>
    <col min="18" max="18" width="6.140625" style="6" customWidth="1"/>
    <col min="19" max="19" width="2.28515625" style="6" customWidth="1"/>
    <col min="20" max="20" width="6.140625" style="6" customWidth="1"/>
    <col min="21" max="21" width="2.28515625" style="6" customWidth="1"/>
    <col min="22" max="22" width="6.140625" style="6" customWidth="1"/>
    <col min="23" max="23" width="2.28515625" style="6" customWidth="1"/>
    <col min="24" max="24" width="6.140625" style="6" customWidth="1"/>
    <col min="25" max="25" width="2.28515625" style="6" customWidth="1"/>
    <col min="26" max="26" width="6.140625" style="6" customWidth="1"/>
    <col min="27" max="27" width="2.28515625" style="6" customWidth="1"/>
    <col min="28" max="28" width="6.140625" style="6" customWidth="1"/>
    <col min="29" max="29" width="2.28515625" style="6" customWidth="1"/>
    <col min="30" max="30" width="6.140625" style="6" customWidth="1"/>
    <col min="31" max="31" width="2.28515625" style="6" customWidth="1"/>
    <col min="32" max="32" width="6.140625" style="6" customWidth="1"/>
    <col min="33" max="33" width="2.28515625" style="6" customWidth="1"/>
    <col min="34" max="34" width="6.140625" style="6" customWidth="1"/>
    <col min="35" max="35" width="2.28515625" style="6" customWidth="1"/>
    <col min="36" max="36" width="6.140625" style="6" customWidth="1"/>
    <col min="37" max="37" width="2.28515625" style="6" customWidth="1"/>
    <col min="38" max="38" width="6.140625" style="6" customWidth="1"/>
    <col min="39" max="39" width="2.28515625" style="6" customWidth="1"/>
    <col min="40" max="40" width="6.140625" style="6" customWidth="1"/>
    <col min="41" max="41" width="2.28515625" style="6" customWidth="1"/>
    <col min="42" max="42" width="6.140625" style="6" customWidth="1"/>
    <col min="43" max="43" width="2.28515625" style="6" customWidth="1"/>
    <col min="44" max="44" width="6.140625" style="6" customWidth="1"/>
    <col min="45" max="45" width="2.28515625" style="6" customWidth="1"/>
    <col min="46" max="46" width="6.140625" style="6" customWidth="1"/>
    <col min="47" max="47" width="2.28515625" style="6" customWidth="1"/>
    <col min="48" max="48" width="6.140625" style="6" customWidth="1"/>
    <col min="49" max="49" width="2.28515625" style="6" customWidth="1"/>
    <col min="50" max="50" width="6.140625" style="6" customWidth="1"/>
    <col min="51" max="51" width="2.28515625" style="6" customWidth="1"/>
    <col min="52" max="52" width="6.140625" style="6" customWidth="1"/>
    <col min="53" max="53" width="2.28515625" style="6" customWidth="1"/>
    <col min="54" max="54" width="6.140625" style="6" customWidth="1"/>
    <col min="55" max="55" width="2.28515625" style="6" customWidth="1"/>
    <col min="56" max="56" width="6.140625" style="6" customWidth="1"/>
    <col min="57" max="57" width="2.28515625" style="6" customWidth="1"/>
    <col min="58" max="58" width="6.140625" style="6" customWidth="1"/>
    <col min="59" max="59" width="2.28515625" style="6" customWidth="1"/>
    <col min="60" max="60" width="6.140625" style="6" customWidth="1"/>
    <col min="61" max="61" width="2.28515625" style="6" customWidth="1"/>
    <col min="62" max="62" width="6.140625" style="6" customWidth="1"/>
    <col min="63" max="63" width="2.28515625" style="6" customWidth="1"/>
    <col min="64" max="64" width="6.140625" style="6" customWidth="1"/>
    <col min="65" max="65" width="2.28515625" style="6" customWidth="1"/>
    <col min="66" max="66" width="6.140625" style="6" customWidth="1"/>
    <col min="67" max="67" width="2.28515625" style="6" customWidth="1"/>
    <col min="68" max="68" width="6.140625" style="6" customWidth="1"/>
    <col min="69" max="69" width="2.28515625" style="6" customWidth="1"/>
    <col min="70" max="70" width="6.140625" style="6" customWidth="1"/>
    <col min="71" max="71" width="2.28515625" style="6" customWidth="1"/>
    <col min="72" max="72" width="6.140625" style="6" customWidth="1"/>
    <col min="73" max="73" width="2.28515625" style="6" customWidth="1"/>
    <col min="74" max="74" width="6.140625" style="6" customWidth="1"/>
    <col min="75" max="75" width="2.28515625" style="6" customWidth="1"/>
    <col min="76" max="76" width="6.140625" style="6" customWidth="1"/>
    <col min="77" max="77" width="2.28515625" style="6" customWidth="1"/>
    <col min="78" max="78" width="6.140625" style="6" customWidth="1"/>
    <col min="79" max="79" width="2.28515625" style="6" customWidth="1"/>
    <col min="80" max="80" width="6.140625" style="6" customWidth="1"/>
    <col min="81" max="81" width="2.28515625" style="6" customWidth="1"/>
    <col min="82" max="82" width="6.140625" style="6" customWidth="1"/>
    <col min="83" max="83" width="2.28515625" style="6" customWidth="1"/>
    <col min="84" max="84" width="6.140625" style="6" customWidth="1"/>
    <col min="85" max="85" width="2.28515625" style="6" customWidth="1"/>
    <col min="86" max="86" width="6.140625" style="6" customWidth="1"/>
    <col min="87" max="87" width="2.28515625" style="6" customWidth="1"/>
    <col min="88" max="88" width="6.140625" style="6" customWidth="1"/>
    <col min="89" max="89" width="2.28515625" style="6" customWidth="1"/>
    <col min="90" max="90" width="6.140625" style="6" customWidth="1"/>
    <col min="91" max="91" width="2.28515625" style="6" customWidth="1"/>
    <col min="92" max="92" width="6.140625" style="6" customWidth="1"/>
    <col min="93" max="93" width="2.28515625" style="6" customWidth="1"/>
    <col min="94" max="94" width="6.140625" style="6" customWidth="1"/>
    <col min="95" max="95" width="2.28515625" style="6" customWidth="1"/>
    <col min="96" max="96" width="6.140625" style="6" customWidth="1"/>
    <col min="97" max="97" width="2.28515625" style="6" customWidth="1"/>
    <col min="98" max="98" width="6.140625" style="6" customWidth="1"/>
    <col min="99" max="99" width="2.28515625" style="6" customWidth="1"/>
    <col min="100" max="100" width="6.140625" style="6" customWidth="1"/>
    <col min="101" max="101" width="2.28515625" style="6" customWidth="1"/>
    <col min="102" max="102" width="6.140625" style="6" customWidth="1"/>
    <col min="103" max="103" width="2.28515625" style="6" customWidth="1"/>
    <col min="104" max="104" width="6.140625" style="6" customWidth="1"/>
    <col min="105" max="105" width="9.140625" style="6"/>
    <col min="106" max="106" width="13.7109375" style="6" customWidth="1"/>
    <col min="107" max="107" width="9.140625" style="6"/>
    <col min="108" max="108" width="11.5703125" style="6" customWidth="1"/>
    <col min="109" max="109" width="11.5703125" style="140" customWidth="1"/>
    <col min="110" max="112" width="9.140625" style="6"/>
    <col min="113" max="114" width="18.140625" style="6" customWidth="1"/>
    <col min="115" max="116" width="16.85546875" style="6" customWidth="1"/>
    <col min="117" max="117" width="14.5703125" style="136" customWidth="1"/>
    <col min="118" max="119" width="16.85546875" style="6" customWidth="1"/>
    <col min="120" max="121" width="10.28515625" style="6" bestFit="1" customWidth="1"/>
    <col min="122" max="122" width="10.28515625" style="6" customWidth="1"/>
    <col min="123" max="123" width="9.140625" style="6"/>
    <col min="124" max="124" width="14.85546875" style="6" bestFit="1" customWidth="1"/>
    <col min="125" max="16384" width="9.140625" style="6"/>
  </cols>
  <sheetData>
    <row r="1" spans="1:124" x14ac:dyDescent="0.2">
      <c r="A1" s="137" t="s">
        <v>553</v>
      </c>
      <c r="B1" s="6" t="s">
        <v>3039</v>
      </c>
      <c r="C1" s="6" t="s">
        <v>3040</v>
      </c>
      <c r="D1" s="6" t="s">
        <v>3041</v>
      </c>
      <c r="E1" s="136" t="s">
        <v>3042</v>
      </c>
      <c r="G1" s="138" t="s">
        <v>3554</v>
      </c>
      <c r="H1" s="138" t="s">
        <v>3553</v>
      </c>
      <c r="J1" s="6" t="s">
        <v>1683</v>
      </c>
      <c r="L1" s="6" t="s">
        <v>1684</v>
      </c>
      <c r="N1" s="6" t="s">
        <v>1685</v>
      </c>
      <c r="P1" s="6" t="s">
        <v>3038</v>
      </c>
      <c r="R1" s="6" t="s">
        <v>1686</v>
      </c>
      <c r="T1" s="6" t="s">
        <v>1687</v>
      </c>
      <c r="V1" s="6" t="s">
        <v>1688</v>
      </c>
      <c r="X1" s="6" t="s">
        <v>1689</v>
      </c>
      <c r="Z1" s="6" t="s">
        <v>1690</v>
      </c>
      <c r="AB1" s="6" t="s">
        <v>1691</v>
      </c>
      <c r="AD1" s="6" t="s">
        <v>1692</v>
      </c>
      <c r="AF1" s="6" t="s">
        <v>1693</v>
      </c>
      <c r="AH1" s="6" t="s">
        <v>1694</v>
      </c>
      <c r="AJ1" s="6" t="s">
        <v>1695</v>
      </c>
      <c r="AL1" s="6" t="s">
        <v>1696</v>
      </c>
      <c r="AN1" s="6" t="s">
        <v>1697</v>
      </c>
      <c r="AP1" s="6" t="s">
        <v>1698</v>
      </c>
      <c r="AR1" s="6" t="s">
        <v>1699</v>
      </c>
      <c r="AT1" s="6" t="s">
        <v>1700</v>
      </c>
      <c r="AV1" s="6" t="s">
        <v>1701</v>
      </c>
      <c r="AX1" s="6" t="s">
        <v>1702</v>
      </c>
      <c r="AZ1" s="6" t="s">
        <v>1703</v>
      </c>
      <c r="BB1" s="6" t="s">
        <v>1704</v>
      </c>
      <c r="BD1" s="6" t="s">
        <v>1705</v>
      </c>
      <c r="BF1" s="6" t="s">
        <v>1706</v>
      </c>
      <c r="BH1" s="6" t="s">
        <v>1707</v>
      </c>
      <c r="BJ1" s="6" t="s">
        <v>1708</v>
      </c>
      <c r="BL1" s="6" t="s">
        <v>1709</v>
      </c>
      <c r="BN1" s="6" t="s">
        <v>1710</v>
      </c>
      <c r="BP1" s="6" t="s">
        <v>1711</v>
      </c>
      <c r="BR1" s="6" t="s">
        <v>1712</v>
      </c>
      <c r="BT1" s="6" t="s">
        <v>1713</v>
      </c>
      <c r="BV1" s="6" t="s">
        <v>1714</v>
      </c>
      <c r="BX1" s="6" t="s">
        <v>1715</v>
      </c>
      <c r="BZ1" s="6" t="s">
        <v>1716</v>
      </c>
      <c r="CB1" s="6" t="s">
        <v>1717</v>
      </c>
      <c r="CD1" s="6" t="s">
        <v>1718</v>
      </c>
      <c r="CF1" s="6" t="s">
        <v>1719</v>
      </c>
      <c r="CH1" s="6" t="s">
        <v>1720</v>
      </c>
      <c r="CJ1" s="6" t="s">
        <v>1721</v>
      </c>
      <c r="CL1" s="6" t="s">
        <v>1722</v>
      </c>
      <c r="CN1" s="6" t="s">
        <v>1723</v>
      </c>
      <c r="CP1" s="6" t="s">
        <v>1724</v>
      </c>
      <c r="CR1" s="6" t="s">
        <v>1725</v>
      </c>
      <c r="CT1" s="6" t="s">
        <v>1726</v>
      </c>
      <c r="CV1" s="6" t="s">
        <v>1727</v>
      </c>
      <c r="CX1" s="6" t="s">
        <v>1728</v>
      </c>
      <c r="CZ1" s="6" t="s">
        <v>1729</v>
      </c>
      <c r="DD1" s="138" t="s">
        <v>544</v>
      </c>
      <c r="DE1" s="139" t="s">
        <v>543</v>
      </c>
      <c r="DF1" s="138" t="s">
        <v>545</v>
      </c>
      <c r="DG1" s="138" t="s">
        <v>548</v>
      </c>
      <c r="DH1" s="138" t="s">
        <v>549</v>
      </c>
      <c r="DI1" s="138" t="s">
        <v>546</v>
      </c>
      <c r="DJ1" s="138" t="s">
        <v>547</v>
      </c>
      <c r="DK1" s="138" t="s">
        <v>3440</v>
      </c>
      <c r="DL1" s="138" t="s">
        <v>3441</v>
      </c>
      <c r="DN1" s="138" t="s">
        <v>3593</v>
      </c>
      <c r="DO1" s="138" t="s">
        <v>3592</v>
      </c>
      <c r="DP1" s="138" t="s">
        <v>3584</v>
      </c>
      <c r="DQ1" s="138" t="s">
        <v>3585</v>
      </c>
      <c r="DR1" s="138" t="s">
        <v>3038</v>
      </c>
      <c r="DS1" s="138" t="s">
        <v>3586</v>
      </c>
      <c r="DT1" s="138" t="s">
        <v>3587</v>
      </c>
    </row>
    <row r="2" spans="1:124" x14ac:dyDescent="0.2">
      <c r="A2" s="6" t="s">
        <v>2075</v>
      </c>
      <c r="B2" s="88">
        <v>35774.274305555555</v>
      </c>
      <c r="C2" s="88">
        <v>35774.871527777781</v>
      </c>
      <c r="D2" s="6" t="s">
        <v>2122</v>
      </c>
      <c r="E2" s="6" t="s">
        <v>2123</v>
      </c>
      <c r="G2" s="88">
        <v>35774.274305555555</v>
      </c>
      <c r="H2" s="88">
        <v>35774.871527777781</v>
      </c>
      <c r="J2" s="6">
        <v>50</v>
      </c>
      <c r="P2" s="6">
        <v>204.35</v>
      </c>
      <c r="R2" s="6">
        <v>3970</v>
      </c>
      <c r="T2" s="6">
        <v>7300</v>
      </c>
      <c r="V2" s="6">
        <v>2.87</v>
      </c>
      <c r="X2" s="6">
        <v>19</v>
      </c>
      <c r="AH2" s="6">
        <v>220</v>
      </c>
      <c r="AJ2" s="6">
        <v>3700</v>
      </c>
      <c r="AP2" s="6">
        <v>8.02</v>
      </c>
      <c r="BD2" s="6">
        <v>40</v>
      </c>
      <c r="BF2" s="6">
        <v>57</v>
      </c>
      <c r="BJ2" s="6">
        <v>19</v>
      </c>
      <c r="BL2" s="6">
        <v>13</v>
      </c>
      <c r="BN2" s="6">
        <v>19</v>
      </c>
      <c r="BP2" s="6">
        <v>160</v>
      </c>
      <c r="BR2" s="6">
        <v>0.122</v>
      </c>
      <c r="BX2" s="6">
        <v>190</v>
      </c>
      <c r="CP2" s="6">
        <v>0.187</v>
      </c>
      <c r="DB2" s="6" t="s">
        <v>432</v>
      </c>
      <c r="DC2" s="6" t="s">
        <v>433</v>
      </c>
      <c r="DD2" s="106">
        <f>C2-B2</f>
        <v>0.59722222222626442</v>
      </c>
      <c r="DE2" s="140">
        <f>C2-B2</f>
        <v>0.59722222222626442</v>
      </c>
      <c r="DF2" s="106">
        <f>P2/(60*60*24)*1000/DD2</f>
        <v>3.9602713178026532</v>
      </c>
      <c r="DR2" s="6" t="s">
        <v>3595</v>
      </c>
      <c r="DS2" s="6" t="s">
        <v>3594</v>
      </c>
    </row>
    <row r="3" spans="1:124" x14ac:dyDescent="0.2">
      <c r="A3" s="6" t="s">
        <v>2075</v>
      </c>
      <c r="B3" s="88">
        <v>35799.253472222219</v>
      </c>
      <c r="C3" s="88">
        <v>35799.520833333336</v>
      </c>
      <c r="D3" s="6" t="s">
        <v>2125</v>
      </c>
      <c r="E3" s="6" t="s">
        <v>2126</v>
      </c>
      <c r="G3" s="88">
        <v>35799.253472222219</v>
      </c>
      <c r="H3" s="88">
        <v>35799.520833333336</v>
      </c>
      <c r="J3" s="6">
        <v>50</v>
      </c>
      <c r="P3" s="6">
        <v>129.24</v>
      </c>
      <c r="Q3" s="6" t="s">
        <v>1784</v>
      </c>
      <c r="R3" s="6">
        <v>300</v>
      </c>
      <c r="T3" s="6">
        <v>6600</v>
      </c>
      <c r="V3" s="6">
        <v>7.43</v>
      </c>
      <c r="X3" s="6">
        <v>100</v>
      </c>
      <c r="AH3" s="6">
        <v>960</v>
      </c>
      <c r="AJ3" s="6">
        <v>3600</v>
      </c>
      <c r="AP3" s="6">
        <v>7.99</v>
      </c>
      <c r="BD3" s="6">
        <v>93</v>
      </c>
      <c r="BF3" s="6">
        <v>51</v>
      </c>
      <c r="BJ3" s="6">
        <v>19</v>
      </c>
      <c r="BL3" s="6">
        <v>14</v>
      </c>
      <c r="BN3" s="6">
        <v>11</v>
      </c>
      <c r="BP3" s="6">
        <v>160</v>
      </c>
      <c r="BR3" s="6">
        <v>0.13700000000000001</v>
      </c>
      <c r="BX3" s="6">
        <v>190</v>
      </c>
      <c r="CP3" s="6">
        <v>0.129</v>
      </c>
      <c r="DB3" s="6" t="s">
        <v>432</v>
      </c>
      <c r="DC3" s="6" t="s">
        <v>434</v>
      </c>
      <c r="DD3" s="106">
        <f t="shared" ref="DD3:DD66" si="0">C3-B3</f>
        <v>0.26736111111677019</v>
      </c>
      <c r="DE3" s="140">
        <f t="shared" ref="DE3:DE66" si="1">C3-B3</f>
        <v>0.26736111111677019</v>
      </c>
      <c r="DF3" s="106">
        <f t="shared" ref="DF3:DF66" si="2">P3/(60*60*24)*1000/DD3</f>
        <v>5.5948051946867725</v>
      </c>
    </row>
    <row r="4" spans="1:124" x14ac:dyDescent="0.2">
      <c r="A4" s="6" t="s">
        <v>2075</v>
      </c>
      <c r="B4" s="88">
        <v>35803.350694444445</v>
      </c>
      <c r="C4" s="88">
        <v>35803.819444444445</v>
      </c>
      <c r="D4" s="6" t="s">
        <v>2127</v>
      </c>
      <c r="E4" s="6" t="s">
        <v>2128</v>
      </c>
      <c r="G4" s="88">
        <v>35803.350694444445</v>
      </c>
      <c r="H4" s="88">
        <v>35803.819444444445</v>
      </c>
      <c r="J4" s="6">
        <v>50</v>
      </c>
      <c r="P4" s="6">
        <v>78.959999999999994</v>
      </c>
      <c r="R4" s="6">
        <v>1550</v>
      </c>
      <c r="T4" s="6">
        <v>2000</v>
      </c>
      <c r="V4" s="6">
        <v>7.02</v>
      </c>
      <c r="X4" s="6">
        <v>24</v>
      </c>
      <c r="AH4" s="6">
        <v>140</v>
      </c>
      <c r="AJ4" s="6">
        <v>1000</v>
      </c>
      <c r="AP4" s="6">
        <v>7.9</v>
      </c>
      <c r="BD4" s="6">
        <v>14</v>
      </c>
      <c r="BF4" s="6">
        <v>100</v>
      </c>
      <c r="BJ4" s="6">
        <v>8</v>
      </c>
      <c r="BL4" s="6">
        <v>30</v>
      </c>
      <c r="BN4" s="6">
        <v>4.7</v>
      </c>
      <c r="BP4" s="6">
        <v>86</v>
      </c>
      <c r="BR4" s="6">
        <v>5.8999999999999997E-2</v>
      </c>
      <c r="BX4" s="6">
        <v>370</v>
      </c>
      <c r="CP4" s="6">
        <v>6.7000000000000004E-2</v>
      </c>
      <c r="DB4" s="6" t="s">
        <v>432</v>
      </c>
      <c r="DC4" s="6" t="s">
        <v>435</v>
      </c>
      <c r="DD4" s="106">
        <f t="shared" si="0"/>
        <v>0.46875</v>
      </c>
      <c r="DE4" s="140">
        <f t="shared" si="1"/>
        <v>0.46875</v>
      </c>
      <c r="DF4" s="106">
        <f t="shared" si="2"/>
        <v>1.9496296296296294</v>
      </c>
    </row>
    <row r="5" spans="1:124" x14ac:dyDescent="0.2">
      <c r="A5" s="6" t="s">
        <v>2075</v>
      </c>
      <c r="B5" s="88">
        <v>35857.256944444445</v>
      </c>
      <c r="C5" s="88">
        <v>35857.413194444445</v>
      </c>
      <c r="D5" s="6" t="s">
        <v>2133</v>
      </c>
      <c r="E5" s="6" t="s">
        <v>2134</v>
      </c>
      <c r="G5" s="88">
        <v>35857.256944444445</v>
      </c>
      <c r="H5" s="88">
        <v>35857.413194444445</v>
      </c>
      <c r="J5" s="6">
        <v>50</v>
      </c>
      <c r="P5" s="6">
        <v>29.41</v>
      </c>
      <c r="R5" s="6">
        <v>799</v>
      </c>
      <c r="T5" s="6">
        <v>1200</v>
      </c>
      <c r="V5" s="6">
        <v>4.74</v>
      </c>
      <c r="X5" s="6">
        <v>9.1</v>
      </c>
      <c r="AH5" s="6">
        <v>120</v>
      </c>
      <c r="AJ5" s="6">
        <v>700</v>
      </c>
      <c r="AP5" s="6">
        <v>7.88</v>
      </c>
      <c r="BD5" s="6">
        <v>7</v>
      </c>
      <c r="BF5" s="6">
        <v>97</v>
      </c>
      <c r="BJ5" s="6">
        <v>8</v>
      </c>
      <c r="BL5" s="6">
        <v>36</v>
      </c>
      <c r="BN5" s="6">
        <v>1.9</v>
      </c>
      <c r="BP5" s="6">
        <v>57</v>
      </c>
      <c r="BR5" s="6">
        <v>6.7000000000000004E-2</v>
      </c>
      <c r="BX5" s="6">
        <v>390</v>
      </c>
      <c r="CP5" s="6">
        <v>2.5999999999999999E-2</v>
      </c>
      <c r="DB5" s="6" t="s">
        <v>432</v>
      </c>
      <c r="DC5" s="6" t="s">
        <v>436</v>
      </c>
      <c r="DD5" s="106">
        <f t="shared" si="0"/>
        <v>0.15625</v>
      </c>
      <c r="DE5" s="140">
        <f t="shared" si="1"/>
        <v>0.15625</v>
      </c>
      <c r="DF5" s="106">
        <f t="shared" si="2"/>
        <v>2.1785185185185183</v>
      </c>
    </row>
    <row r="6" spans="1:124" x14ac:dyDescent="0.2">
      <c r="A6" s="6" t="s">
        <v>2075</v>
      </c>
      <c r="B6" s="88">
        <v>35996.826388888891</v>
      </c>
      <c r="C6" s="88">
        <v>35997.15625</v>
      </c>
      <c r="D6" s="6" t="s">
        <v>2142</v>
      </c>
      <c r="E6" s="6" t="s">
        <v>2143</v>
      </c>
      <c r="G6" s="88">
        <v>35996.826388888891</v>
      </c>
      <c r="H6" s="88">
        <v>35997.15625</v>
      </c>
      <c r="J6" s="6">
        <v>50</v>
      </c>
      <c r="P6" s="6">
        <v>819.7</v>
      </c>
      <c r="R6" s="6">
        <v>15.7</v>
      </c>
      <c r="T6" s="6">
        <v>60</v>
      </c>
      <c r="V6" s="6">
        <v>0.56399999999999995</v>
      </c>
      <c r="X6" s="6">
        <v>2.27</v>
      </c>
      <c r="AG6" s="6" t="s">
        <v>1784</v>
      </c>
      <c r="AH6" s="6">
        <v>18</v>
      </c>
      <c r="AI6" s="6" t="s">
        <v>1784</v>
      </c>
      <c r="AJ6" s="6">
        <v>18</v>
      </c>
      <c r="AP6" s="6">
        <v>7.9</v>
      </c>
      <c r="BD6" s="6">
        <v>290</v>
      </c>
      <c r="BF6" s="6">
        <v>56</v>
      </c>
      <c r="BH6" s="6">
        <v>1.3</v>
      </c>
      <c r="BJ6" s="6">
        <v>42</v>
      </c>
      <c r="BL6" s="6">
        <v>19</v>
      </c>
      <c r="BN6" s="6">
        <v>51</v>
      </c>
      <c r="BP6" s="6">
        <v>430</v>
      </c>
      <c r="BR6" s="6">
        <v>0.27300000000000002</v>
      </c>
      <c r="BX6" s="6">
        <v>220</v>
      </c>
      <c r="CP6" s="6">
        <v>0.82399999999999995</v>
      </c>
      <c r="DB6" s="6" t="s">
        <v>432</v>
      </c>
      <c r="DC6" s="6" t="s">
        <v>437</v>
      </c>
      <c r="DD6" s="106">
        <f t="shared" si="0"/>
        <v>0.32986111110949423</v>
      </c>
      <c r="DE6" s="140">
        <f t="shared" si="1"/>
        <v>0.32986111110949423</v>
      </c>
      <c r="DF6" s="106">
        <f t="shared" si="2"/>
        <v>28.76140350891291</v>
      </c>
    </row>
    <row r="7" spans="1:124" x14ac:dyDescent="0.2">
      <c r="A7" s="6" t="s">
        <v>2075</v>
      </c>
      <c r="B7" s="88">
        <v>36149.868055555555</v>
      </c>
      <c r="C7" s="88">
        <v>36149.958333333336</v>
      </c>
      <c r="D7" s="6" t="s">
        <v>2151</v>
      </c>
      <c r="E7" s="6" t="s">
        <v>2152</v>
      </c>
      <c r="G7" s="88">
        <v>36149.868055555555</v>
      </c>
      <c r="H7" s="88">
        <v>36149.958333333336</v>
      </c>
      <c r="J7" s="6">
        <v>50</v>
      </c>
      <c r="P7" s="6">
        <v>2.66</v>
      </c>
      <c r="Q7" s="6" t="s">
        <v>1784</v>
      </c>
      <c r="R7" s="6">
        <v>600</v>
      </c>
      <c r="T7" s="6">
        <v>300</v>
      </c>
      <c r="V7" s="6">
        <v>0.67800000000000005</v>
      </c>
      <c r="X7" s="6">
        <v>2.21</v>
      </c>
      <c r="AG7" s="6" t="s">
        <v>1784</v>
      </c>
      <c r="AH7" s="6">
        <v>18</v>
      </c>
      <c r="AJ7" s="6">
        <v>24</v>
      </c>
      <c r="AP7" s="6">
        <v>8.34</v>
      </c>
      <c r="BC7" s="6" t="s">
        <v>1784</v>
      </c>
      <c r="BD7" s="6">
        <v>5</v>
      </c>
      <c r="BF7" s="6">
        <v>120</v>
      </c>
      <c r="BH7" s="6">
        <v>0.27</v>
      </c>
      <c r="BJ7" s="6">
        <v>4</v>
      </c>
      <c r="BL7" s="6">
        <v>52</v>
      </c>
      <c r="BN7" s="6">
        <v>0.9</v>
      </c>
      <c r="BP7" s="6">
        <v>39</v>
      </c>
      <c r="BR7" s="6">
        <v>2.9000000000000001E-2</v>
      </c>
      <c r="BX7" s="6">
        <v>520</v>
      </c>
      <c r="DB7" s="6" t="s">
        <v>432</v>
      </c>
      <c r="DC7" s="6" t="s">
        <v>438</v>
      </c>
      <c r="DD7" s="106">
        <f t="shared" si="0"/>
        <v>9.0277777781011537E-2</v>
      </c>
      <c r="DE7" s="140">
        <f t="shared" si="1"/>
        <v>9.0277777781011537E-2</v>
      </c>
      <c r="DF7" s="106">
        <f t="shared" si="2"/>
        <v>0.34102564101342547</v>
      </c>
    </row>
    <row r="8" spans="1:124" x14ac:dyDescent="0.2">
      <c r="A8" s="6" t="s">
        <v>2075</v>
      </c>
      <c r="B8" s="88">
        <v>36158.251388888886</v>
      </c>
      <c r="C8" s="88">
        <v>36158.492361111108</v>
      </c>
      <c r="D8" s="6" t="s">
        <v>2154</v>
      </c>
      <c r="E8" s="6" t="s">
        <v>2155</v>
      </c>
      <c r="G8" s="88">
        <v>36158.251388888886</v>
      </c>
      <c r="H8" s="88">
        <v>36158.492361111108</v>
      </c>
      <c r="J8" s="6">
        <v>50</v>
      </c>
      <c r="P8" s="6">
        <v>5.58</v>
      </c>
      <c r="Q8" s="6" t="s">
        <v>1784</v>
      </c>
      <c r="R8" s="6">
        <v>60</v>
      </c>
      <c r="T8" s="6">
        <v>280</v>
      </c>
      <c r="V8" s="6">
        <v>0.72599999999999998</v>
      </c>
      <c r="X8" s="6">
        <v>1.78</v>
      </c>
      <c r="AG8" s="6" t="s">
        <v>1784</v>
      </c>
      <c r="AH8" s="6">
        <v>18</v>
      </c>
      <c r="AI8" s="6" t="s">
        <v>1784</v>
      </c>
      <c r="AJ8" s="6">
        <v>18</v>
      </c>
      <c r="AP8" s="6">
        <v>8.02</v>
      </c>
      <c r="BC8" s="6" t="s">
        <v>1784</v>
      </c>
      <c r="BD8" s="6">
        <v>5</v>
      </c>
      <c r="BF8" s="6">
        <v>150</v>
      </c>
      <c r="BH8" s="6">
        <v>0.14000000000000001</v>
      </c>
      <c r="BJ8" s="6">
        <v>1</v>
      </c>
      <c r="BL8" s="6">
        <v>62</v>
      </c>
      <c r="BM8" s="6" t="s">
        <v>1784</v>
      </c>
      <c r="BN8" s="6">
        <v>0.8</v>
      </c>
      <c r="BO8" s="6" t="s">
        <v>1784</v>
      </c>
      <c r="BP8" s="6">
        <v>19</v>
      </c>
      <c r="BR8" s="6">
        <v>0.10199999999999999</v>
      </c>
      <c r="BX8" s="6">
        <v>620</v>
      </c>
      <c r="DB8" s="6" t="s">
        <v>432</v>
      </c>
      <c r="DC8" s="6" t="s">
        <v>439</v>
      </c>
      <c r="DD8" s="106">
        <f t="shared" si="0"/>
        <v>0.24097222222189885</v>
      </c>
      <c r="DE8" s="140">
        <f t="shared" si="1"/>
        <v>0.24097222222189885</v>
      </c>
      <c r="DF8" s="106">
        <f t="shared" si="2"/>
        <v>0.26801152737788131</v>
      </c>
    </row>
    <row r="9" spans="1:124" x14ac:dyDescent="0.2">
      <c r="A9" s="6" t="s">
        <v>2075</v>
      </c>
      <c r="B9" s="88">
        <v>36171.284722222219</v>
      </c>
      <c r="C9" s="88">
        <v>36171.954861111109</v>
      </c>
      <c r="D9" s="6" t="s">
        <v>2156</v>
      </c>
      <c r="E9" s="6" t="s">
        <v>2157</v>
      </c>
      <c r="G9" s="88">
        <v>36171.284722222219</v>
      </c>
      <c r="H9" s="88">
        <v>36171.954861111109</v>
      </c>
      <c r="J9" s="6">
        <v>50</v>
      </c>
      <c r="P9" s="6">
        <v>9.86</v>
      </c>
      <c r="R9" s="6">
        <v>72</v>
      </c>
      <c r="T9" s="6">
        <v>240</v>
      </c>
      <c r="V9" s="6">
        <v>0.51200000000000001</v>
      </c>
      <c r="X9" s="6">
        <v>1.73</v>
      </c>
      <c r="AG9" s="6" t="s">
        <v>1784</v>
      </c>
      <c r="AH9" s="6">
        <v>18</v>
      </c>
      <c r="AJ9" s="6">
        <v>34</v>
      </c>
      <c r="AP9" s="6">
        <v>8.01</v>
      </c>
      <c r="BD9" s="6">
        <v>12</v>
      </c>
      <c r="BF9" s="6">
        <v>110</v>
      </c>
      <c r="BH9" s="6">
        <v>0.09</v>
      </c>
      <c r="BJ9" s="6">
        <v>3</v>
      </c>
      <c r="BL9" s="6">
        <v>41</v>
      </c>
      <c r="BN9" s="6">
        <v>1.2</v>
      </c>
      <c r="BP9" s="6">
        <v>25</v>
      </c>
      <c r="BR9" s="6">
        <v>5.8999999999999997E-2</v>
      </c>
      <c r="BX9" s="6">
        <v>440</v>
      </c>
      <c r="DB9" s="6" t="s">
        <v>432</v>
      </c>
      <c r="DC9" s="6" t="s">
        <v>440</v>
      </c>
      <c r="DD9" s="106">
        <f t="shared" si="0"/>
        <v>0.67013888889050577</v>
      </c>
      <c r="DE9" s="140">
        <f t="shared" si="1"/>
        <v>0.67013888889050577</v>
      </c>
      <c r="DF9" s="106">
        <f t="shared" si="2"/>
        <v>0.17029360967143711</v>
      </c>
    </row>
    <row r="10" spans="1:124" x14ac:dyDescent="0.2">
      <c r="A10" s="6" t="s">
        <v>2075</v>
      </c>
      <c r="B10" s="88">
        <v>36177.548611111109</v>
      </c>
      <c r="C10" s="88">
        <v>36177.899305555555</v>
      </c>
      <c r="D10" s="6" t="s">
        <v>2158</v>
      </c>
      <c r="E10" s="6" t="s">
        <v>2159</v>
      </c>
      <c r="G10" s="88">
        <v>36177.548611111109</v>
      </c>
      <c r="H10" s="88">
        <v>36177.899305555555</v>
      </c>
      <c r="J10" s="6">
        <v>50</v>
      </c>
      <c r="P10" s="6">
        <v>186.47</v>
      </c>
      <c r="Q10" s="6" t="s">
        <v>1934</v>
      </c>
      <c r="R10" s="6">
        <v>1047</v>
      </c>
      <c r="T10" s="6">
        <v>4400</v>
      </c>
      <c r="V10" s="6">
        <v>3.01</v>
      </c>
      <c r="X10" s="6">
        <v>38.200000000000003</v>
      </c>
      <c r="AH10" s="6">
        <v>130</v>
      </c>
      <c r="AJ10" s="6">
        <v>1400</v>
      </c>
      <c r="AP10" s="6">
        <v>7.3</v>
      </c>
      <c r="BD10" s="6">
        <v>134</v>
      </c>
      <c r="BF10" s="6">
        <v>54</v>
      </c>
      <c r="BH10" s="6">
        <v>5.6</v>
      </c>
      <c r="BJ10" s="6">
        <v>59</v>
      </c>
      <c r="BL10" s="6">
        <v>11</v>
      </c>
      <c r="BN10" s="6">
        <v>62</v>
      </c>
      <c r="BP10" s="6">
        <v>440</v>
      </c>
      <c r="BR10" s="6">
        <v>0.40899999999999997</v>
      </c>
      <c r="BX10" s="6">
        <v>180</v>
      </c>
      <c r="DB10" s="6" t="s">
        <v>432</v>
      </c>
      <c r="DC10" s="6" t="s">
        <v>441</v>
      </c>
      <c r="DD10" s="106">
        <f t="shared" si="0"/>
        <v>0.35069444444525288</v>
      </c>
      <c r="DE10" s="140">
        <f t="shared" si="1"/>
        <v>0.35069444444525288</v>
      </c>
      <c r="DF10" s="106">
        <f t="shared" si="2"/>
        <v>6.1541254125270681</v>
      </c>
    </row>
    <row r="11" spans="1:124" x14ac:dyDescent="0.2">
      <c r="A11" s="6" t="s">
        <v>2075</v>
      </c>
      <c r="B11" s="88">
        <v>36232.628472222219</v>
      </c>
      <c r="C11" s="88">
        <v>36232.850694444445</v>
      </c>
      <c r="D11" s="6" t="s">
        <v>2163</v>
      </c>
      <c r="E11" s="6" t="s">
        <v>2164</v>
      </c>
      <c r="G11" s="88">
        <v>36232.628472222219</v>
      </c>
      <c r="H11" s="88">
        <v>36232.850694444445</v>
      </c>
      <c r="J11" s="6">
        <v>50</v>
      </c>
      <c r="P11" s="6">
        <v>31.25</v>
      </c>
      <c r="R11" s="6">
        <v>1962</v>
      </c>
      <c r="T11" s="6">
        <v>2400</v>
      </c>
      <c r="V11" s="6">
        <v>10.6</v>
      </c>
      <c r="X11" s="6">
        <v>19.100000000000001</v>
      </c>
      <c r="AH11" s="6">
        <v>110</v>
      </c>
      <c r="AJ11" s="6">
        <v>780</v>
      </c>
      <c r="AP11" s="6">
        <v>7.97</v>
      </c>
      <c r="BD11" s="6">
        <v>9</v>
      </c>
      <c r="BR11" s="6">
        <v>7.0000000000000007E-2</v>
      </c>
      <c r="DB11" s="6" t="s">
        <v>432</v>
      </c>
      <c r="DC11" s="6" t="s">
        <v>442</v>
      </c>
      <c r="DD11" s="106">
        <f t="shared" si="0"/>
        <v>0.22222222222626442</v>
      </c>
      <c r="DE11" s="140">
        <f t="shared" si="1"/>
        <v>0.22222222222626442</v>
      </c>
      <c r="DF11" s="106">
        <f t="shared" si="2"/>
        <v>1.6276041666370604</v>
      </c>
    </row>
    <row r="12" spans="1:124" x14ac:dyDescent="0.2">
      <c r="A12" s="6" t="s">
        <v>2075</v>
      </c>
      <c r="B12" s="88">
        <v>36234.611111111109</v>
      </c>
      <c r="C12" s="88">
        <v>36235.864583333336</v>
      </c>
      <c r="D12" s="6" t="s">
        <v>2165</v>
      </c>
      <c r="E12" s="6" t="s">
        <v>2166</v>
      </c>
      <c r="G12" s="88">
        <v>36234.611111111109</v>
      </c>
      <c r="H12" s="88">
        <v>36235.864583333336</v>
      </c>
      <c r="J12" s="6">
        <v>50</v>
      </c>
      <c r="P12" s="6">
        <v>522.62</v>
      </c>
      <c r="Q12" s="6" t="s">
        <v>1784</v>
      </c>
      <c r="R12" s="6">
        <v>600</v>
      </c>
      <c r="T12" s="6">
        <v>870</v>
      </c>
      <c r="V12" s="6">
        <v>3.56</v>
      </c>
      <c r="X12" s="6">
        <v>8.8699999999999992</v>
      </c>
      <c r="AH12" s="6">
        <v>46</v>
      </c>
      <c r="AJ12" s="6">
        <v>350</v>
      </c>
      <c r="AP12" s="6">
        <v>7.87</v>
      </c>
      <c r="BD12" s="6">
        <v>11</v>
      </c>
      <c r="DB12" s="6" t="s">
        <v>432</v>
      </c>
      <c r="DC12" s="6" t="s">
        <v>443</v>
      </c>
      <c r="DD12" s="106">
        <f t="shared" si="0"/>
        <v>1.2534722222262644</v>
      </c>
      <c r="DE12" s="140">
        <f t="shared" si="1"/>
        <v>1.2534722222262644</v>
      </c>
      <c r="DF12" s="106">
        <f t="shared" si="2"/>
        <v>4.8256694367342075</v>
      </c>
    </row>
    <row r="13" spans="1:124" x14ac:dyDescent="0.2">
      <c r="A13" s="6" t="s">
        <v>2075</v>
      </c>
      <c r="B13" s="88">
        <v>36430.21875</v>
      </c>
      <c r="C13" s="88">
        <v>36430.420138888891</v>
      </c>
      <c r="D13" s="6" t="s">
        <v>2179</v>
      </c>
      <c r="E13" s="6" t="s">
        <v>2180</v>
      </c>
      <c r="G13" s="88">
        <v>36430.21875</v>
      </c>
      <c r="H13" s="88">
        <v>36430.420138888891</v>
      </c>
      <c r="J13" s="6">
        <v>50</v>
      </c>
      <c r="P13" s="6">
        <v>74.69</v>
      </c>
      <c r="R13" s="6">
        <v>15.9</v>
      </c>
      <c r="T13" s="6">
        <v>32</v>
      </c>
      <c r="V13" s="6">
        <v>0.504</v>
      </c>
      <c r="X13" s="6">
        <v>1.2</v>
      </c>
      <c r="AG13" s="6" t="s">
        <v>1784</v>
      </c>
      <c r="AH13" s="6">
        <v>18</v>
      </c>
      <c r="AI13" s="6" t="s">
        <v>1784</v>
      </c>
      <c r="AJ13" s="6">
        <v>18</v>
      </c>
      <c r="AP13" s="6">
        <v>7.88</v>
      </c>
      <c r="BD13" s="6">
        <v>12</v>
      </c>
      <c r="BF13" s="6">
        <v>36</v>
      </c>
      <c r="BH13" s="6">
        <v>0.54</v>
      </c>
      <c r="BJ13" s="6">
        <v>12</v>
      </c>
      <c r="BL13" s="6">
        <v>11</v>
      </c>
      <c r="BN13" s="6">
        <v>3.7</v>
      </c>
      <c r="BP13" s="6">
        <v>66</v>
      </c>
      <c r="BR13" s="6">
        <v>0.13600000000000001</v>
      </c>
      <c r="BX13" s="6">
        <v>140</v>
      </c>
      <c r="DB13" s="6" t="s">
        <v>432</v>
      </c>
      <c r="DC13" s="6" t="s">
        <v>444</v>
      </c>
      <c r="DD13" s="106">
        <f t="shared" si="0"/>
        <v>0.20138888889050577</v>
      </c>
      <c r="DE13" s="140">
        <f t="shared" si="1"/>
        <v>0.20138888889050577</v>
      </c>
      <c r="DF13" s="106">
        <f t="shared" si="2"/>
        <v>4.2925287355977204</v>
      </c>
    </row>
    <row r="14" spans="1:124" x14ac:dyDescent="0.2">
      <c r="A14" s="6" t="s">
        <v>2075</v>
      </c>
      <c r="B14" s="88">
        <v>36528.65625</v>
      </c>
      <c r="C14" s="88">
        <v>36529.465277777781</v>
      </c>
      <c r="D14" s="6" t="s">
        <v>2183</v>
      </c>
      <c r="E14" s="6" t="s">
        <v>2184</v>
      </c>
      <c r="G14" s="88">
        <v>36528.65625</v>
      </c>
      <c r="H14" s="88">
        <v>36529.465277777781</v>
      </c>
      <c r="J14" s="6">
        <v>50</v>
      </c>
      <c r="P14" s="6">
        <v>41.07</v>
      </c>
      <c r="R14" s="6">
        <v>3920</v>
      </c>
      <c r="T14" s="6">
        <v>4200</v>
      </c>
      <c r="V14" s="6">
        <v>1.034</v>
      </c>
      <c r="X14" s="6">
        <v>5.1100000000000003</v>
      </c>
      <c r="AH14" s="6">
        <v>77</v>
      </c>
      <c r="AJ14" s="6">
        <v>3000</v>
      </c>
      <c r="AP14" s="6">
        <v>7.85</v>
      </c>
      <c r="BD14" s="6">
        <v>14</v>
      </c>
      <c r="BF14" s="6">
        <v>170</v>
      </c>
      <c r="BH14" s="6">
        <v>1.1000000000000001</v>
      </c>
      <c r="BJ14" s="6">
        <v>8</v>
      </c>
      <c r="BL14" s="6">
        <v>77</v>
      </c>
      <c r="BN14" s="6">
        <v>4.4000000000000004</v>
      </c>
      <c r="BP14" s="6">
        <v>110</v>
      </c>
      <c r="BR14" s="6">
        <v>3.3000000000000002E-2</v>
      </c>
      <c r="BX14" s="6">
        <v>750</v>
      </c>
      <c r="DB14" s="6" t="s">
        <v>432</v>
      </c>
      <c r="DC14" s="6" t="s">
        <v>445</v>
      </c>
      <c r="DD14" s="106">
        <f t="shared" si="0"/>
        <v>0.80902777778101154</v>
      </c>
      <c r="DE14" s="140">
        <f t="shared" si="1"/>
        <v>0.80902777778101154</v>
      </c>
      <c r="DF14" s="106">
        <f t="shared" si="2"/>
        <v>0.58755364806632104</v>
      </c>
    </row>
    <row r="15" spans="1:124" x14ac:dyDescent="0.2">
      <c r="A15" s="6" t="s">
        <v>2075</v>
      </c>
      <c r="B15" s="88">
        <v>36544.666666666664</v>
      </c>
      <c r="C15" s="88">
        <v>36544.993055555555</v>
      </c>
      <c r="D15" s="6" t="s">
        <v>2188</v>
      </c>
      <c r="E15" s="6" t="s">
        <v>2189</v>
      </c>
      <c r="G15" s="88">
        <v>36544.666666666664</v>
      </c>
      <c r="H15" s="88">
        <v>36544.993055555555</v>
      </c>
      <c r="J15" s="6">
        <v>50</v>
      </c>
      <c r="P15" s="6">
        <v>10.41</v>
      </c>
      <c r="R15" s="6">
        <v>572</v>
      </c>
      <c r="T15" s="6">
        <v>880</v>
      </c>
      <c r="V15" s="6">
        <v>0.998</v>
      </c>
      <c r="X15" s="6">
        <v>2.89</v>
      </c>
      <c r="AG15" s="6" t="s">
        <v>1784</v>
      </c>
      <c r="AH15" s="6">
        <v>18</v>
      </c>
      <c r="AJ15" s="6">
        <v>480</v>
      </c>
      <c r="AP15" s="6">
        <v>7.86</v>
      </c>
      <c r="BD15" s="6">
        <v>8</v>
      </c>
      <c r="BF15" s="6">
        <v>190</v>
      </c>
      <c r="BJ15" s="6">
        <v>1</v>
      </c>
      <c r="BL15" s="6">
        <v>92</v>
      </c>
      <c r="BN15" s="6">
        <v>0.9</v>
      </c>
      <c r="BP15" s="6">
        <v>43</v>
      </c>
      <c r="BR15" s="6">
        <v>3.4000000000000002E-2</v>
      </c>
      <c r="BX15" s="6">
        <v>840</v>
      </c>
      <c r="DB15" s="6" t="s">
        <v>432</v>
      </c>
      <c r="DC15" s="6" t="s">
        <v>446</v>
      </c>
      <c r="DD15" s="106">
        <f t="shared" si="0"/>
        <v>0.32638888889050577</v>
      </c>
      <c r="DE15" s="140">
        <f t="shared" si="1"/>
        <v>0.32638888889050577</v>
      </c>
      <c r="DF15" s="106">
        <f t="shared" si="2"/>
        <v>0.36914893616838407</v>
      </c>
    </row>
    <row r="16" spans="1:124" x14ac:dyDescent="0.2">
      <c r="A16" s="6" t="s">
        <v>2075</v>
      </c>
      <c r="B16" s="88">
        <v>36569.267361111109</v>
      </c>
      <c r="C16" s="88">
        <v>36569.881944444445</v>
      </c>
      <c r="D16" s="6" t="s">
        <v>2191</v>
      </c>
      <c r="E16" s="6" t="s">
        <v>2192</v>
      </c>
      <c r="G16" s="88">
        <v>36569.267361111109</v>
      </c>
      <c r="H16" s="88">
        <v>36569.881944444445</v>
      </c>
      <c r="J16" s="6">
        <v>50</v>
      </c>
      <c r="P16" s="6">
        <v>45.98</v>
      </c>
      <c r="R16" s="6">
        <v>3990</v>
      </c>
      <c r="T16" s="6">
        <v>8800</v>
      </c>
      <c r="V16" s="6">
        <v>1.05</v>
      </c>
      <c r="X16" s="6">
        <v>9.92</v>
      </c>
      <c r="AH16" s="6">
        <v>590</v>
      </c>
      <c r="AJ16" s="6">
        <v>4200</v>
      </c>
      <c r="AP16" s="6">
        <v>7.8</v>
      </c>
      <c r="BD16" s="6">
        <v>21</v>
      </c>
      <c r="BF16" s="6">
        <v>180</v>
      </c>
      <c r="BJ16" s="6">
        <v>9</v>
      </c>
      <c r="BL16" s="6">
        <v>65</v>
      </c>
      <c r="BN16" s="6">
        <v>8.1</v>
      </c>
      <c r="BP16" s="6">
        <v>130</v>
      </c>
      <c r="BR16" s="6">
        <v>0.25</v>
      </c>
      <c r="BX16" s="6">
        <v>710</v>
      </c>
      <c r="DB16" s="6" t="s">
        <v>432</v>
      </c>
      <c r="DC16" s="6" t="s">
        <v>447</v>
      </c>
      <c r="DD16" s="106">
        <f t="shared" si="0"/>
        <v>0.61458333333575865</v>
      </c>
      <c r="DE16" s="140">
        <f t="shared" si="1"/>
        <v>0.61458333333575865</v>
      </c>
      <c r="DF16" s="106">
        <f t="shared" si="2"/>
        <v>0.86591337099469956</v>
      </c>
    </row>
    <row r="17" spans="1:110" x14ac:dyDescent="0.2">
      <c r="A17" s="6" t="s">
        <v>2075</v>
      </c>
      <c r="B17" s="88">
        <v>36578.475694444445</v>
      </c>
      <c r="C17" s="88">
        <v>36580.583333333336</v>
      </c>
      <c r="D17" s="6" t="s">
        <v>2193</v>
      </c>
      <c r="E17" s="6" t="s">
        <v>2194</v>
      </c>
      <c r="G17" s="88">
        <v>36578.475694444445</v>
      </c>
      <c r="H17" s="88">
        <v>36580.583333333336</v>
      </c>
      <c r="J17" s="6">
        <v>50</v>
      </c>
      <c r="P17" s="6">
        <v>2654</v>
      </c>
      <c r="R17" s="6">
        <v>578</v>
      </c>
      <c r="T17" s="6">
        <v>660</v>
      </c>
      <c r="V17" s="6">
        <v>0.35599999999999998</v>
      </c>
      <c r="X17" s="6">
        <v>3.43</v>
      </c>
      <c r="AH17" s="6">
        <v>39</v>
      </c>
      <c r="AJ17" s="6">
        <v>340</v>
      </c>
      <c r="AP17" s="6">
        <v>7.59</v>
      </c>
      <c r="BD17" s="6">
        <v>67</v>
      </c>
      <c r="BF17" s="6">
        <v>42</v>
      </c>
      <c r="BJ17" s="6">
        <v>21</v>
      </c>
      <c r="BL17" s="6">
        <v>12</v>
      </c>
      <c r="BN17" s="6">
        <v>12</v>
      </c>
      <c r="BP17" s="6">
        <v>140</v>
      </c>
      <c r="BR17" s="6">
        <v>0.22900000000000001</v>
      </c>
      <c r="BX17" s="6">
        <v>150</v>
      </c>
      <c r="DB17" s="6" t="s">
        <v>432</v>
      </c>
      <c r="DC17" s="6" t="s">
        <v>448</v>
      </c>
      <c r="DD17" s="106">
        <f t="shared" si="0"/>
        <v>2.1076388888905058</v>
      </c>
      <c r="DE17" s="140">
        <f t="shared" si="1"/>
        <v>2.1076388888905058</v>
      </c>
      <c r="DF17" s="106">
        <f t="shared" si="2"/>
        <v>14.574409665008039</v>
      </c>
    </row>
    <row r="18" spans="1:110" x14ac:dyDescent="0.2">
      <c r="A18" s="6" t="s">
        <v>2075</v>
      </c>
      <c r="B18" s="88">
        <v>36580.809027777781</v>
      </c>
      <c r="C18" s="88">
        <v>36583.583333333336</v>
      </c>
      <c r="D18" s="6" t="s">
        <v>2196</v>
      </c>
      <c r="E18" s="6" t="s">
        <v>2197</v>
      </c>
      <c r="G18" s="88">
        <v>36580.809027777781</v>
      </c>
      <c r="H18" s="88">
        <v>36583.583333333336</v>
      </c>
      <c r="J18" s="6">
        <v>50</v>
      </c>
      <c r="P18" s="6">
        <v>864.75</v>
      </c>
      <c r="R18" s="6">
        <v>257</v>
      </c>
      <c r="T18" s="6">
        <v>430</v>
      </c>
      <c r="V18" s="6">
        <v>0.871</v>
      </c>
      <c r="X18" s="6">
        <v>2.33</v>
      </c>
      <c r="AH18" s="6">
        <v>25</v>
      </c>
      <c r="AJ18" s="6">
        <v>170</v>
      </c>
      <c r="BD18" s="6">
        <v>5</v>
      </c>
      <c r="DB18" s="6" t="s">
        <v>432</v>
      </c>
      <c r="DC18" s="6" t="s">
        <v>449</v>
      </c>
      <c r="DD18" s="106">
        <f t="shared" si="0"/>
        <v>2.7743055555547471</v>
      </c>
      <c r="DE18" s="140">
        <f t="shared" si="1"/>
        <v>2.7743055555547471</v>
      </c>
      <c r="DF18" s="106">
        <f t="shared" si="2"/>
        <v>3.607634543180025</v>
      </c>
    </row>
    <row r="19" spans="1:110" x14ac:dyDescent="0.2">
      <c r="A19" s="6" t="s">
        <v>2075</v>
      </c>
      <c r="B19" s="88">
        <v>36623.524305555555</v>
      </c>
      <c r="C19" s="88">
        <v>36624.152777777781</v>
      </c>
      <c r="D19" s="6" t="s">
        <v>2201</v>
      </c>
      <c r="E19" s="6" t="s">
        <v>2202</v>
      </c>
      <c r="G19" s="88">
        <v>36623.524305555555</v>
      </c>
      <c r="H19" s="88">
        <v>36624.152777777781</v>
      </c>
      <c r="J19" s="6">
        <v>50</v>
      </c>
      <c r="P19" s="6">
        <v>462.76</v>
      </c>
      <c r="R19" s="6">
        <v>1610</v>
      </c>
      <c r="T19" s="6">
        <v>3100</v>
      </c>
      <c r="V19" s="6">
        <v>0.74</v>
      </c>
      <c r="X19" s="6">
        <v>3.21</v>
      </c>
      <c r="AH19" s="6">
        <v>220</v>
      </c>
      <c r="AJ19" s="6">
        <v>1300</v>
      </c>
      <c r="AP19" s="6">
        <v>7.85</v>
      </c>
      <c r="BD19" s="6">
        <v>30</v>
      </c>
      <c r="BF19" s="6">
        <v>43</v>
      </c>
      <c r="BJ19" s="6">
        <v>13</v>
      </c>
      <c r="BL19" s="6">
        <v>13</v>
      </c>
      <c r="BN19" s="6">
        <v>7.7</v>
      </c>
      <c r="BP19" s="6">
        <v>160</v>
      </c>
      <c r="BR19" s="6">
        <v>9.6000000000000002E-2</v>
      </c>
      <c r="BX19" s="6">
        <v>160</v>
      </c>
      <c r="DB19" s="6" t="s">
        <v>432</v>
      </c>
      <c r="DC19" s="6" t="s">
        <v>450</v>
      </c>
      <c r="DD19" s="106">
        <f t="shared" si="0"/>
        <v>0.62847222222626442</v>
      </c>
      <c r="DE19" s="140">
        <f t="shared" si="1"/>
        <v>0.62847222222626442</v>
      </c>
      <c r="DF19" s="106">
        <f t="shared" si="2"/>
        <v>8.5222836095216135</v>
      </c>
    </row>
    <row r="20" spans="1:110" x14ac:dyDescent="0.2">
      <c r="A20" s="6" t="s">
        <v>2075</v>
      </c>
      <c r="B20" s="88">
        <v>36791.520833333336</v>
      </c>
      <c r="C20" s="88">
        <v>36791.90625</v>
      </c>
      <c r="D20" s="6" t="s">
        <v>2207</v>
      </c>
      <c r="E20" s="6" t="s">
        <v>2208</v>
      </c>
      <c r="G20" s="88">
        <v>36791.520833333336</v>
      </c>
      <c r="H20" s="88">
        <v>36791.90625</v>
      </c>
      <c r="J20" s="6">
        <v>50</v>
      </c>
      <c r="P20" s="6">
        <v>1068.04</v>
      </c>
      <c r="T20" s="6">
        <v>17</v>
      </c>
      <c r="V20" s="6">
        <v>0.156</v>
      </c>
      <c r="X20" s="6">
        <v>0.89</v>
      </c>
      <c r="AG20" s="6" t="s">
        <v>1784</v>
      </c>
      <c r="AH20" s="6">
        <v>18</v>
      </c>
      <c r="AI20" s="6" t="s">
        <v>1784</v>
      </c>
      <c r="AJ20" s="6">
        <v>18</v>
      </c>
      <c r="AP20" s="6">
        <v>7.71</v>
      </c>
      <c r="BD20" s="6">
        <v>50</v>
      </c>
      <c r="BF20" s="6">
        <v>34</v>
      </c>
      <c r="BJ20" s="6">
        <v>9</v>
      </c>
      <c r="BL20" s="6">
        <v>10</v>
      </c>
      <c r="BN20" s="6">
        <v>3.4</v>
      </c>
      <c r="BP20" s="6">
        <v>49</v>
      </c>
      <c r="BR20" s="6">
        <v>0.127</v>
      </c>
      <c r="BX20" s="6">
        <v>130</v>
      </c>
      <c r="DB20" s="6" t="s">
        <v>432</v>
      </c>
      <c r="DC20" s="6" t="s">
        <v>451</v>
      </c>
      <c r="DD20" s="106">
        <f t="shared" si="0"/>
        <v>0.38541666666424135</v>
      </c>
      <c r="DE20" s="140">
        <f t="shared" si="1"/>
        <v>0.38541666666424135</v>
      </c>
      <c r="DF20" s="106">
        <f t="shared" si="2"/>
        <v>32.073273273475102</v>
      </c>
    </row>
    <row r="21" spans="1:110" x14ac:dyDescent="0.2">
      <c r="A21" s="6" t="s">
        <v>2075</v>
      </c>
      <c r="B21" s="88">
        <v>36871.305555555555</v>
      </c>
      <c r="C21" s="88">
        <v>36871.899305555555</v>
      </c>
      <c r="D21" s="6" t="s">
        <v>2210</v>
      </c>
      <c r="E21" s="6" t="s">
        <v>2211</v>
      </c>
      <c r="G21" s="88">
        <v>36871.305555555555</v>
      </c>
      <c r="H21" s="88">
        <v>36871.899305555555</v>
      </c>
      <c r="J21" s="6">
        <v>50</v>
      </c>
      <c r="P21" s="6">
        <v>20.92</v>
      </c>
      <c r="R21" s="6">
        <v>777</v>
      </c>
      <c r="T21" s="6">
        <v>1920</v>
      </c>
      <c r="V21" s="6">
        <v>0.63800000000000001</v>
      </c>
      <c r="X21" s="6">
        <v>3</v>
      </c>
      <c r="Z21" s="6">
        <v>8.3000000000000007</v>
      </c>
      <c r="AD21" s="6">
        <v>306</v>
      </c>
      <c r="AH21" s="6">
        <v>59</v>
      </c>
      <c r="AJ21" s="6">
        <v>1000</v>
      </c>
      <c r="AP21" s="6">
        <v>8.0399999999999991</v>
      </c>
      <c r="DB21" s="6" t="s">
        <v>432</v>
      </c>
      <c r="DC21" s="6" t="s">
        <v>452</v>
      </c>
      <c r="DD21" s="106">
        <f t="shared" si="0"/>
        <v>0.59375</v>
      </c>
      <c r="DE21" s="140">
        <f t="shared" si="1"/>
        <v>0.59375</v>
      </c>
      <c r="DF21" s="106">
        <f t="shared" si="2"/>
        <v>0.40779727095516577</v>
      </c>
    </row>
    <row r="22" spans="1:110" x14ac:dyDescent="0.2">
      <c r="A22" s="6" t="s">
        <v>2075</v>
      </c>
      <c r="B22" s="88">
        <v>36876.263888888891</v>
      </c>
      <c r="C22" s="88">
        <v>36876.454861111109</v>
      </c>
      <c r="D22" s="6" t="s">
        <v>2212</v>
      </c>
      <c r="E22" s="6" t="s">
        <v>2213</v>
      </c>
      <c r="G22" s="88">
        <v>36876.263888888891</v>
      </c>
      <c r="H22" s="88">
        <v>36876.454861111109</v>
      </c>
      <c r="J22" s="6">
        <v>50</v>
      </c>
      <c r="P22" s="6">
        <v>16.66</v>
      </c>
      <c r="T22" s="6">
        <v>9980</v>
      </c>
      <c r="V22" s="6">
        <v>4.1500000000000004</v>
      </c>
      <c r="X22" s="6">
        <v>13.9</v>
      </c>
      <c r="Z22" s="6">
        <v>910</v>
      </c>
      <c r="AD22" s="6">
        <v>5580</v>
      </c>
      <c r="AH22" s="6">
        <v>300</v>
      </c>
      <c r="AJ22" s="6">
        <v>6600</v>
      </c>
      <c r="AP22" s="6">
        <v>7.9</v>
      </c>
      <c r="DB22" s="6" t="s">
        <v>432</v>
      </c>
      <c r="DC22" s="6" t="s">
        <v>453</v>
      </c>
      <c r="DD22" s="106">
        <f t="shared" si="0"/>
        <v>0.19097222221898846</v>
      </c>
      <c r="DE22" s="140">
        <f t="shared" si="1"/>
        <v>0.19097222221898846</v>
      </c>
      <c r="DF22" s="106">
        <f t="shared" si="2"/>
        <v>1.009696969714067</v>
      </c>
    </row>
    <row r="23" spans="1:110" x14ac:dyDescent="0.2">
      <c r="A23" s="6" t="s">
        <v>2075</v>
      </c>
      <c r="B23" s="88">
        <v>36905.277777777781</v>
      </c>
      <c r="C23" s="88">
        <v>36905.690972222219</v>
      </c>
      <c r="D23" s="6" t="s">
        <v>2216</v>
      </c>
      <c r="E23" s="6" t="s">
        <v>2217</v>
      </c>
      <c r="G23" s="88">
        <v>36905.277777777781</v>
      </c>
      <c r="H23" s="88">
        <v>36905.690972222219</v>
      </c>
      <c r="J23" s="6">
        <v>50</v>
      </c>
      <c r="P23" s="6">
        <v>121.49</v>
      </c>
      <c r="Q23" s="6" t="s">
        <v>1934</v>
      </c>
      <c r="R23" s="6">
        <v>1081.5</v>
      </c>
      <c r="T23" s="6">
        <v>3064</v>
      </c>
      <c r="V23" s="6">
        <v>0.54</v>
      </c>
      <c r="X23" s="6">
        <v>4.45</v>
      </c>
      <c r="Z23" s="6">
        <v>82</v>
      </c>
      <c r="AD23" s="6">
        <v>701</v>
      </c>
      <c r="AF23" s="6">
        <v>2730</v>
      </c>
      <c r="AH23" s="6">
        <v>190</v>
      </c>
      <c r="AJ23" s="6">
        <v>1600</v>
      </c>
      <c r="AP23" s="6">
        <v>7.67</v>
      </c>
      <c r="AR23" s="6">
        <v>269</v>
      </c>
      <c r="BD23" s="6">
        <v>55</v>
      </c>
      <c r="BF23" s="6">
        <v>67</v>
      </c>
      <c r="BJ23" s="6">
        <v>27</v>
      </c>
      <c r="BL23" s="6">
        <v>18</v>
      </c>
      <c r="BN23" s="6">
        <v>27</v>
      </c>
      <c r="BP23" s="6">
        <v>220</v>
      </c>
      <c r="BX23" s="6">
        <v>240</v>
      </c>
      <c r="DB23" s="6" t="s">
        <v>432</v>
      </c>
      <c r="DC23" s="6" t="s">
        <v>454</v>
      </c>
      <c r="DD23" s="106">
        <f t="shared" si="0"/>
        <v>0.41319444443797693</v>
      </c>
      <c r="DE23" s="140">
        <f t="shared" si="1"/>
        <v>0.41319444443797693</v>
      </c>
      <c r="DF23" s="106">
        <f t="shared" si="2"/>
        <v>3.4030812325462638</v>
      </c>
    </row>
    <row r="24" spans="1:110" x14ac:dyDescent="0.2">
      <c r="A24" s="6" t="s">
        <v>2075</v>
      </c>
      <c r="B24" s="88">
        <v>36920.274305555555</v>
      </c>
      <c r="C24" s="88">
        <v>36920.572916666664</v>
      </c>
      <c r="D24" s="6" t="s">
        <v>2220</v>
      </c>
      <c r="E24" s="6" t="s">
        <v>2221</v>
      </c>
      <c r="G24" s="88">
        <v>36920.274305555555</v>
      </c>
      <c r="H24" s="88">
        <v>36920.572916666664</v>
      </c>
      <c r="J24" s="6">
        <v>50</v>
      </c>
      <c r="P24" s="6">
        <v>27.86</v>
      </c>
      <c r="Q24" s="6" t="s">
        <v>1934</v>
      </c>
      <c r="R24" s="6">
        <v>1050</v>
      </c>
      <c r="T24" s="6">
        <v>10000</v>
      </c>
      <c r="V24" s="6">
        <v>1.31</v>
      </c>
      <c r="X24" s="6">
        <v>22.6</v>
      </c>
      <c r="Z24" s="6">
        <v>560</v>
      </c>
      <c r="AD24" s="6">
        <v>1120</v>
      </c>
      <c r="AF24" s="6">
        <v>7580</v>
      </c>
      <c r="AH24" s="6">
        <v>280</v>
      </c>
      <c r="AJ24" s="6">
        <v>4400</v>
      </c>
      <c r="AP24" s="6">
        <v>7.78</v>
      </c>
      <c r="AR24" s="6">
        <v>1030</v>
      </c>
      <c r="BD24" s="6">
        <v>45</v>
      </c>
      <c r="DB24" s="6" t="s">
        <v>432</v>
      </c>
      <c r="DC24" s="6" t="s">
        <v>455</v>
      </c>
      <c r="DD24" s="106">
        <f t="shared" si="0"/>
        <v>0.29861111110949423</v>
      </c>
      <c r="DE24" s="140">
        <f t="shared" si="1"/>
        <v>0.29861111110949423</v>
      </c>
      <c r="DF24" s="106">
        <f t="shared" si="2"/>
        <v>1.0798449612461569</v>
      </c>
    </row>
    <row r="25" spans="1:110" x14ac:dyDescent="0.2">
      <c r="A25" s="6" t="s">
        <v>2075</v>
      </c>
      <c r="B25" s="88">
        <v>36946.260416666664</v>
      </c>
      <c r="C25" s="88">
        <v>36946.527777777781</v>
      </c>
      <c r="D25" s="6" t="s">
        <v>2222</v>
      </c>
      <c r="E25" s="6" t="s">
        <v>2223</v>
      </c>
      <c r="G25" s="88">
        <v>36946.260416666664</v>
      </c>
      <c r="H25" s="88">
        <v>36946.527777777781</v>
      </c>
      <c r="J25" s="6">
        <v>50</v>
      </c>
      <c r="P25" s="6">
        <v>158.16999999999999</v>
      </c>
      <c r="Q25" s="6" t="s">
        <v>1934</v>
      </c>
      <c r="R25" s="6">
        <v>208</v>
      </c>
      <c r="T25" s="6">
        <v>5000</v>
      </c>
      <c r="V25" s="6">
        <v>0.52300000000000002</v>
      </c>
      <c r="X25" s="6">
        <v>5.67</v>
      </c>
      <c r="Z25" s="6">
        <v>630</v>
      </c>
      <c r="AD25" s="6">
        <v>918</v>
      </c>
      <c r="AF25" s="6">
        <v>5120</v>
      </c>
      <c r="AH25" s="6">
        <v>190</v>
      </c>
      <c r="AJ25" s="6">
        <v>2100</v>
      </c>
      <c r="AP25" s="6">
        <v>7.78</v>
      </c>
      <c r="AR25" s="6">
        <v>655</v>
      </c>
      <c r="DB25" s="6" t="s">
        <v>432</v>
      </c>
      <c r="DC25" s="6" t="s">
        <v>456</v>
      </c>
      <c r="DD25" s="106">
        <f t="shared" si="0"/>
        <v>0.26736111111677019</v>
      </c>
      <c r="DE25" s="140">
        <f t="shared" si="1"/>
        <v>0.26736111111677019</v>
      </c>
      <c r="DF25" s="106">
        <f t="shared" si="2"/>
        <v>6.8471861470412163</v>
      </c>
    </row>
    <row r="26" spans="1:110" x14ac:dyDescent="0.2">
      <c r="A26" s="6" t="s">
        <v>2075</v>
      </c>
      <c r="B26" s="88">
        <v>36970.409722222219</v>
      </c>
      <c r="C26" s="88">
        <v>36975.104166666664</v>
      </c>
      <c r="D26" s="6" t="s">
        <v>2224</v>
      </c>
      <c r="E26" s="6" t="s">
        <v>2225</v>
      </c>
      <c r="G26" s="88">
        <v>36970.409722222219</v>
      </c>
      <c r="H26" s="88">
        <v>36975.104166666664</v>
      </c>
      <c r="J26" s="6">
        <v>50</v>
      </c>
      <c r="P26" s="6">
        <v>446.6</v>
      </c>
      <c r="R26" s="6">
        <v>229.8</v>
      </c>
      <c r="T26" s="6">
        <v>380</v>
      </c>
      <c r="V26" s="6">
        <v>1.1599999999999999</v>
      </c>
      <c r="X26" s="6">
        <v>2.7</v>
      </c>
      <c r="Z26" s="6">
        <v>27</v>
      </c>
      <c r="AD26" s="6">
        <v>128</v>
      </c>
      <c r="AF26" s="6">
        <v>1230</v>
      </c>
      <c r="AG26" s="6" t="s">
        <v>1784</v>
      </c>
      <c r="AH26" s="6">
        <v>18</v>
      </c>
      <c r="AJ26" s="6">
        <v>46</v>
      </c>
      <c r="AP26" s="6">
        <v>8.31</v>
      </c>
      <c r="AR26" s="6">
        <v>365</v>
      </c>
      <c r="BD26" s="6">
        <v>8</v>
      </c>
      <c r="DB26" s="6" t="s">
        <v>432</v>
      </c>
      <c r="DC26" s="6" t="s">
        <v>457</v>
      </c>
      <c r="DD26" s="106">
        <f t="shared" si="0"/>
        <v>4.6944444444452529</v>
      </c>
      <c r="DE26" s="140">
        <f t="shared" si="1"/>
        <v>4.6944444444452529</v>
      </c>
      <c r="DF26" s="106">
        <f t="shared" si="2"/>
        <v>1.1010848126230846</v>
      </c>
    </row>
    <row r="27" spans="1:110" x14ac:dyDescent="0.2">
      <c r="A27" s="6" t="s">
        <v>2075</v>
      </c>
      <c r="B27" s="88">
        <v>37188.032638888886</v>
      </c>
      <c r="C27" s="88">
        <v>37188.097222222219</v>
      </c>
      <c r="D27" s="6" t="s">
        <v>2240</v>
      </c>
      <c r="E27" s="6" t="s">
        <v>2241</v>
      </c>
      <c r="G27" s="88">
        <v>37188.032638888886</v>
      </c>
      <c r="H27" s="88">
        <v>37188.097222222219</v>
      </c>
      <c r="J27" s="6">
        <v>50</v>
      </c>
      <c r="P27" s="6">
        <v>245.49</v>
      </c>
      <c r="R27" s="6">
        <v>8.6</v>
      </c>
      <c r="T27" s="6">
        <v>46</v>
      </c>
      <c r="V27" s="6">
        <v>0.34899999999999998</v>
      </c>
      <c r="X27" s="6">
        <v>1.51</v>
      </c>
      <c r="AD27" s="6">
        <v>9.6</v>
      </c>
      <c r="AF27" s="6">
        <v>250</v>
      </c>
      <c r="AG27" s="6" t="s">
        <v>1784</v>
      </c>
      <c r="AH27" s="6">
        <v>18</v>
      </c>
      <c r="AI27" s="6" t="s">
        <v>1784</v>
      </c>
      <c r="AJ27" s="6">
        <v>18</v>
      </c>
      <c r="AP27" s="6">
        <v>7.85</v>
      </c>
      <c r="AR27" s="6">
        <v>94</v>
      </c>
      <c r="DB27" s="6" t="s">
        <v>432</v>
      </c>
      <c r="DC27" s="6" t="s">
        <v>458</v>
      </c>
      <c r="DD27" s="106">
        <f t="shared" si="0"/>
        <v>6.4583333332848269E-2</v>
      </c>
      <c r="DE27" s="140">
        <f t="shared" si="1"/>
        <v>6.4583333332848269E-2</v>
      </c>
      <c r="DF27" s="106">
        <f t="shared" si="2"/>
        <v>43.994623656244407</v>
      </c>
    </row>
    <row r="28" spans="1:110" x14ac:dyDescent="0.2">
      <c r="A28" s="6" t="s">
        <v>2075</v>
      </c>
      <c r="B28" s="88">
        <v>37270.361111111109</v>
      </c>
      <c r="C28" s="88">
        <v>37270.604166666664</v>
      </c>
      <c r="D28" s="6" t="s">
        <v>2250</v>
      </c>
      <c r="E28" s="6" t="s">
        <v>2251</v>
      </c>
      <c r="G28" s="88">
        <v>37270.361111111109</v>
      </c>
      <c r="H28" s="88">
        <v>37270.604166666664</v>
      </c>
      <c r="J28" s="6">
        <v>50</v>
      </c>
      <c r="P28" s="6">
        <v>29.48</v>
      </c>
      <c r="R28" s="6">
        <v>137</v>
      </c>
      <c r="T28" s="6">
        <v>263</v>
      </c>
      <c r="V28" s="6">
        <v>0.23200000000000001</v>
      </c>
      <c r="X28" s="6">
        <v>1.34</v>
      </c>
      <c r="Z28" s="6">
        <v>7</v>
      </c>
      <c r="AD28" s="6">
        <v>168</v>
      </c>
      <c r="AF28" s="6">
        <v>1460</v>
      </c>
      <c r="AG28" s="6" t="s">
        <v>1784</v>
      </c>
      <c r="AH28" s="6">
        <v>18</v>
      </c>
      <c r="AJ28" s="6">
        <v>73</v>
      </c>
      <c r="AP28" s="6">
        <v>8.2200000000000006</v>
      </c>
      <c r="AR28" s="6">
        <v>312</v>
      </c>
      <c r="DB28" s="6" t="s">
        <v>432</v>
      </c>
      <c r="DC28" s="6" t="s">
        <v>459</v>
      </c>
      <c r="DD28" s="106">
        <f t="shared" si="0"/>
        <v>0.24305555555474712</v>
      </c>
      <c r="DE28" s="140">
        <f t="shared" si="1"/>
        <v>0.24305555555474712</v>
      </c>
      <c r="DF28" s="106">
        <f t="shared" si="2"/>
        <v>1.403809523814193</v>
      </c>
    </row>
    <row r="29" spans="1:110" x14ac:dyDescent="0.2">
      <c r="A29" s="6" t="s">
        <v>2075</v>
      </c>
      <c r="B29" s="88">
        <v>37272.583333333336</v>
      </c>
      <c r="C29" s="88">
        <v>37273.194444444445</v>
      </c>
      <c r="D29" s="6" t="s">
        <v>2252</v>
      </c>
      <c r="E29" s="6" t="s">
        <v>2253</v>
      </c>
      <c r="G29" s="88">
        <v>37272.583333333336</v>
      </c>
      <c r="H29" s="88">
        <v>37273.194444444445</v>
      </c>
      <c r="J29" s="6">
        <v>50</v>
      </c>
      <c r="P29" s="6">
        <v>61.3</v>
      </c>
      <c r="Q29" s="6" t="s">
        <v>1784</v>
      </c>
      <c r="R29" s="6">
        <v>120</v>
      </c>
      <c r="T29" s="6">
        <v>175</v>
      </c>
      <c r="V29" s="6">
        <v>0.313</v>
      </c>
      <c r="X29" s="6">
        <v>0.8</v>
      </c>
      <c r="Z29" s="6">
        <v>19</v>
      </c>
      <c r="AD29" s="6">
        <v>1240</v>
      </c>
      <c r="AF29" s="6">
        <v>4640</v>
      </c>
      <c r="AH29" s="6">
        <v>22</v>
      </c>
      <c r="AJ29" s="6">
        <v>30</v>
      </c>
      <c r="AP29" s="6">
        <v>8.16</v>
      </c>
      <c r="AR29" s="6">
        <v>325</v>
      </c>
      <c r="DB29" s="6" t="s">
        <v>432</v>
      </c>
      <c r="DC29" s="6" t="s">
        <v>460</v>
      </c>
      <c r="DD29" s="106">
        <f t="shared" si="0"/>
        <v>0.61111111110949423</v>
      </c>
      <c r="DE29" s="140">
        <f t="shared" si="1"/>
        <v>0.61111111110949423</v>
      </c>
      <c r="DF29" s="106">
        <f t="shared" si="2"/>
        <v>1.1609848484879202</v>
      </c>
    </row>
    <row r="30" spans="1:110" x14ac:dyDescent="0.2">
      <c r="A30" s="6" t="s">
        <v>2075</v>
      </c>
      <c r="B30" s="88">
        <v>37287.229166666664</v>
      </c>
      <c r="C30" s="88">
        <v>37288.534722222219</v>
      </c>
      <c r="D30" s="6" t="s">
        <v>2258</v>
      </c>
      <c r="E30" s="6" t="s">
        <v>2259</v>
      </c>
      <c r="G30" s="88">
        <v>37287.229166666664</v>
      </c>
      <c r="H30" s="88">
        <v>37288.534722222219</v>
      </c>
      <c r="J30" s="6">
        <v>50</v>
      </c>
      <c r="P30" s="6">
        <v>323</v>
      </c>
      <c r="R30" s="6">
        <v>1690</v>
      </c>
      <c r="T30" s="6">
        <v>3270</v>
      </c>
      <c r="V30" s="6">
        <v>0.64500000000000002</v>
      </c>
      <c r="X30" s="6">
        <v>3.06</v>
      </c>
      <c r="Z30" s="6">
        <v>126</v>
      </c>
      <c r="AD30" s="6">
        <v>1160</v>
      </c>
      <c r="AF30" s="6">
        <v>4450</v>
      </c>
      <c r="AH30" s="6">
        <v>110</v>
      </c>
      <c r="AJ30" s="6">
        <v>1400</v>
      </c>
      <c r="AP30" s="6">
        <v>7.62</v>
      </c>
      <c r="AR30" s="6">
        <v>327</v>
      </c>
      <c r="DB30" s="6" t="s">
        <v>432</v>
      </c>
      <c r="DC30" s="6" t="s">
        <v>461</v>
      </c>
      <c r="DD30" s="106">
        <f t="shared" si="0"/>
        <v>1.3055555555547471</v>
      </c>
      <c r="DE30" s="140">
        <f t="shared" si="1"/>
        <v>1.3055555555547471</v>
      </c>
      <c r="DF30" s="106">
        <f t="shared" si="2"/>
        <v>2.863475177306738</v>
      </c>
    </row>
    <row r="31" spans="1:110" x14ac:dyDescent="0.2">
      <c r="A31" s="6" t="s">
        <v>2075</v>
      </c>
      <c r="B31" s="88">
        <v>37308.222222222219</v>
      </c>
      <c r="C31" s="88">
        <v>37308.534722222219</v>
      </c>
      <c r="D31" s="6" t="s">
        <v>2270</v>
      </c>
      <c r="E31" s="6" t="s">
        <v>2271</v>
      </c>
      <c r="G31" s="88">
        <v>37308.222222222219</v>
      </c>
      <c r="H31" s="88">
        <v>37308.534722222219</v>
      </c>
      <c r="J31" s="6">
        <v>50</v>
      </c>
      <c r="P31" s="6">
        <v>93.85</v>
      </c>
      <c r="R31" s="6">
        <v>202</v>
      </c>
      <c r="T31" s="6">
        <v>313</v>
      </c>
      <c r="V31" s="6">
        <v>1.02</v>
      </c>
      <c r="X31" s="6">
        <v>2.06</v>
      </c>
      <c r="Z31" s="6">
        <v>47</v>
      </c>
      <c r="AD31" s="6">
        <v>328</v>
      </c>
      <c r="AF31" s="6">
        <v>1780</v>
      </c>
      <c r="AG31" s="6" t="s">
        <v>1784</v>
      </c>
      <c r="AH31" s="6">
        <v>18</v>
      </c>
      <c r="AJ31" s="6">
        <v>180</v>
      </c>
      <c r="AP31" s="6">
        <v>8.02</v>
      </c>
      <c r="AR31" s="6">
        <v>298</v>
      </c>
      <c r="DB31" s="6" t="s">
        <v>432</v>
      </c>
      <c r="DC31" s="6" t="s">
        <v>462</v>
      </c>
      <c r="DD31" s="106">
        <f t="shared" si="0"/>
        <v>0.3125</v>
      </c>
      <c r="DE31" s="140">
        <f t="shared" si="1"/>
        <v>0.3125</v>
      </c>
      <c r="DF31" s="106">
        <f t="shared" si="2"/>
        <v>3.4759259259259259</v>
      </c>
    </row>
    <row r="32" spans="1:110" x14ac:dyDescent="0.2">
      <c r="A32" s="6" t="s">
        <v>2075</v>
      </c>
      <c r="B32" s="88">
        <v>37316.90625</v>
      </c>
      <c r="C32" s="88">
        <v>37317.975694444445</v>
      </c>
      <c r="D32" s="6" t="s">
        <v>2274</v>
      </c>
      <c r="E32" s="6" t="s">
        <v>2275</v>
      </c>
      <c r="G32" s="88">
        <v>37316.90625</v>
      </c>
      <c r="H32" s="88">
        <v>37317.975694444445</v>
      </c>
      <c r="J32" s="6">
        <v>50</v>
      </c>
      <c r="P32" s="6">
        <v>161.30000000000001</v>
      </c>
      <c r="R32" s="6">
        <v>1770</v>
      </c>
      <c r="T32" s="6">
        <v>3430</v>
      </c>
      <c r="V32" s="6">
        <v>0.99</v>
      </c>
      <c r="X32" s="6">
        <v>3.69</v>
      </c>
      <c r="Z32" s="6">
        <v>52</v>
      </c>
      <c r="AD32" s="6">
        <v>1210</v>
      </c>
      <c r="AF32" s="6">
        <v>4480</v>
      </c>
      <c r="AH32" s="6">
        <v>220</v>
      </c>
      <c r="AJ32" s="6">
        <v>1500</v>
      </c>
      <c r="AP32" s="6">
        <v>7.77</v>
      </c>
      <c r="AR32" s="6">
        <v>319</v>
      </c>
      <c r="DB32" s="6" t="s">
        <v>432</v>
      </c>
      <c r="DC32" s="6" t="s">
        <v>463</v>
      </c>
      <c r="DD32" s="106">
        <f t="shared" si="0"/>
        <v>1.0694444444452529</v>
      </c>
      <c r="DE32" s="140">
        <f t="shared" si="1"/>
        <v>1.0694444444452529</v>
      </c>
      <c r="DF32" s="106">
        <f t="shared" si="2"/>
        <v>1.7456709956696763</v>
      </c>
    </row>
    <row r="33" spans="1:110" x14ac:dyDescent="0.2">
      <c r="A33" s="6" t="s">
        <v>2075</v>
      </c>
      <c r="B33" s="88">
        <v>37531.107638888891</v>
      </c>
      <c r="C33" s="88">
        <v>37531.451388888891</v>
      </c>
      <c r="D33" s="6" t="s">
        <v>2300</v>
      </c>
      <c r="E33" s="6" t="s">
        <v>2301</v>
      </c>
      <c r="G33" s="88">
        <v>37531.107638888891</v>
      </c>
      <c r="H33" s="88">
        <v>37531.451388888891</v>
      </c>
      <c r="J33" s="6">
        <v>50</v>
      </c>
      <c r="P33" s="6">
        <v>304.7</v>
      </c>
      <c r="R33" s="6">
        <v>3.4</v>
      </c>
      <c r="T33" s="6">
        <v>25</v>
      </c>
      <c r="AG33" s="6" t="s">
        <v>1784</v>
      </c>
      <c r="AH33" s="6">
        <v>18</v>
      </c>
      <c r="AI33" s="6" t="s">
        <v>1784</v>
      </c>
      <c r="AJ33" s="6">
        <v>18</v>
      </c>
      <c r="AP33" s="6">
        <v>7.75</v>
      </c>
      <c r="BD33" s="6">
        <v>31</v>
      </c>
      <c r="DB33" s="6" t="s">
        <v>432</v>
      </c>
      <c r="DC33" s="6" t="s">
        <v>464</v>
      </c>
      <c r="DD33" s="106">
        <f t="shared" si="0"/>
        <v>0.34375</v>
      </c>
      <c r="DE33" s="140">
        <f t="shared" si="1"/>
        <v>0.34375</v>
      </c>
      <c r="DF33" s="106">
        <f t="shared" si="2"/>
        <v>10.25925925925926</v>
      </c>
    </row>
    <row r="34" spans="1:110" x14ac:dyDescent="0.2">
      <c r="A34" s="6" t="s">
        <v>2075</v>
      </c>
      <c r="B34" s="88">
        <v>37652.336805555555</v>
      </c>
      <c r="C34" s="88">
        <v>37652.736111111109</v>
      </c>
      <c r="D34" s="6" t="s">
        <v>2320</v>
      </c>
      <c r="E34" s="6" t="s">
        <v>2321</v>
      </c>
      <c r="G34" s="88">
        <v>37652.336805555555</v>
      </c>
      <c r="H34" s="88">
        <v>37652.736111111109</v>
      </c>
      <c r="J34" s="6">
        <v>50</v>
      </c>
      <c r="P34" s="6">
        <v>111.7</v>
      </c>
      <c r="R34" s="6">
        <v>2900</v>
      </c>
      <c r="T34" s="6">
        <v>4440</v>
      </c>
      <c r="V34" s="6">
        <v>6.74</v>
      </c>
      <c r="X34" s="6">
        <v>16.8</v>
      </c>
      <c r="AG34" s="6" t="s">
        <v>1784</v>
      </c>
      <c r="AH34" s="6">
        <v>18</v>
      </c>
      <c r="AJ34" s="6">
        <v>2300</v>
      </c>
      <c r="CN34" s="6">
        <v>14270</v>
      </c>
      <c r="DB34" s="6" t="s">
        <v>432</v>
      </c>
      <c r="DC34" s="6" t="s">
        <v>465</v>
      </c>
      <c r="DD34" s="106">
        <f t="shared" si="0"/>
        <v>0.39930555555474712</v>
      </c>
      <c r="DE34" s="140">
        <f t="shared" si="1"/>
        <v>0.39930555555474712</v>
      </c>
      <c r="DF34" s="106">
        <f t="shared" si="2"/>
        <v>3.2376811594268444</v>
      </c>
    </row>
    <row r="35" spans="1:110" x14ac:dyDescent="0.2">
      <c r="A35" s="6" t="s">
        <v>2075</v>
      </c>
      <c r="B35" s="88">
        <v>37684.680555555555</v>
      </c>
      <c r="C35" s="88">
        <v>37688.496527777781</v>
      </c>
      <c r="D35" s="6" t="s">
        <v>2330</v>
      </c>
      <c r="E35" s="6" t="s">
        <v>2331</v>
      </c>
      <c r="G35" s="88">
        <v>37684.680555555555</v>
      </c>
      <c r="H35" s="88">
        <v>37688.496527777781</v>
      </c>
      <c r="J35" s="6">
        <v>50</v>
      </c>
      <c r="P35" s="6">
        <v>62.7</v>
      </c>
      <c r="T35" s="6">
        <v>5610</v>
      </c>
      <c r="V35" s="6">
        <v>1.5</v>
      </c>
      <c r="X35" s="6">
        <v>7.76</v>
      </c>
      <c r="AH35" s="6">
        <v>48</v>
      </c>
      <c r="AJ35" s="6">
        <v>1900</v>
      </c>
      <c r="DB35" s="6" t="s">
        <v>432</v>
      </c>
      <c r="DC35" s="6" t="s">
        <v>466</v>
      </c>
      <c r="DD35" s="106">
        <f t="shared" si="0"/>
        <v>3.8159722222262644</v>
      </c>
      <c r="DE35" s="140">
        <f t="shared" si="1"/>
        <v>3.8159722222262644</v>
      </c>
      <c r="DF35" s="106">
        <f t="shared" si="2"/>
        <v>0.19017288444019895</v>
      </c>
    </row>
    <row r="36" spans="1:110" x14ac:dyDescent="0.2">
      <c r="A36" s="6" t="s">
        <v>2075</v>
      </c>
      <c r="B36" s="88">
        <v>37694.569444444445</v>
      </c>
      <c r="C36" s="88">
        <v>37696.798611111109</v>
      </c>
      <c r="D36" s="6" t="s">
        <v>2336</v>
      </c>
      <c r="E36" s="6" t="s">
        <v>2337</v>
      </c>
      <c r="G36" s="88">
        <v>37694.569444444445</v>
      </c>
      <c r="H36" s="88">
        <v>37696.798611111109</v>
      </c>
      <c r="J36" s="6">
        <v>50</v>
      </c>
      <c r="P36" s="6">
        <v>1172</v>
      </c>
      <c r="R36" s="6">
        <v>738</v>
      </c>
      <c r="T36" s="6">
        <v>1340</v>
      </c>
      <c r="V36" s="6">
        <v>0.223</v>
      </c>
      <c r="X36" s="6">
        <v>4.8</v>
      </c>
      <c r="AF36" s="6">
        <v>2430</v>
      </c>
      <c r="AH36" s="6">
        <v>32</v>
      </c>
      <c r="AJ36" s="6">
        <v>410</v>
      </c>
      <c r="AP36" s="6">
        <v>7.41</v>
      </c>
      <c r="AR36" s="6">
        <v>351</v>
      </c>
      <c r="BD36" s="6">
        <v>96</v>
      </c>
      <c r="DB36" s="6" t="s">
        <v>432</v>
      </c>
      <c r="DC36" s="6" t="s">
        <v>467</v>
      </c>
      <c r="DD36" s="106">
        <f t="shared" si="0"/>
        <v>2.2291666666642413</v>
      </c>
      <c r="DE36" s="140">
        <f t="shared" si="1"/>
        <v>2.2291666666642413</v>
      </c>
      <c r="DF36" s="106">
        <f t="shared" si="2"/>
        <v>6.0851505711385006</v>
      </c>
    </row>
    <row r="37" spans="1:110" x14ac:dyDescent="0.2">
      <c r="A37" s="6" t="s">
        <v>2075</v>
      </c>
      <c r="B37" s="88">
        <v>37715.690972222219</v>
      </c>
      <c r="C37" s="88">
        <v>37716.079861111109</v>
      </c>
      <c r="D37" s="6" t="s">
        <v>2353</v>
      </c>
      <c r="E37" s="6" t="s">
        <v>2354</v>
      </c>
      <c r="G37" s="88">
        <v>37715.690972222219</v>
      </c>
      <c r="H37" s="88">
        <v>37716.079861111109</v>
      </c>
      <c r="J37" s="6">
        <v>50</v>
      </c>
      <c r="P37" s="6">
        <v>608</v>
      </c>
      <c r="R37" s="6">
        <v>552</v>
      </c>
      <c r="T37" s="6">
        <v>954</v>
      </c>
      <c r="V37" s="6">
        <v>0.54700000000000004</v>
      </c>
      <c r="X37" s="6">
        <v>2.2800000000000002</v>
      </c>
      <c r="AF37" s="6">
        <v>1070</v>
      </c>
      <c r="AG37" s="6" t="s">
        <v>1784</v>
      </c>
      <c r="AH37" s="6">
        <v>18</v>
      </c>
      <c r="AJ37" s="6">
        <v>470</v>
      </c>
      <c r="AP37" s="6">
        <v>7.53</v>
      </c>
      <c r="AR37" s="6">
        <v>178</v>
      </c>
      <c r="DB37" s="6" t="s">
        <v>432</v>
      </c>
      <c r="DC37" s="6" t="s">
        <v>468</v>
      </c>
      <c r="DD37" s="106">
        <f t="shared" si="0"/>
        <v>0.38888888889050577</v>
      </c>
      <c r="DE37" s="140">
        <f t="shared" si="1"/>
        <v>0.38888888889050577</v>
      </c>
      <c r="DF37" s="106">
        <f t="shared" si="2"/>
        <v>18.095238095162863</v>
      </c>
    </row>
    <row r="38" spans="1:110" x14ac:dyDescent="0.2">
      <c r="A38" s="6" t="s">
        <v>2075</v>
      </c>
      <c r="B38" s="88">
        <v>37990.677083333336</v>
      </c>
      <c r="C38" s="88">
        <v>37991.177083333336</v>
      </c>
      <c r="D38" s="6" t="s">
        <v>2373</v>
      </c>
      <c r="E38" s="6" t="s">
        <v>2374</v>
      </c>
      <c r="G38" s="88">
        <v>37990.677083333336</v>
      </c>
      <c r="H38" s="88">
        <v>37991.177083333336</v>
      </c>
      <c r="J38" s="6">
        <v>50</v>
      </c>
      <c r="P38" s="6">
        <v>19.899999999999999</v>
      </c>
      <c r="R38" s="6">
        <v>108</v>
      </c>
      <c r="T38" s="6">
        <v>224</v>
      </c>
      <c r="V38" s="6">
        <v>1.27</v>
      </c>
      <c r="X38" s="6">
        <v>1.81</v>
      </c>
      <c r="AD38" s="6">
        <v>384</v>
      </c>
      <c r="AF38" s="6">
        <v>1920</v>
      </c>
      <c r="AG38" s="6" t="s">
        <v>1784</v>
      </c>
      <c r="AH38" s="6">
        <v>18</v>
      </c>
      <c r="AJ38" s="6">
        <v>52</v>
      </c>
      <c r="AP38" s="6">
        <v>7.95</v>
      </c>
      <c r="AR38" s="6">
        <v>339</v>
      </c>
      <c r="DB38" s="6" t="s">
        <v>432</v>
      </c>
      <c r="DC38" s="6" t="s">
        <v>469</v>
      </c>
      <c r="DD38" s="106">
        <f t="shared" si="0"/>
        <v>0.5</v>
      </c>
      <c r="DE38" s="140">
        <f t="shared" si="1"/>
        <v>0.5</v>
      </c>
      <c r="DF38" s="106">
        <f t="shared" si="2"/>
        <v>0.46064814814814814</v>
      </c>
    </row>
    <row r="39" spans="1:110" x14ac:dyDescent="0.2">
      <c r="A39" s="6" t="s">
        <v>2075</v>
      </c>
      <c r="B39" s="88">
        <v>38003.236111111109</v>
      </c>
      <c r="C39" s="88">
        <v>38004.208333333336</v>
      </c>
      <c r="D39" s="6" t="s">
        <v>2384</v>
      </c>
      <c r="E39" s="6" t="s">
        <v>2385</v>
      </c>
      <c r="G39" s="88">
        <v>38003.236111111109</v>
      </c>
      <c r="H39" s="88">
        <v>38004.208333333336</v>
      </c>
      <c r="J39" s="6">
        <v>50</v>
      </c>
      <c r="P39" s="6">
        <v>44.9</v>
      </c>
      <c r="R39" s="6">
        <v>8520</v>
      </c>
      <c r="T39" s="6">
        <v>17000</v>
      </c>
      <c r="V39" s="6">
        <v>0.68200000000000005</v>
      </c>
      <c r="X39" s="6">
        <v>9.2799999999999994</v>
      </c>
      <c r="AD39" s="6">
        <v>3480</v>
      </c>
      <c r="AF39" s="6">
        <v>10500</v>
      </c>
      <c r="AG39" s="6" t="s">
        <v>1784</v>
      </c>
      <c r="AH39" s="6">
        <v>18</v>
      </c>
      <c r="AJ39" s="6">
        <v>13000</v>
      </c>
      <c r="AP39" s="6">
        <v>7.89</v>
      </c>
      <c r="AR39" s="6">
        <v>433</v>
      </c>
      <c r="DB39" s="6" t="s">
        <v>432</v>
      </c>
      <c r="DC39" s="6" t="s">
        <v>470</v>
      </c>
      <c r="DD39" s="106">
        <f t="shared" si="0"/>
        <v>0.97222222222626442</v>
      </c>
      <c r="DE39" s="140">
        <f t="shared" si="1"/>
        <v>0.97222222222626442</v>
      </c>
      <c r="DF39" s="106">
        <f t="shared" si="2"/>
        <v>0.53452380952158718</v>
      </c>
    </row>
    <row r="40" spans="1:110" x14ac:dyDescent="0.2">
      <c r="A40" s="6" t="s">
        <v>2075</v>
      </c>
      <c r="B40" s="88">
        <v>38036.753472222219</v>
      </c>
      <c r="C40" s="88">
        <v>38039.340277777781</v>
      </c>
      <c r="D40" s="6" t="s">
        <v>2408</v>
      </c>
      <c r="E40" s="6" t="s">
        <v>2409</v>
      </c>
      <c r="G40" s="88">
        <v>38036.753472222219</v>
      </c>
      <c r="H40" s="88">
        <v>38039.340277777781</v>
      </c>
      <c r="J40" s="6">
        <v>50</v>
      </c>
      <c r="P40" s="6">
        <v>441.2</v>
      </c>
      <c r="R40" s="6">
        <v>2030</v>
      </c>
      <c r="T40" s="6">
        <v>3820</v>
      </c>
      <c r="V40" s="6">
        <v>0.13500000000000001</v>
      </c>
      <c r="X40" s="6">
        <v>3.49</v>
      </c>
      <c r="AD40" s="6">
        <v>1070</v>
      </c>
      <c r="AF40" s="6">
        <v>4170</v>
      </c>
      <c r="AG40" s="6" t="s">
        <v>1784</v>
      </c>
      <c r="AH40" s="6">
        <v>18</v>
      </c>
      <c r="AJ40" s="6">
        <v>1900</v>
      </c>
      <c r="AP40" s="6">
        <v>7.5600000000000005</v>
      </c>
      <c r="AR40" s="6">
        <v>362</v>
      </c>
      <c r="DB40" s="6" t="s">
        <v>432</v>
      </c>
      <c r="DC40" s="6" t="s">
        <v>471</v>
      </c>
      <c r="DD40" s="106">
        <f t="shared" si="0"/>
        <v>2.5868055555620231</v>
      </c>
      <c r="DE40" s="140">
        <f t="shared" si="1"/>
        <v>2.5868055555620231</v>
      </c>
      <c r="DF40" s="106">
        <f t="shared" si="2"/>
        <v>1.9740492169973014</v>
      </c>
    </row>
    <row r="41" spans="1:110" x14ac:dyDescent="0.2">
      <c r="A41" s="6" t="s">
        <v>2075</v>
      </c>
      <c r="B41" s="88">
        <v>38353.704861111109</v>
      </c>
      <c r="C41" s="88">
        <v>38354.003472222219</v>
      </c>
      <c r="D41" s="6" t="s">
        <v>2474</v>
      </c>
      <c r="E41" s="6" t="s">
        <v>2475</v>
      </c>
      <c r="G41" s="88">
        <v>38353.704861111109</v>
      </c>
      <c r="H41" s="88">
        <v>38354.003472222219</v>
      </c>
      <c r="J41" s="6">
        <v>50</v>
      </c>
      <c r="P41" s="6">
        <v>157.93</v>
      </c>
      <c r="T41" s="6">
        <v>1470</v>
      </c>
      <c r="Z41" s="6">
        <v>22</v>
      </c>
      <c r="AB41" s="6">
        <v>391</v>
      </c>
      <c r="AL41" s="6">
        <v>11</v>
      </c>
      <c r="AM41" s="6" t="s">
        <v>1784</v>
      </c>
      <c r="AN41" s="6">
        <v>2.5</v>
      </c>
      <c r="DB41" s="6" t="s">
        <v>432</v>
      </c>
      <c r="DC41" s="6" t="s">
        <v>472</v>
      </c>
      <c r="DD41" s="106">
        <f t="shared" si="0"/>
        <v>0.29861111110949423</v>
      </c>
      <c r="DE41" s="140">
        <f t="shared" si="1"/>
        <v>0.29861111110949423</v>
      </c>
      <c r="DF41" s="106">
        <f t="shared" si="2"/>
        <v>6.1213178294905095</v>
      </c>
    </row>
    <row r="42" spans="1:110" x14ac:dyDescent="0.2">
      <c r="A42" s="6" t="s">
        <v>2075</v>
      </c>
      <c r="B42" s="88">
        <v>38355.5625</v>
      </c>
      <c r="C42" s="88">
        <v>38356.003472222219</v>
      </c>
      <c r="D42" s="6" t="s">
        <v>2478</v>
      </c>
      <c r="E42" s="6" t="s">
        <v>2479</v>
      </c>
      <c r="G42" s="88">
        <v>38355.5625</v>
      </c>
      <c r="H42" s="88">
        <v>38356.003472222219</v>
      </c>
      <c r="J42" s="6">
        <v>50</v>
      </c>
      <c r="P42" s="6">
        <v>52.04</v>
      </c>
      <c r="R42" s="6">
        <v>2970</v>
      </c>
      <c r="T42" s="6">
        <v>4430</v>
      </c>
      <c r="V42" s="6">
        <v>0.374</v>
      </c>
      <c r="X42" s="6">
        <v>3.06</v>
      </c>
      <c r="Z42" s="6">
        <v>370</v>
      </c>
      <c r="AB42" s="6">
        <v>604</v>
      </c>
      <c r="AD42" s="6">
        <v>987</v>
      </c>
      <c r="AF42" s="6">
        <v>4220</v>
      </c>
      <c r="AG42" s="6" t="s">
        <v>1784</v>
      </c>
      <c r="AH42" s="6">
        <v>18</v>
      </c>
      <c r="AJ42" s="6">
        <v>1400</v>
      </c>
      <c r="AL42" s="6">
        <v>600</v>
      </c>
      <c r="AN42" s="6">
        <v>7.3</v>
      </c>
      <c r="AP42" s="6">
        <v>7.79</v>
      </c>
      <c r="AR42" s="6">
        <v>495</v>
      </c>
      <c r="AT42" s="6">
        <v>510</v>
      </c>
      <c r="CD42" s="6">
        <v>340</v>
      </c>
      <c r="DB42" s="6" t="s">
        <v>432</v>
      </c>
      <c r="DC42" s="6" t="s">
        <v>473</v>
      </c>
      <c r="DD42" s="106">
        <f t="shared" si="0"/>
        <v>0.44097222221898846</v>
      </c>
      <c r="DE42" s="140">
        <f t="shared" si="1"/>
        <v>0.44097222221898846</v>
      </c>
      <c r="DF42" s="106">
        <f t="shared" si="2"/>
        <v>1.3658792651018798</v>
      </c>
    </row>
    <row r="43" spans="1:110" x14ac:dyDescent="0.2">
      <c r="A43" s="6" t="s">
        <v>2075</v>
      </c>
      <c r="B43" s="88">
        <v>38356.947916666664</v>
      </c>
      <c r="C43" s="88">
        <v>38358.423611111109</v>
      </c>
      <c r="D43" s="6" t="s">
        <v>2482</v>
      </c>
      <c r="E43" s="6" t="s">
        <v>2483</v>
      </c>
      <c r="G43" s="88">
        <v>38356.947916666664</v>
      </c>
      <c r="H43" s="88">
        <v>38358.423611111109</v>
      </c>
      <c r="J43" s="6">
        <v>50</v>
      </c>
      <c r="P43" s="6">
        <v>97.66</v>
      </c>
      <c r="R43" s="6">
        <v>1040</v>
      </c>
      <c r="T43" s="6">
        <v>2180</v>
      </c>
      <c r="V43" s="6">
        <v>0.61799999999999999</v>
      </c>
      <c r="X43" s="6">
        <v>2.09</v>
      </c>
      <c r="Z43" s="6">
        <v>207</v>
      </c>
      <c r="AB43" s="6">
        <v>707</v>
      </c>
      <c r="AD43" s="6">
        <v>1150</v>
      </c>
      <c r="AF43" s="6">
        <v>4530</v>
      </c>
      <c r="AG43" s="6" t="s">
        <v>1784</v>
      </c>
      <c r="AH43" s="6">
        <v>18</v>
      </c>
      <c r="AJ43" s="6">
        <v>610</v>
      </c>
      <c r="AL43" s="6">
        <v>400</v>
      </c>
      <c r="AN43" s="6">
        <v>11</v>
      </c>
      <c r="AP43" s="6">
        <v>7.6</v>
      </c>
      <c r="AR43" s="6">
        <v>476</v>
      </c>
      <c r="AT43" s="6">
        <v>130</v>
      </c>
      <c r="CD43" s="6">
        <v>140</v>
      </c>
      <c r="DB43" s="6" t="s">
        <v>432</v>
      </c>
      <c r="DC43" s="6" t="s">
        <v>474</v>
      </c>
      <c r="DD43" s="106">
        <f t="shared" si="0"/>
        <v>1.4756944444452529</v>
      </c>
      <c r="DE43" s="140">
        <f t="shared" si="1"/>
        <v>1.4756944444452529</v>
      </c>
      <c r="DF43" s="106">
        <f t="shared" si="2"/>
        <v>0.76596078431330572</v>
      </c>
    </row>
    <row r="44" spans="1:110" x14ac:dyDescent="0.2">
      <c r="A44" s="6" t="s">
        <v>2075</v>
      </c>
      <c r="B44" s="88">
        <v>38363.940972222219</v>
      </c>
      <c r="C44" s="88">
        <v>38365.333333333336</v>
      </c>
      <c r="D44" s="6" t="s">
        <v>2488</v>
      </c>
      <c r="E44" s="6" t="s">
        <v>2489</v>
      </c>
      <c r="G44" s="88">
        <v>38363.940972222219</v>
      </c>
      <c r="H44" s="88">
        <v>38365.333333333336</v>
      </c>
      <c r="J44" s="6">
        <v>50</v>
      </c>
      <c r="P44" s="6">
        <v>3192.93</v>
      </c>
      <c r="R44" s="6">
        <v>283</v>
      </c>
      <c r="T44" s="6">
        <v>617</v>
      </c>
      <c r="V44" s="6">
        <v>0.35099999999999998</v>
      </c>
      <c r="X44" s="6">
        <v>2.74</v>
      </c>
      <c r="Z44" s="6">
        <v>41</v>
      </c>
      <c r="AB44" s="6">
        <v>85.5</v>
      </c>
      <c r="AD44" s="6">
        <v>128</v>
      </c>
      <c r="AF44" s="6">
        <v>729</v>
      </c>
      <c r="AG44" s="6" t="s">
        <v>1784</v>
      </c>
      <c r="AH44" s="6">
        <v>18</v>
      </c>
      <c r="AJ44" s="6">
        <v>200</v>
      </c>
      <c r="AL44" s="6">
        <v>73</v>
      </c>
      <c r="AN44" s="6">
        <v>23</v>
      </c>
      <c r="AP44" s="6">
        <v>7.54</v>
      </c>
      <c r="AR44" s="6">
        <v>119</v>
      </c>
      <c r="AS44" s="6" t="s">
        <v>1784</v>
      </c>
      <c r="AT44" s="6">
        <v>40</v>
      </c>
      <c r="BD44" s="6">
        <v>38</v>
      </c>
      <c r="BF44" s="6">
        <v>27.8</v>
      </c>
      <c r="BJ44" s="6">
        <v>12</v>
      </c>
      <c r="BL44" s="6">
        <v>7.6</v>
      </c>
      <c r="BN44" s="6">
        <v>6.6</v>
      </c>
      <c r="BP44" s="6">
        <v>96</v>
      </c>
      <c r="BX44" s="6">
        <v>100</v>
      </c>
      <c r="CC44" s="6" t="s">
        <v>1784</v>
      </c>
      <c r="CD44" s="6">
        <v>40</v>
      </c>
      <c r="DB44" s="6" t="s">
        <v>432</v>
      </c>
      <c r="DC44" s="6" t="s">
        <v>475</v>
      </c>
      <c r="DD44" s="106">
        <f t="shared" si="0"/>
        <v>1.3923611111167702</v>
      </c>
      <c r="DE44" s="140">
        <f t="shared" si="1"/>
        <v>1.3923611111167702</v>
      </c>
      <c r="DF44" s="106">
        <f t="shared" si="2"/>
        <v>26.541396508620306</v>
      </c>
    </row>
    <row r="45" spans="1:110" x14ac:dyDescent="0.2">
      <c r="A45" s="6" t="s">
        <v>2075</v>
      </c>
      <c r="B45" s="88">
        <v>38402.982638888891</v>
      </c>
      <c r="C45" s="88">
        <v>38404.006944444445</v>
      </c>
      <c r="D45" s="6" t="s">
        <v>2534</v>
      </c>
      <c r="E45" s="6" t="s">
        <v>2535</v>
      </c>
      <c r="G45" s="88">
        <v>38402.982638888891</v>
      </c>
      <c r="H45" s="88">
        <v>38404.006944444445</v>
      </c>
      <c r="J45" s="6">
        <v>50</v>
      </c>
      <c r="P45" s="6">
        <v>167.1</v>
      </c>
      <c r="R45" s="6">
        <v>5850</v>
      </c>
      <c r="T45" s="6">
        <v>9320</v>
      </c>
      <c r="V45" s="6">
        <v>0.78</v>
      </c>
      <c r="X45" s="6">
        <v>5.29</v>
      </c>
      <c r="Z45" s="6">
        <v>89</v>
      </c>
      <c r="AB45" s="6">
        <v>907</v>
      </c>
      <c r="AD45" s="6">
        <v>1400</v>
      </c>
      <c r="AF45" s="6">
        <v>4770</v>
      </c>
      <c r="AG45" s="6" t="s">
        <v>1784</v>
      </c>
      <c r="AH45" s="6">
        <v>18</v>
      </c>
      <c r="AJ45" s="6">
        <v>5200</v>
      </c>
      <c r="AL45" s="6">
        <v>140</v>
      </c>
      <c r="AN45" s="6">
        <v>29</v>
      </c>
      <c r="AP45" s="6">
        <v>7.39</v>
      </c>
      <c r="AR45" s="6">
        <v>332</v>
      </c>
      <c r="AT45" s="6">
        <v>1100</v>
      </c>
      <c r="CD45" s="6">
        <v>670</v>
      </c>
      <c r="DB45" s="6" t="s">
        <v>432</v>
      </c>
      <c r="DC45" s="6" t="s">
        <v>476</v>
      </c>
      <c r="DD45" s="106">
        <f t="shared" si="0"/>
        <v>1.0243055555547471</v>
      </c>
      <c r="DE45" s="140">
        <f t="shared" si="1"/>
        <v>1.0243055555547471</v>
      </c>
      <c r="DF45" s="106">
        <f t="shared" si="2"/>
        <v>1.8881355932218291</v>
      </c>
    </row>
    <row r="46" spans="1:110" x14ac:dyDescent="0.2">
      <c r="A46" s="6" t="s">
        <v>2075</v>
      </c>
      <c r="B46" s="88">
        <v>38428.680555555555</v>
      </c>
      <c r="C46" s="88">
        <v>38429.447916666664</v>
      </c>
      <c r="D46" s="6" t="s">
        <v>2566</v>
      </c>
      <c r="E46" s="6" t="s">
        <v>2567</v>
      </c>
      <c r="G46" s="88">
        <v>38428.680555555555</v>
      </c>
      <c r="H46" s="88">
        <v>38429.447916666664</v>
      </c>
      <c r="J46" s="6">
        <v>50</v>
      </c>
      <c r="P46" s="6">
        <v>78.19</v>
      </c>
      <c r="R46" s="6">
        <v>1410</v>
      </c>
      <c r="T46" s="6">
        <v>3080</v>
      </c>
      <c r="V46" s="6">
        <v>0.86399999999999999</v>
      </c>
      <c r="X46" s="6">
        <v>2.52</v>
      </c>
      <c r="Z46" s="6">
        <v>59</v>
      </c>
      <c r="AB46" s="6">
        <v>2570</v>
      </c>
      <c r="AD46" s="6">
        <v>4260</v>
      </c>
      <c r="AF46" s="6">
        <v>12400</v>
      </c>
      <c r="AG46" s="6" t="s">
        <v>1784</v>
      </c>
      <c r="AH46" s="6">
        <v>18</v>
      </c>
      <c r="AJ46" s="6">
        <v>900</v>
      </c>
      <c r="AL46" s="6">
        <v>48</v>
      </c>
      <c r="AM46" s="6" t="s">
        <v>1784</v>
      </c>
      <c r="AN46" s="6">
        <v>2.5</v>
      </c>
      <c r="AP46" s="6">
        <v>7.52</v>
      </c>
      <c r="AR46" s="6">
        <v>352</v>
      </c>
      <c r="AT46" s="6">
        <v>190</v>
      </c>
      <c r="CD46" s="6">
        <v>130</v>
      </c>
      <c r="DB46" s="6" t="s">
        <v>432</v>
      </c>
      <c r="DC46" s="6" t="s">
        <v>477</v>
      </c>
      <c r="DD46" s="106">
        <f t="shared" si="0"/>
        <v>0.76736111110949423</v>
      </c>
      <c r="DE46" s="140">
        <f t="shared" si="1"/>
        <v>0.76736111110949423</v>
      </c>
      <c r="DF46" s="106">
        <f t="shared" si="2"/>
        <v>1.1793363499270701</v>
      </c>
    </row>
    <row r="47" spans="1:110" x14ac:dyDescent="0.2">
      <c r="A47" s="6" t="s">
        <v>2075</v>
      </c>
      <c r="B47" s="88">
        <v>38429.496527777781</v>
      </c>
      <c r="C47" s="88">
        <v>38430.84375</v>
      </c>
      <c r="D47" s="6" t="s">
        <v>2570</v>
      </c>
      <c r="E47" s="6" t="s">
        <v>2571</v>
      </c>
      <c r="G47" s="88">
        <v>38429.496527777781</v>
      </c>
      <c r="H47" s="88">
        <v>38430.84375</v>
      </c>
      <c r="J47" s="6">
        <v>50</v>
      </c>
      <c r="P47" s="6">
        <v>907.06</v>
      </c>
      <c r="R47" s="6">
        <v>600</v>
      </c>
      <c r="T47" s="6">
        <v>1090</v>
      </c>
      <c r="V47" s="6">
        <v>0.58599999999999997</v>
      </c>
      <c r="X47" s="6">
        <v>2.74</v>
      </c>
      <c r="Z47" s="6">
        <v>96</v>
      </c>
      <c r="AB47" s="6">
        <v>221</v>
      </c>
      <c r="AD47" s="6">
        <v>343</v>
      </c>
      <c r="AF47" s="6">
        <v>1650</v>
      </c>
      <c r="AG47" s="6" t="s">
        <v>1784</v>
      </c>
      <c r="AH47" s="6">
        <v>18</v>
      </c>
      <c r="AJ47" s="6">
        <v>440</v>
      </c>
      <c r="AL47" s="6">
        <v>130</v>
      </c>
      <c r="AN47" s="6">
        <v>22</v>
      </c>
      <c r="AP47" s="6">
        <v>7.29</v>
      </c>
      <c r="AR47" s="6">
        <v>227</v>
      </c>
      <c r="AT47" s="6">
        <v>120</v>
      </c>
      <c r="CD47" s="6">
        <v>67</v>
      </c>
      <c r="DB47" s="6" t="s">
        <v>432</v>
      </c>
      <c r="DC47" s="6" t="s">
        <v>478</v>
      </c>
      <c r="DD47" s="106">
        <f t="shared" si="0"/>
        <v>1.3472222222189885</v>
      </c>
      <c r="DE47" s="140">
        <f t="shared" si="1"/>
        <v>1.3472222222189885</v>
      </c>
      <c r="DF47" s="106">
        <f t="shared" si="2"/>
        <v>7.7926116838675012</v>
      </c>
    </row>
    <row r="48" spans="1:110" x14ac:dyDescent="0.2">
      <c r="A48" s="6" t="s">
        <v>2075</v>
      </c>
      <c r="B48" s="88">
        <v>38737.684027777781</v>
      </c>
      <c r="C48" s="88">
        <v>38738.236111111109</v>
      </c>
      <c r="D48" s="6" t="s">
        <v>2634</v>
      </c>
      <c r="E48" s="6" t="s">
        <v>2635</v>
      </c>
      <c r="G48" s="88">
        <v>38737.684027777781</v>
      </c>
      <c r="H48" s="88">
        <v>38738.236111111109</v>
      </c>
      <c r="J48" s="6">
        <v>50</v>
      </c>
      <c r="P48" s="6">
        <v>36.520000000000003</v>
      </c>
      <c r="R48" s="6">
        <v>686</v>
      </c>
      <c r="V48" s="6">
        <v>0.59099999999999997</v>
      </c>
      <c r="X48" s="6">
        <v>1.65</v>
      </c>
      <c r="Z48" s="6">
        <v>29</v>
      </c>
      <c r="AB48" s="6">
        <v>376</v>
      </c>
      <c r="AD48" s="6">
        <v>601</v>
      </c>
      <c r="AF48" s="6">
        <v>2650</v>
      </c>
      <c r="AG48" s="6" t="s">
        <v>1784</v>
      </c>
      <c r="AH48" s="6">
        <v>18</v>
      </c>
      <c r="AJ48" s="6">
        <v>540</v>
      </c>
      <c r="AK48" s="6" t="s">
        <v>1784</v>
      </c>
      <c r="AL48" s="6">
        <v>5</v>
      </c>
      <c r="AM48" s="6" t="s">
        <v>1784</v>
      </c>
      <c r="AN48" s="6">
        <v>2.5</v>
      </c>
      <c r="AP48" s="6">
        <v>8.23</v>
      </c>
      <c r="AR48" s="6">
        <v>361</v>
      </c>
      <c r="AT48" s="6">
        <v>50</v>
      </c>
      <c r="CD48" s="6">
        <v>40</v>
      </c>
      <c r="DB48" s="6" t="s">
        <v>432</v>
      </c>
      <c r="DC48" s="6" t="s">
        <v>479</v>
      </c>
      <c r="DD48" s="106">
        <f t="shared" si="0"/>
        <v>0.55208333332848269</v>
      </c>
      <c r="DE48" s="140">
        <f t="shared" si="1"/>
        <v>0.55208333332848269</v>
      </c>
      <c r="DF48" s="106">
        <f t="shared" si="2"/>
        <v>0.76561844864404338</v>
      </c>
    </row>
    <row r="49" spans="1:110" x14ac:dyDescent="0.2">
      <c r="A49" s="6" t="s">
        <v>2075</v>
      </c>
      <c r="B49" s="88">
        <v>38759.711805555555</v>
      </c>
      <c r="C49" s="88">
        <v>38759.958333333336</v>
      </c>
      <c r="D49" s="6" t="s">
        <v>2664</v>
      </c>
      <c r="E49" s="6" t="s">
        <v>2665</v>
      </c>
      <c r="G49" s="88">
        <v>38759.711805555555</v>
      </c>
      <c r="H49" s="88">
        <v>38759.958333333336</v>
      </c>
      <c r="J49" s="6">
        <v>50</v>
      </c>
      <c r="P49" s="6">
        <v>22.97</v>
      </c>
      <c r="R49" s="6">
        <v>2562</v>
      </c>
      <c r="T49" s="6">
        <v>4660</v>
      </c>
      <c r="V49" s="6">
        <v>0.63400000000000001</v>
      </c>
      <c r="X49" s="6">
        <v>2.4300000000000002</v>
      </c>
      <c r="Z49" s="6">
        <v>262</v>
      </c>
      <c r="AB49" s="6">
        <v>886</v>
      </c>
      <c r="AD49" s="6">
        <v>1470</v>
      </c>
      <c r="AF49" s="6">
        <v>5650</v>
      </c>
      <c r="AG49" s="6" t="s">
        <v>1784</v>
      </c>
      <c r="AH49" s="6">
        <v>18</v>
      </c>
      <c r="AJ49" s="6">
        <v>1500</v>
      </c>
      <c r="AL49" s="6">
        <v>420</v>
      </c>
      <c r="AN49" s="6">
        <v>30</v>
      </c>
      <c r="AP49" s="6">
        <v>7.53</v>
      </c>
      <c r="AR49" s="6">
        <v>531</v>
      </c>
      <c r="DB49" s="6" t="s">
        <v>432</v>
      </c>
      <c r="DC49" s="6" t="s">
        <v>480</v>
      </c>
      <c r="DD49" s="106">
        <f t="shared" si="0"/>
        <v>0.24652777778101154</v>
      </c>
      <c r="DE49" s="140">
        <f t="shared" si="1"/>
        <v>0.24652777778101154</v>
      </c>
      <c r="DF49" s="106">
        <f t="shared" si="2"/>
        <v>1.0784037558543988</v>
      </c>
    </row>
    <row r="50" spans="1:110" x14ac:dyDescent="0.2">
      <c r="A50" s="6" t="s">
        <v>2075</v>
      </c>
      <c r="B50" s="88">
        <v>38781.663194444445</v>
      </c>
      <c r="C50" s="88">
        <v>38782.545138888891</v>
      </c>
      <c r="D50" s="6" t="s">
        <v>2695</v>
      </c>
      <c r="E50" s="6" t="s">
        <v>2696</v>
      </c>
      <c r="G50" s="88">
        <v>38781.663194444445</v>
      </c>
      <c r="H50" s="88">
        <v>38782.545138888891</v>
      </c>
      <c r="J50" s="6">
        <v>50</v>
      </c>
      <c r="P50" s="6">
        <v>114.63</v>
      </c>
      <c r="Q50" s="6" t="s">
        <v>1934</v>
      </c>
      <c r="R50" s="6">
        <v>950</v>
      </c>
      <c r="T50" s="6">
        <v>14200</v>
      </c>
      <c r="V50" s="6">
        <v>0.25900000000000001</v>
      </c>
      <c r="X50" s="6">
        <v>3.91</v>
      </c>
      <c r="Z50" s="6">
        <v>165</v>
      </c>
      <c r="AB50" s="6">
        <v>2500</v>
      </c>
      <c r="AD50" s="6">
        <v>3860</v>
      </c>
      <c r="AF50" s="6">
        <v>11500</v>
      </c>
      <c r="AG50" s="6" t="s">
        <v>1784</v>
      </c>
      <c r="AH50" s="6">
        <v>18</v>
      </c>
      <c r="AJ50" s="6">
        <v>6500</v>
      </c>
      <c r="AL50" s="6">
        <v>250</v>
      </c>
      <c r="AN50" s="6">
        <v>43</v>
      </c>
      <c r="AP50" s="6">
        <v>7.33</v>
      </c>
      <c r="AR50" s="6">
        <v>353</v>
      </c>
      <c r="AT50" s="6">
        <v>440</v>
      </c>
      <c r="CD50" s="6">
        <v>740</v>
      </c>
      <c r="DB50" s="6" t="s">
        <v>432</v>
      </c>
      <c r="DC50" s="6" t="s">
        <v>481</v>
      </c>
      <c r="DD50" s="106">
        <f t="shared" si="0"/>
        <v>0.88194444444525288</v>
      </c>
      <c r="DE50" s="140">
        <f t="shared" si="1"/>
        <v>0.88194444444525288</v>
      </c>
      <c r="DF50" s="106">
        <f t="shared" si="2"/>
        <v>1.5043307086600382</v>
      </c>
    </row>
    <row r="51" spans="1:110" x14ac:dyDescent="0.2">
      <c r="A51" s="6" t="s">
        <v>2075</v>
      </c>
      <c r="B51" s="88">
        <v>38783.559027777781</v>
      </c>
      <c r="C51" s="88">
        <v>38785.392361111109</v>
      </c>
      <c r="D51" s="6" t="s">
        <v>2701</v>
      </c>
      <c r="E51" s="6" t="s">
        <v>2702</v>
      </c>
      <c r="G51" s="88">
        <v>38783.559027777781</v>
      </c>
      <c r="H51" s="88">
        <v>38785.392361111109</v>
      </c>
      <c r="J51" s="6">
        <v>50</v>
      </c>
      <c r="P51" s="6">
        <v>2980.38</v>
      </c>
      <c r="R51" s="6">
        <v>141</v>
      </c>
      <c r="T51" s="6">
        <v>327</v>
      </c>
      <c r="V51" s="6">
        <v>0.113</v>
      </c>
      <c r="X51" s="6">
        <v>1.8900000000000001</v>
      </c>
      <c r="Z51" s="6">
        <v>58</v>
      </c>
      <c r="AB51" s="6">
        <v>92.1</v>
      </c>
      <c r="AD51" s="6">
        <v>128</v>
      </c>
      <c r="AF51" s="6">
        <v>761</v>
      </c>
      <c r="AG51" s="6" t="s">
        <v>1784</v>
      </c>
      <c r="AH51" s="6">
        <v>18</v>
      </c>
      <c r="AJ51" s="6">
        <v>59</v>
      </c>
      <c r="AL51" s="6">
        <v>71</v>
      </c>
      <c r="AM51" s="6" t="s">
        <v>1784</v>
      </c>
      <c r="AN51" s="6">
        <v>2.5</v>
      </c>
      <c r="AP51" s="6">
        <v>7.34</v>
      </c>
      <c r="AR51" s="6">
        <v>134</v>
      </c>
      <c r="AS51" s="6" t="s">
        <v>1784</v>
      </c>
      <c r="AT51" s="6">
        <v>40</v>
      </c>
      <c r="AV51" s="6">
        <v>6.4089999999999998</v>
      </c>
      <c r="AX51" s="6">
        <v>49.418999999999997</v>
      </c>
      <c r="AZ51" s="6">
        <v>1.1240000000000001</v>
      </c>
      <c r="BB51" s="6">
        <v>48.295000000000002</v>
      </c>
      <c r="CC51" s="6" t="s">
        <v>1784</v>
      </c>
      <c r="CD51" s="6">
        <v>40</v>
      </c>
      <c r="DB51" s="6" t="s">
        <v>432</v>
      </c>
      <c r="DC51" s="6" t="s">
        <v>482</v>
      </c>
      <c r="DD51" s="106">
        <f t="shared" si="0"/>
        <v>1.8333333333284827</v>
      </c>
      <c r="DE51" s="140">
        <f t="shared" si="1"/>
        <v>1.8333333333284827</v>
      </c>
      <c r="DF51" s="106">
        <f t="shared" si="2"/>
        <v>18.815530303080084</v>
      </c>
    </row>
    <row r="52" spans="1:110" x14ac:dyDescent="0.2">
      <c r="A52" s="6" t="s">
        <v>2075</v>
      </c>
      <c r="B52" s="88">
        <v>39052.145833333336</v>
      </c>
      <c r="C52" s="88">
        <v>39052.902777777781</v>
      </c>
      <c r="D52" s="6" t="s">
        <v>2735</v>
      </c>
      <c r="E52" s="6" t="s">
        <v>2736</v>
      </c>
      <c r="G52" s="88">
        <v>39052.145833333336</v>
      </c>
      <c r="H52" s="88">
        <v>39052.902777777781</v>
      </c>
      <c r="J52" s="6">
        <v>50</v>
      </c>
      <c r="P52" s="6">
        <v>154</v>
      </c>
      <c r="Q52" s="6" t="s">
        <v>1934</v>
      </c>
      <c r="R52" s="6">
        <v>80.5</v>
      </c>
      <c r="T52" s="6">
        <v>335</v>
      </c>
      <c r="V52" s="6">
        <v>0.19500000000000001</v>
      </c>
      <c r="X52" s="6">
        <v>1.08</v>
      </c>
      <c r="Z52" s="6">
        <v>17.399999999999999</v>
      </c>
      <c r="AB52" s="6">
        <v>101</v>
      </c>
      <c r="AD52" s="6">
        <v>150</v>
      </c>
      <c r="AF52" s="6">
        <v>1160</v>
      </c>
      <c r="AH52" s="6">
        <v>23</v>
      </c>
      <c r="AJ52" s="6">
        <v>230</v>
      </c>
      <c r="AK52" s="6" t="s">
        <v>1784</v>
      </c>
      <c r="AL52" s="6">
        <v>5</v>
      </c>
      <c r="AM52" s="6" t="s">
        <v>1784</v>
      </c>
      <c r="AN52" s="6">
        <v>2.5</v>
      </c>
      <c r="AP52" s="6">
        <v>7.84</v>
      </c>
      <c r="AR52" s="6">
        <v>300</v>
      </c>
      <c r="AT52" s="6">
        <v>18</v>
      </c>
      <c r="CD52" s="6">
        <v>15</v>
      </c>
      <c r="CF52" s="6">
        <v>2.1</v>
      </c>
      <c r="DB52" s="6" t="s">
        <v>432</v>
      </c>
      <c r="DC52" s="6" t="s">
        <v>483</v>
      </c>
      <c r="DD52" s="106">
        <f t="shared" si="0"/>
        <v>0.75694444444525288</v>
      </c>
      <c r="DE52" s="140">
        <f t="shared" si="1"/>
        <v>0.75694444444525288</v>
      </c>
      <c r="DF52" s="106">
        <f t="shared" si="2"/>
        <v>2.3547400611595646</v>
      </c>
    </row>
    <row r="53" spans="1:110" x14ac:dyDescent="0.2">
      <c r="A53" s="6" t="s">
        <v>2075</v>
      </c>
      <c r="B53" s="88">
        <v>39096.881944444445</v>
      </c>
      <c r="C53" s="88">
        <v>39097.517361111109</v>
      </c>
      <c r="D53" s="6" t="s">
        <v>2745</v>
      </c>
      <c r="E53" s="6" t="s">
        <v>2746</v>
      </c>
      <c r="G53" s="88">
        <v>39096.881944444445</v>
      </c>
      <c r="H53" s="88">
        <v>39097.517361111109</v>
      </c>
      <c r="J53" s="6">
        <v>50</v>
      </c>
      <c r="P53" s="6">
        <v>52.99</v>
      </c>
      <c r="R53" s="6">
        <v>1100</v>
      </c>
      <c r="T53" s="6">
        <v>1540</v>
      </c>
      <c r="V53" s="6">
        <v>0.16900000000000001</v>
      </c>
      <c r="X53" s="6">
        <v>1.06</v>
      </c>
      <c r="Z53" s="6">
        <v>59.2</v>
      </c>
      <c r="AB53" s="6">
        <v>682</v>
      </c>
      <c r="AD53" s="6">
        <v>1120</v>
      </c>
      <c r="AF53" s="6">
        <v>4200</v>
      </c>
      <c r="AG53" s="6" t="s">
        <v>1784</v>
      </c>
      <c r="AH53" s="6">
        <v>18</v>
      </c>
      <c r="AJ53" s="6">
        <v>200</v>
      </c>
      <c r="AL53" s="6">
        <v>98</v>
      </c>
      <c r="AM53" s="6" t="s">
        <v>1784</v>
      </c>
      <c r="AN53" s="6">
        <v>2.5</v>
      </c>
      <c r="AP53" s="6">
        <v>7.9</v>
      </c>
      <c r="AR53" s="6">
        <v>320</v>
      </c>
      <c r="AT53" s="6">
        <v>38</v>
      </c>
      <c r="BD53" s="6">
        <v>5</v>
      </c>
      <c r="CD53" s="6">
        <v>36</v>
      </c>
      <c r="CF53" s="6">
        <v>8.4</v>
      </c>
      <c r="DB53" s="6" t="s">
        <v>432</v>
      </c>
      <c r="DC53" s="6" t="s">
        <v>484</v>
      </c>
      <c r="DD53" s="106">
        <f t="shared" si="0"/>
        <v>0.63541666666424135</v>
      </c>
      <c r="DE53" s="140">
        <f t="shared" si="1"/>
        <v>0.63541666666424135</v>
      </c>
      <c r="DF53" s="106">
        <f t="shared" si="2"/>
        <v>0.96520947177053296</v>
      </c>
    </row>
    <row r="54" spans="1:110" x14ac:dyDescent="0.2">
      <c r="A54" s="6" t="s">
        <v>2075</v>
      </c>
      <c r="B54" s="88">
        <v>39103.347222222219</v>
      </c>
      <c r="C54" s="88">
        <v>39104.274305555555</v>
      </c>
      <c r="D54" s="6" t="s">
        <v>2759</v>
      </c>
      <c r="E54" s="6" t="s">
        <v>2760</v>
      </c>
      <c r="G54" s="88">
        <v>39103.347222222219</v>
      </c>
      <c r="H54" s="88">
        <v>39104.274305555555</v>
      </c>
      <c r="J54" s="6">
        <v>50</v>
      </c>
      <c r="P54" s="6">
        <v>59.9</v>
      </c>
      <c r="R54" s="6">
        <v>721</v>
      </c>
      <c r="T54" s="6">
        <v>1090</v>
      </c>
      <c r="Z54" s="6">
        <v>81.400000000000006</v>
      </c>
      <c r="AB54" s="6">
        <v>1530</v>
      </c>
      <c r="AD54" s="6">
        <v>2410</v>
      </c>
      <c r="AF54" s="6">
        <v>7890</v>
      </c>
      <c r="AG54" s="6" t="s">
        <v>1784</v>
      </c>
      <c r="AH54" s="6">
        <v>18</v>
      </c>
      <c r="AJ54" s="6">
        <v>450</v>
      </c>
      <c r="AL54" s="6">
        <v>120</v>
      </c>
      <c r="AN54" s="6">
        <v>25</v>
      </c>
      <c r="AP54" s="6">
        <v>7.83</v>
      </c>
      <c r="AR54" s="6">
        <v>376</v>
      </c>
      <c r="BD54" s="6">
        <v>9</v>
      </c>
      <c r="DB54" s="6" t="s">
        <v>432</v>
      </c>
      <c r="DC54" s="6" t="s">
        <v>485</v>
      </c>
      <c r="DD54" s="106">
        <f t="shared" si="0"/>
        <v>0.92708333333575865</v>
      </c>
      <c r="DE54" s="140">
        <f t="shared" si="1"/>
        <v>0.92708333333575865</v>
      </c>
      <c r="DF54" s="106">
        <f t="shared" si="2"/>
        <v>0.7478152309593421</v>
      </c>
    </row>
    <row r="55" spans="1:110" x14ac:dyDescent="0.2">
      <c r="A55" s="6" t="s">
        <v>2075</v>
      </c>
      <c r="B55" s="88">
        <v>39136.986111111109</v>
      </c>
      <c r="C55" s="88">
        <v>39139.423611111109</v>
      </c>
      <c r="D55" s="6" t="s">
        <v>2771</v>
      </c>
      <c r="E55" s="6" t="s">
        <v>2772</v>
      </c>
      <c r="G55" s="88">
        <v>39136.986111111109</v>
      </c>
      <c r="H55" s="88">
        <v>39139.423611111109</v>
      </c>
      <c r="J55" s="6">
        <v>50</v>
      </c>
      <c r="P55" s="6">
        <v>391</v>
      </c>
      <c r="R55" s="6">
        <v>1620</v>
      </c>
      <c r="T55" s="6">
        <v>2930</v>
      </c>
      <c r="V55" s="6">
        <v>0.218</v>
      </c>
      <c r="X55" s="6">
        <v>1.99</v>
      </c>
      <c r="Z55" s="6">
        <v>168</v>
      </c>
      <c r="AB55" s="6">
        <v>1330</v>
      </c>
      <c r="AD55" s="6">
        <v>2070</v>
      </c>
      <c r="AF55" s="6">
        <v>6790</v>
      </c>
      <c r="AG55" s="6" t="s">
        <v>1784</v>
      </c>
      <c r="AH55" s="6">
        <v>18</v>
      </c>
      <c r="AJ55" s="6">
        <v>700</v>
      </c>
      <c r="AL55" s="6">
        <v>260</v>
      </c>
      <c r="AN55" s="6">
        <v>61</v>
      </c>
      <c r="AP55" s="6">
        <v>7.16</v>
      </c>
      <c r="AR55" s="6">
        <v>376</v>
      </c>
      <c r="AT55" s="6">
        <v>98</v>
      </c>
      <c r="CD55" s="6">
        <v>120</v>
      </c>
      <c r="CF55" s="6">
        <v>13</v>
      </c>
      <c r="DB55" s="6" t="s">
        <v>432</v>
      </c>
      <c r="DC55" s="6" t="s">
        <v>486</v>
      </c>
      <c r="DD55" s="106">
        <f t="shared" si="0"/>
        <v>2.4375</v>
      </c>
      <c r="DE55" s="140">
        <f t="shared" si="1"/>
        <v>2.4375</v>
      </c>
      <c r="DF55" s="106">
        <f t="shared" si="2"/>
        <v>1.8566001899335232</v>
      </c>
    </row>
    <row r="56" spans="1:110" x14ac:dyDescent="0.2">
      <c r="A56" s="6" t="s">
        <v>2075</v>
      </c>
      <c r="B56" s="88">
        <v>39142.298611111109</v>
      </c>
      <c r="C56" s="88">
        <v>39143.361111111109</v>
      </c>
      <c r="D56" s="6" t="s">
        <v>2781</v>
      </c>
      <c r="E56" s="6" t="s">
        <v>2782</v>
      </c>
      <c r="G56" s="88">
        <v>39142.298611111109</v>
      </c>
      <c r="H56" s="88">
        <v>39143.361111111109</v>
      </c>
      <c r="J56" s="6">
        <v>50</v>
      </c>
      <c r="P56" s="6">
        <v>1534</v>
      </c>
      <c r="R56" s="6">
        <v>815</v>
      </c>
      <c r="T56" s="6">
        <v>1380</v>
      </c>
      <c r="Z56" s="6">
        <v>111</v>
      </c>
      <c r="AB56" s="6">
        <v>380</v>
      </c>
      <c r="AD56" s="6">
        <v>564</v>
      </c>
      <c r="AF56" s="6">
        <v>2360</v>
      </c>
      <c r="AG56" s="6" t="s">
        <v>1784</v>
      </c>
      <c r="AH56" s="6">
        <v>18</v>
      </c>
      <c r="AJ56" s="6">
        <v>600</v>
      </c>
      <c r="AL56" s="6">
        <v>200</v>
      </c>
      <c r="AN56" s="6">
        <v>39</v>
      </c>
      <c r="AP56" s="6">
        <v>7.12</v>
      </c>
      <c r="AR56" s="6">
        <v>258</v>
      </c>
      <c r="AT56" s="6">
        <v>47</v>
      </c>
      <c r="CD56" s="6">
        <v>59</v>
      </c>
      <c r="CF56" s="6">
        <v>8.8000000000000007</v>
      </c>
      <c r="DB56" s="6" t="s">
        <v>432</v>
      </c>
      <c r="DC56" s="6" t="s">
        <v>487</v>
      </c>
      <c r="DD56" s="106">
        <f t="shared" si="0"/>
        <v>1.0625</v>
      </c>
      <c r="DE56" s="140">
        <f t="shared" si="1"/>
        <v>1.0625</v>
      </c>
      <c r="DF56" s="106">
        <f t="shared" si="2"/>
        <v>16.710239651416121</v>
      </c>
    </row>
    <row r="57" spans="1:110" x14ac:dyDescent="0.2">
      <c r="A57" s="6" t="s">
        <v>2075</v>
      </c>
      <c r="B57" s="88">
        <v>39183.520833333336</v>
      </c>
      <c r="C57" s="88">
        <v>39184.260416666664</v>
      </c>
      <c r="D57" s="6" t="s">
        <v>2803</v>
      </c>
      <c r="E57" s="6" t="s">
        <v>2804</v>
      </c>
      <c r="G57" s="88">
        <v>39183.520833333336</v>
      </c>
      <c r="H57" s="88">
        <v>39184.260416666664</v>
      </c>
      <c r="J57" s="6">
        <v>50</v>
      </c>
      <c r="P57" s="6">
        <v>587.53</v>
      </c>
      <c r="R57" s="6">
        <v>804</v>
      </c>
      <c r="T57" s="6">
        <v>1090</v>
      </c>
      <c r="V57" s="6">
        <v>0.44400000000000001</v>
      </c>
      <c r="X57" s="6">
        <v>2.41</v>
      </c>
      <c r="Z57" s="6">
        <v>93.2</v>
      </c>
      <c r="AB57" s="6">
        <v>382</v>
      </c>
      <c r="AD57" s="6">
        <v>597</v>
      </c>
      <c r="AF57" s="6">
        <v>2390</v>
      </c>
      <c r="AG57" s="6" t="s">
        <v>1784</v>
      </c>
      <c r="AH57" s="6">
        <v>18</v>
      </c>
      <c r="AJ57" s="6">
        <v>220</v>
      </c>
      <c r="AL57" s="6">
        <v>150</v>
      </c>
      <c r="AN57" s="6">
        <v>16</v>
      </c>
      <c r="AP57" s="6">
        <v>7.41</v>
      </c>
      <c r="AR57" s="6">
        <v>232</v>
      </c>
      <c r="AT57" s="6">
        <v>140</v>
      </c>
      <c r="BD57" s="6">
        <v>25</v>
      </c>
      <c r="CD57" s="6">
        <v>160</v>
      </c>
      <c r="CF57" s="6">
        <v>7.8</v>
      </c>
      <c r="DB57" s="6" t="s">
        <v>432</v>
      </c>
      <c r="DC57" s="6" t="s">
        <v>488</v>
      </c>
      <c r="DD57" s="106">
        <f t="shared" si="0"/>
        <v>0.73958333332848269</v>
      </c>
      <c r="DE57" s="140">
        <f t="shared" si="1"/>
        <v>0.73958333332848269</v>
      </c>
      <c r="DF57" s="106">
        <f t="shared" si="2"/>
        <v>9.1945226917660943</v>
      </c>
    </row>
    <row r="58" spans="1:110" x14ac:dyDescent="0.2">
      <c r="A58" s="6" t="s">
        <v>2075</v>
      </c>
      <c r="B58" s="88">
        <v>39350.697916666664</v>
      </c>
      <c r="C58" s="88">
        <v>39351.184027777781</v>
      </c>
      <c r="D58" s="6" t="s">
        <v>2817</v>
      </c>
      <c r="E58" s="6" t="s">
        <v>2818</v>
      </c>
      <c r="G58" s="88">
        <v>39350.697916666664</v>
      </c>
      <c r="H58" s="88">
        <v>39351.184027777781</v>
      </c>
      <c r="J58" s="6">
        <v>50</v>
      </c>
      <c r="P58" s="6">
        <v>124</v>
      </c>
      <c r="R58" s="6">
        <v>7</v>
      </c>
      <c r="T58" s="6">
        <v>36</v>
      </c>
      <c r="V58" s="6">
        <v>7.0000000000000007E-2</v>
      </c>
      <c r="X58" s="6">
        <v>0.75</v>
      </c>
      <c r="Z58" s="6">
        <v>15.5</v>
      </c>
      <c r="AB58" s="6">
        <v>24.9</v>
      </c>
      <c r="AD58" s="6">
        <v>35.6</v>
      </c>
      <c r="AF58" s="6">
        <v>440</v>
      </c>
      <c r="AG58" s="6" t="s">
        <v>1784</v>
      </c>
      <c r="AH58" s="6">
        <v>18</v>
      </c>
      <c r="AI58" s="6" t="s">
        <v>1784</v>
      </c>
      <c r="AJ58" s="6">
        <v>18</v>
      </c>
      <c r="AK58" s="6" t="s">
        <v>1784</v>
      </c>
      <c r="AL58" s="6">
        <v>5</v>
      </c>
      <c r="AM58" s="6" t="s">
        <v>1784</v>
      </c>
      <c r="AN58" s="6">
        <v>2.5</v>
      </c>
      <c r="AP58" s="6">
        <v>7.95</v>
      </c>
      <c r="AR58" s="6">
        <v>128</v>
      </c>
      <c r="AS58" s="6" t="s">
        <v>1784</v>
      </c>
      <c r="AT58" s="6">
        <v>0.25</v>
      </c>
      <c r="BD58" s="6">
        <v>20</v>
      </c>
      <c r="CD58" s="6">
        <v>16</v>
      </c>
      <c r="CF58" s="6">
        <v>1.4</v>
      </c>
      <c r="DB58" s="6" t="s">
        <v>432</v>
      </c>
      <c r="DC58" s="6" t="s">
        <v>489</v>
      </c>
      <c r="DD58" s="106">
        <f t="shared" si="0"/>
        <v>0.48611111111677019</v>
      </c>
      <c r="DE58" s="140">
        <f t="shared" si="1"/>
        <v>0.48611111111677019</v>
      </c>
      <c r="DF58" s="106">
        <f t="shared" si="2"/>
        <v>2.9523809523465818</v>
      </c>
    </row>
    <row r="59" spans="1:110" x14ac:dyDescent="0.2">
      <c r="A59" s="6" t="s">
        <v>2075</v>
      </c>
      <c r="B59" s="88">
        <v>39417.545138888891</v>
      </c>
      <c r="C59" s="88">
        <v>39419.232638888891</v>
      </c>
      <c r="D59" s="6" t="s">
        <v>2825</v>
      </c>
      <c r="E59" s="6" t="s">
        <v>2826</v>
      </c>
      <c r="G59" s="88">
        <v>39417.545138888891</v>
      </c>
      <c r="H59" s="88">
        <v>39419.232638888891</v>
      </c>
      <c r="J59" s="6">
        <v>50</v>
      </c>
      <c r="P59" s="6">
        <v>679</v>
      </c>
      <c r="R59" s="6">
        <v>616</v>
      </c>
      <c r="T59" s="6">
        <v>897</v>
      </c>
      <c r="V59" s="6">
        <v>0.48199999999999998</v>
      </c>
      <c r="X59" s="6">
        <v>1.7</v>
      </c>
      <c r="Z59" s="6">
        <v>106</v>
      </c>
      <c r="AB59" s="6">
        <v>394</v>
      </c>
      <c r="AD59" s="6">
        <v>617</v>
      </c>
      <c r="AF59" s="6">
        <v>2450</v>
      </c>
      <c r="AH59" s="6">
        <v>34</v>
      </c>
      <c r="AJ59" s="6">
        <v>330</v>
      </c>
      <c r="AL59" s="6">
        <v>160</v>
      </c>
      <c r="AN59" s="6">
        <v>19</v>
      </c>
      <c r="AP59" s="6">
        <v>7.19</v>
      </c>
      <c r="AR59" s="6">
        <v>205</v>
      </c>
      <c r="AT59" s="6">
        <v>48</v>
      </c>
      <c r="BD59" s="6">
        <v>37</v>
      </c>
      <c r="CD59" s="6">
        <v>37</v>
      </c>
      <c r="CF59" s="6">
        <v>4.5999999999999996</v>
      </c>
      <c r="DB59" s="6" t="s">
        <v>432</v>
      </c>
      <c r="DC59" s="6" t="s">
        <v>490</v>
      </c>
      <c r="DD59" s="106">
        <f t="shared" si="0"/>
        <v>1.6875</v>
      </c>
      <c r="DE59" s="140">
        <f t="shared" si="1"/>
        <v>1.6875</v>
      </c>
      <c r="DF59" s="106">
        <f t="shared" si="2"/>
        <v>4.6570644718792868</v>
      </c>
    </row>
    <row r="60" spans="1:110" x14ac:dyDescent="0.2">
      <c r="A60" s="6" t="s">
        <v>2075</v>
      </c>
      <c r="B60" s="88">
        <v>39427.263888888891</v>
      </c>
      <c r="C60" s="88">
        <v>39428.1875</v>
      </c>
      <c r="D60" s="6" t="s">
        <v>2849</v>
      </c>
      <c r="E60" s="6" t="s">
        <v>2850</v>
      </c>
      <c r="G60" s="88">
        <v>39427.263888888891</v>
      </c>
      <c r="H60" s="88">
        <v>39428.1875</v>
      </c>
      <c r="J60" s="6">
        <v>50</v>
      </c>
      <c r="P60" s="6">
        <v>101</v>
      </c>
      <c r="Q60" s="6" t="s">
        <v>1934</v>
      </c>
      <c r="R60" s="6">
        <v>2560</v>
      </c>
      <c r="T60" s="6">
        <v>7490</v>
      </c>
      <c r="V60" s="6">
        <v>0.245</v>
      </c>
      <c r="X60" s="6">
        <v>2.29</v>
      </c>
      <c r="Z60" s="6">
        <v>226</v>
      </c>
      <c r="AB60" s="6">
        <v>1830</v>
      </c>
      <c r="AD60" s="6">
        <v>2890</v>
      </c>
      <c r="AF60" s="6">
        <v>9070</v>
      </c>
      <c r="AH60" s="6">
        <v>2500</v>
      </c>
      <c r="AJ60" s="6">
        <v>6300</v>
      </c>
      <c r="AL60" s="6">
        <v>260</v>
      </c>
      <c r="AN60" s="6">
        <v>68</v>
      </c>
      <c r="AP60" s="6">
        <v>7.22</v>
      </c>
      <c r="AR60" s="6">
        <v>345</v>
      </c>
      <c r="AT60" s="6">
        <v>220</v>
      </c>
      <c r="BD60" s="6">
        <v>87</v>
      </c>
      <c r="CD60" s="6">
        <v>160</v>
      </c>
      <c r="CF60" s="6">
        <v>14</v>
      </c>
      <c r="DB60" s="6" t="s">
        <v>432</v>
      </c>
      <c r="DC60" s="6" t="s">
        <v>491</v>
      </c>
      <c r="DD60" s="106">
        <f t="shared" si="0"/>
        <v>0.92361111110949423</v>
      </c>
      <c r="DE60" s="140">
        <f t="shared" si="1"/>
        <v>0.92361111110949423</v>
      </c>
      <c r="DF60" s="106">
        <f t="shared" si="2"/>
        <v>1.2656641604032184</v>
      </c>
    </row>
    <row r="61" spans="1:110" x14ac:dyDescent="0.2">
      <c r="A61" s="6" t="s">
        <v>2075</v>
      </c>
      <c r="B61" s="88">
        <v>39452.739583333336</v>
      </c>
      <c r="C61" s="88">
        <v>39456.163194444445</v>
      </c>
      <c r="D61" s="6" t="s">
        <v>2877</v>
      </c>
      <c r="E61" s="6" t="s">
        <v>2878</v>
      </c>
      <c r="G61" s="88">
        <v>39452.739583333336</v>
      </c>
      <c r="H61" s="88">
        <v>39456.163194444445</v>
      </c>
      <c r="J61" s="6">
        <v>50</v>
      </c>
      <c r="P61" s="6">
        <v>5488</v>
      </c>
      <c r="R61" s="6">
        <v>137</v>
      </c>
      <c r="T61" s="6">
        <v>263</v>
      </c>
      <c r="U61" s="6" t="s">
        <v>1784</v>
      </c>
      <c r="V61" s="6">
        <v>1.4999999999999999E-2</v>
      </c>
      <c r="X61" s="6">
        <v>1.6400000000000001</v>
      </c>
      <c r="Z61" s="6">
        <v>47.7</v>
      </c>
      <c r="AB61" s="6">
        <v>115</v>
      </c>
      <c r="AD61" s="6">
        <v>165</v>
      </c>
      <c r="AF61" s="6">
        <v>997</v>
      </c>
      <c r="AG61" s="6" t="s">
        <v>1784</v>
      </c>
      <c r="AH61" s="6">
        <v>18</v>
      </c>
      <c r="AJ61" s="6">
        <v>73</v>
      </c>
      <c r="AL61" s="6">
        <v>36</v>
      </c>
      <c r="AN61" s="6">
        <v>12</v>
      </c>
      <c r="AP61" s="6">
        <v>7.36</v>
      </c>
      <c r="AR61" s="6">
        <v>206</v>
      </c>
      <c r="AT61" s="6">
        <v>16</v>
      </c>
      <c r="BD61" s="6">
        <v>88</v>
      </c>
      <c r="CD61" s="6">
        <v>12</v>
      </c>
      <c r="CF61" s="6">
        <v>1.5</v>
      </c>
      <c r="DB61" s="6" t="s">
        <v>432</v>
      </c>
      <c r="DC61" s="6" t="s">
        <v>492</v>
      </c>
      <c r="DD61" s="106">
        <f t="shared" si="0"/>
        <v>3.4236111111094942</v>
      </c>
      <c r="DE61" s="140">
        <f t="shared" si="1"/>
        <v>3.4236111111094942</v>
      </c>
      <c r="DF61" s="106">
        <f t="shared" si="2"/>
        <v>18.553076402983745</v>
      </c>
    </row>
    <row r="62" spans="1:110" x14ac:dyDescent="0.2">
      <c r="A62" s="6" t="s">
        <v>2075</v>
      </c>
      <c r="B62" s="88">
        <v>39495.142361111109</v>
      </c>
      <c r="C62" s="88">
        <v>39495.649305555555</v>
      </c>
      <c r="D62" s="6" t="s">
        <v>2930</v>
      </c>
      <c r="E62" s="6" t="s">
        <v>2931</v>
      </c>
      <c r="G62" s="88">
        <v>39495.142361111109</v>
      </c>
      <c r="H62" s="88">
        <v>39495.649305555555</v>
      </c>
      <c r="J62" s="6">
        <v>50</v>
      </c>
      <c r="P62" s="6">
        <v>1266</v>
      </c>
      <c r="R62" s="6">
        <v>867</v>
      </c>
      <c r="T62" s="6">
        <v>1420</v>
      </c>
      <c r="Z62" s="6">
        <v>88.6</v>
      </c>
      <c r="AB62" s="6">
        <v>425</v>
      </c>
      <c r="AD62" s="6">
        <v>483</v>
      </c>
      <c r="AF62" s="6">
        <v>2280</v>
      </c>
      <c r="AG62" s="6" t="s">
        <v>1784</v>
      </c>
      <c r="AH62" s="6">
        <v>18</v>
      </c>
      <c r="AJ62" s="6">
        <v>610</v>
      </c>
      <c r="AL62" s="6">
        <v>98</v>
      </c>
      <c r="AN62" s="6">
        <v>180</v>
      </c>
      <c r="AP62" s="6">
        <v>7.33</v>
      </c>
      <c r="AR62" s="6">
        <v>180</v>
      </c>
      <c r="AT62" s="6">
        <v>93</v>
      </c>
      <c r="BD62" s="6">
        <v>143</v>
      </c>
      <c r="CD62" s="6">
        <v>76</v>
      </c>
      <c r="CF62" s="6">
        <v>18</v>
      </c>
      <c r="DB62" s="6" t="s">
        <v>432</v>
      </c>
      <c r="DC62" s="6" t="s">
        <v>493</v>
      </c>
      <c r="DD62" s="106">
        <f t="shared" si="0"/>
        <v>0.50694444444525288</v>
      </c>
      <c r="DE62" s="140">
        <f t="shared" si="1"/>
        <v>0.50694444444525288</v>
      </c>
      <c r="DF62" s="106">
        <f t="shared" si="2"/>
        <v>28.904109588995002</v>
      </c>
    </row>
    <row r="63" spans="1:110" x14ac:dyDescent="0.2">
      <c r="A63" s="6" t="s">
        <v>2075</v>
      </c>
      <c r="B63" s="88">
        <v>39532.28125</v>
      </c>
      <c r="C63" s="88">
        <v>39532.9375</v>
      </c>
      <c r="D63" s="6" t="s">
        <v>2982</v>
      </c>
      <c r="E63" s="6" t="s">
        <v>0</v>
      </c>
      <c r="G63" s="88">
        <v>39532.28125</v>
      </c>
      <c r="H63" s="88">
        <v>39532.9375</v>
      </c>
      <c r="J63" s="6">
        <v>50</v>
      </c>
      <c r="P63" s="6">
        <v>1089</v>
      </c>
      <c r="R63" s="6">
        <v>252</v>
      </c>
      <c r="T63" s="6">
        <v>454</v>
      </c>
      <c r="V63" s="6">
        <v>0.182</v>
      </c>
      <c r="X63" s="6">
        <v>4.1900000000000004</v>
      </c>
      <c r="Z63" s="6">
        <v>68.8</v>
      </c>
      <c r="AB63" s="6">
        <v>362</v>
      </c>
      <c r="AD63" s="6">
        <v>525</v>
      </c>
      <c r="AF63" s="6">
        <v>2330</v>
      </c>
      <c r="AG63" s="6" t="s">
        <v>1784</v>
      </c>
      <c r="AH63" s="6">
        <v>18</v>
      </c>
      <c r="AJ63" s="6">
        <v>73</v>
      </c>
      <c r="AL63" s="6">
        <v>81</v>
      </c>
      <c r="AN63" s="6">
        <v>18</v>
      </c>
      <c r="AP63" s="6">
        <v>7.47</v>
      </c>
      <c r="AR63" s="6">
        <v>275</v>
      </c>
      <c r="AT63" s="6">
        <v>24</v>
      </c>
      <c r="BD63" s="6">
        <v>272</v>
      </c>
      <c r="CD63" s="6">
        <v>18</v>
      </c>
      <c r="CF63" s="6">
        <v>2.4</v>
      </c>
      <c r="DB63" s="6" t="s">
        <v>432</v>
      </c>
      <c r="DC63" s="6" t="s">
        <v>494</v>
      </c>
      <c r="DD63" s="106">
        <f t="shared" si="0"/>
        <v>0.65625</v>
      </c>
      <c r="DE63" s="140">
        <f t="shared" si="1"/>
        <v>0.65625</v>
      </c>
      <c r="DF63" s="106">
        <f t="shared" si="2"/>
        <v>19.206349206349206</v>
      </c>
    </row>
    <row r="64" spans="1:110" x14ac:dyDescent="0.2">
      <c r="A64" s="6" t="s">
        <v>2075</v>
      </c>
      <c r="B64" s="88">
        <v>39782.642361111109</v>
      </c>
      <c r="C64" s="88">
        <v>39783.506944444445</v>
      </c>
      <c r="D64" s="6" t="s">
        <v>47</v>
      </c>
      <c r="E64" s="6" t="s">
        <v>48</v>
      </c>
      <c r="G64" s="88">
        <v>39782.642361111109</v>
      </c>
      <c r="H64" s="88">
        <v>39783.506944444445</v>
      </c>
      <c r="J64" s="6">
        <v>50</v>
      </c>
      <c r="P64" s="6">
        <v>311.39999999999998</v>
      </c>
      <c r="R64" s="6">
        <v>1050</v>
      </c>
      <c r="T64" s="6">
        <v>1690</v>
      </c>
      <c r="V64" s="6">
        <v>0.05</v>
      </c>
      <c r="X64" s="6">
        <v>1.4</v>
      </c>
      <c r="Z64" s="6">
        <v>40.200000000000003</v>
      </c>
      <c r="AB64" s="6">
        <v>397</v>
      </c>
      <c r="AD64" s="6">
        <v>628</v>
      </c>
      <c r="AF64" s="6">
        <v>2300</v>
      </c>
      <c r="AG64" s="6" t="s">
        <v>1784</v>
      </c>
      <c r="AH64" s="6">
        <v>18</v>
      </c>
      <c r="AJ64" s="6">
        <v>760</v>
      </c>
      <c r="AL64" s="6">
        <v>39</v>
      </c>
      <c r="AN64" s="6">
        <v>5.4</v>
      </c>
      <c r="AP64" s="6">
        <v>7.58</v>
      </c>
      <c r="AR64" s="6">
        <v>149</v>
      </c>
      <c r="AT64" s="6">
        <v>130</v>
      </c>
      <c r="BD64" s="6">
        <v>42</v>
      </c>
      <c r="CD64" s="6">
        <v>91</v>
      </c>
      <c r="CF64" s="6">
        <v>11</v>
      </c>
      <c r="DB64" s="6" t="s">
        <v>432</v>
      </c>
      <c r="DC64" s="6" t="s">
        <v>495</v>
      </c>
      <c r="DD64" s="106">
        <f t="shared" si="0"/>
        <v>0.86458333333575865</v>
      </c>
      <c r="DE64" s="140">
        <f t="shared" si="1"/>
        <v>0.86458333333575865</v>
      </c>
      <c r="DF64" s="106">
        <f t="shared" si="2"/>
        <v>4.1686746987834864</v>
      </c>
    </row>
    <row r="65" spans="1:110" x14ac:dyDescent="0.2">
      <c r="A65" s="6" t="s">
        <v>2075</v>
      </c>
      <c r="B65" s="88">
        <v>39790.65625</v>
      </c>
      <c r="C65" s="88">
        <v>39791.767361111109</v>
      </c>
      <c r="D65" s="6" t="s">
        <v>65</v>
      </c>
      <c r="E65" s="6" t="s">
        <v>66</v>
      </c>
      <c r="G65" s="88">
        <v>39790.65625</v>
      </c>
      <c r="H65" s="88">
        <v>39791.767361111109</v>
      </c>
      <c r="J65" s="6">
        <v>50</v>
      </c>
      <c r="P65" s="6">
        <v>141.55000000000001</v>
      </c>
      <c r="R65" s="6">
        <v>1700</v>
      </c>
      <c r="T65" s="6">
        <v>2670</v>
      </c>
      <c r="U65" s="6" t="s">
        <v>1784</v>
      </c>
      <c r="V65" s="6">
        <v>1.4999999999999999E-2</v>
      </c>
      <c r="X65" s="6">
        <v>1.95</v>
      </c>
      <c r="Z65" s="6">
        <v>31.3</v>
      </c>
      <c r="AB65" s="6">
        <v>2110</v>
      </c>
      <c r="AD65" s="6">
        <v>3280</v>
      </c>
      <c r="AF65" s="6">
        <v>9860</v>
      </c>
      <c r="AG65" s="6" t="s">
        <v>1784</v>
      </c>
      <c r="AH65" s="6">
        <v>20</v>
      </c>
      <c r="AJ65" s="6">
        <v>850</v>
      </c>
      <c r="AL65" s="6">
        <v>60.7</v>
      </c>
      <c r="AN65" s="6">
        <v>58</v>
      </c>
      <c r="AP65" s="6">
        <v>7.1</v>
      </c>
      <c r="AR65" s="6">
        <v>258</v>
      </c>
      <c r="AT65" s="6">
        <v>93</v>
      </c>
      <c r="BD65" s="6">
        <v>28</v>
      </c>
      <c r="CD65" s="6">
        <v>45</v>
      </c>
      <c r="CF65" s="6">
        <v>12</v>
      </c>
      <c r="CG65" s="6" t="s">
        <v>1784</v>
      </c>
      <c r="CH65" s="6">
        <v>20</v>
      </c>
      <c r="DB65" s="6" t="s">
        <v>432</v>
      </c>
      <c r="DC65" s="6" t="s">
        <v>496</v>
      </c>
      <c r="DD65" s="106">
        <f t="shared" si="0"/>
        <v>1.1111111111094942</v>
      </c>
      <c r="DE65" s="140">
        <f t="shared" si="1"/>
        <v>1.1111111111094942</v>
      </c>
      <c r="DF65" s="106">
        <f t="shared" si="2"/>
        <v>1.4744791666688124</v>
      </c>
    </row>
    <row r="66" spans="1:110" x14ac:dyDescent="0.2">
      <c r="A66" s="6" t="s">
        <v>2075</v>
      </c>
      <c r="B66" s="88">
        <v>39791.815972222219</v>
      </c>
      <c r="C66" s="88">
        <v>39792.333333333336</v>
      </c>
      <c r="D66" s="6" t="s">
        <v>73</v>
      </c>
      <c r="E66" s="6" t="s">
        <v>74</v>
      </c>
      <c r="G66" s="88">
        <v>39791.815972222219</v>
      </c>
      <c r="H66" s="88">
        <v>39792.333333333336</v>
      </c>
      <c r="J66" s="6">
        <v>50</v>
      </c>
      <c r="P66" s="6">
        <v>67.67</v>
      </c>
      <c r="T66" s="6">
        <v>1830</v>
      </c>
      <c r="AD66" s="6">
        <v>2510</v>
      </c>
      <c r="AF66" s="6">
        <v>7990</v>
      </c>
      <c r="AG66" s="6" t="s">
        <v>1784</v>
      </c>
      <c r="AH66" s="6">
        <v>20</v>
      </c>
      <c r="AJ66" s="6">
        <v>640</v>
      </c>
      <c r="AL66" s="6">
        <v>105</v>
      </c>
      <c r="AN66" s="6">
        <v>65</v>
      </c>
      <c r="AP66" s="6">
        <v>7.18</v>
      </c>
      <c r="AR66" s="6">
        <v>303</v>
      </c>
      <c r="CG66" s="6" t="s">
        <v>1784</v>
      </c>
      <c r="CH66" s="6">
        <v>20</v>
      </c>
      <c r="DB66" s="6" t="s">
        <v>432</v>
      </c>
      <c r="DC66" s="6" t="s">
        <v>497</v>
      </c>
      <c r="DD66" s="106">
        <f t="shared" si="0"/>
        <v>0.51736111111677019</v>
      </c>
      <c r="DE66" s="140">
        <f t="shared" si="1"/>
        <v>0.51736111111677019</v>
      </c>
      <c r="DF66" s="106">
        <f t="shared" si="2"/>
        <v>1.5138702460684519</v>
      </c>
    </row>
    <row r="67" spans="1:110" x14ac:dyDescent="0.2">
      <c r="A67" s="6" t="s">
        <v>2075</v>
      </c>
      <c r="B67" s="88">
        <v>39822.256944444445</v>
      </c>
      <c r="C67" s="88">
        <v>39822.684027777781</v>
      </c>
      <c r="D67" s="6" t="s">
        <v>115</v>
      </c>
      <c r="E67" s="6" t="s">
        <v>116</v>
      </c>
      <c r="G67" s="88">
        <v>39822.256944444445</v>
      </c>
      <c r="H67" s="88">
        <v>39822.684027777781</v>
      </c>
      <c r="J67" s="6">
        <v>50</v>
      </c>
      <c r="P67" s="6">
        <v>40.76</v>
      </c>
      <c r="R67" s="6">
        <v>432</v>
      </c>
      <c r="T67" s="6">
        <v>752</v>
      </c>
      <c r="U67" s="6" t="s">
        <v>1784</v>
      </c>
      <c r="V67" s="6">
        <v>1.4999999999999999E-2</v>
      </c>
      <c r="X67" s="6">
        <v>0.7</v>
      </c>
      <c r="Z67" s="6">
        <v>14.1</v>
      </c>
      <c r="AB67" s="6">
        <v>2490</v>
      </c>
      <c r="AD67" s="6">
        <v>4060</v>
      </c>
      <c r="AF67" s="6">
        <v>12200</v>
      </c>
      <c r="AG67" s="6" t="s">
        <v>1784</v>
      </c>
      <c r="AH67" s="6">
        <v>20</v>
      </c>
      <c r="AJ67" s="6">
        <v>180</v>
      </c>
      <c r="AK67" s="6" t="s">
        <v>1784</v>
      </c>
      <c r="AL67" s="6">
        <v>50</v>
      </c>
      <c r="AM67" s="6" t="s">
        <v>1784</v>
      </c>
      <c r="AN67" s="6">
        <v>25</v>
      </c>
      <c r="AP67" s="6">
        <v>7.62</v>
      </c>
      <c r="AR67" s="6">
        <v>277</v>
      </c>
      <c r="AT67" s="6">
        <v>16</v>
      </c>
      <c r="BD67" s="6">
        <v>13</v>
      </c>
      <c r="CD67" s="6">
        <v>16</v>
      </c>
      <c r="CF67" s="6">
        <v>2</v>
      </c>
      <c r="CG67" s="6" t="s">
        <v>1784</v>
      </c>
      <c r="CH67" s="6">
        <v>20</v>
      </c>
      <c r="DB67" s="6" t="s">
        <v>432</v>
      </c>
      <c r="DC67" s="6" t="s">
        <v>498</v>
      </c>
      <c r="DD67" s="106">
        <f t="shared" ref="DD67:DD131" si="3">C67-B67</f>
        <v>0.42708333333575865</v>
      </c>
      <c r="DE67" s="140">
        <f t="shared" ref="DE67:DE131" si="4">C67-B67</f>
        <v>0.42708333333575865</v>
      </c>
      <c r="DF67" s="106">
        <f t="shared" ref="DF67:DF130" si="5">P67/(60*60*24)*1000/DD67</f>
        <v>1.1046070460641877</v>
      </c>
    </row>
    <row r="68" spans="1:110" x14ac:dyDescent="0.2">
      <c r="A68" s="6" t="s">
        <v>2075</v>
      </c>
      <c r="B68" s="88">
        <v>39871.263888888891</v>
      </c>
      <c r="C68" s="88">
        <v>39871.614583333336</v>
      </c>
      <c r="D68" s="6" t="s">
        <v>167</v>
      </c>
      <c r="E68" s="6" t="s">
        <v>168</v>
      </c>
      <c r="G68" s="88">
        <v>39871.263888888891</v>
      </c>
      <c r="H68" s="88">
        <v>39871.614583333336</v>
      </c>
      <c r="J68" s="6">
        <v>50</v>
      </c>
      <c r="P68" s="6">
        <v>248.98</v>
      </c>
      <c r="R68" s="6">
        <v>951</v>
      </c>
      <c r="T68" s="6">
        <v>1770</v>
      </c>
      <c r="V68" s="6">
        <v>5.6000000000000001E-2</v>
      </c>
      <c r="X68" s="6">
        <v>1.56</v>
      </c>
      <c r="Z68" s="6">
        <v>26.4</v>
      </c>
      <c r="AB68" s="6">
        <v>200</v>
      </c>
      <c r="AD68" s="6">
        <v>300</v>
      </c>
      <c r="AF68" s="6">
        <v>1320</v>
      </c>
      <c r="AG68" s="6" t="s">
        <v>1784</v>
      </c>
      <c r="AH68" s="6">
        <v>20</v>
      </c>
      <c r="AJ68" s="6">
        <v>810</v>
      </c>
      <c r="AL68" s="6">
        <v>71</v>
      </c>
      <c r="AN68" s="6">
        <v>9.5</v>
      </c>
      <c r="AP68" s="6">
        <v>7.31</v>
      </c>
      <c r="AR68" s="6">
        <v>157</v>
      </c>
      <c r="AT68" s="6">
        <v>39</v>
      </c>
      <c r="BD68" s="6">
        <v>34</v>
      </c>
      <c r="CD68" s="6">
        <v>27</v>
      </c>
      <c r="CF68" s="6">
        <v>2.2000000000000002</v>
      </c>
      <c r="CH68" s="6">
        <v>42</v>
      </c>
      <c r="DB68" s="6" t="s">
        <v>432</v>
      </c>
      <c r="DC68" s="6" t="s">
        <v>499</v>
      </c>
      <c r="DD68" s="106">
        <f t="shared" si="3"/>
        <v>0.35069444444525288</v>
      </c>
      <c r="DE68" s="140">
        <f t="shared" si="4"/>
        <v>0.35069444444525288</v>
      </c>
      <c r="DF68" s="106">
        <f t="shared" si="5"/>
        <v>8.217161716152674</v>
      </c>
    </row>
    <row r="69" spans="1:110" x14ac:dyDescent="0.2">
      <c r="A69" s="6" t="s">
        <v>2075</v>
      </c>
      <c r="B69" s="88">
        <v>39900.791666666664</v>
      </c>
      <c r="C69" s="88">
        <v>39901.725694444445</v>
      </c>
      <c r="D69" s="6" t="s">
        <v>205</v>
      </c>
      <c r="E69" s="6" t="s">
        <v>206</v>
      </c>
      <c r="G69" s="88">
        <v>39900.791666666664</v>
      </c>
      <c r="H69" s="88">
        <v>39901.725694444445</v>
      </c>
      <c r="J69" s="6">
        <v>50</v>
      </c>
      <c r="P69" s="6">
        <v>304.52999999999997</v>
      </c>
      <c r="R69" s="6">
        <v>3100</v>
      </c>
      <c r="T69" s="6">
        <v>5070</v>
      </c>
      <c r="V69" s="6">
        <v>0.24</v>
      </c>
      <c r="X69" s="6">
        <v>1.83</v>
      </c>
      <c r="Z69" s="6">
        <v>23.8</v>
      </c>
      <c r="AB69" s="6">
        <v>752</v>
      </c>
      <c r="AD69" s="6">
        <v>1190</v>
      </c>
      <c r="AF69" s="6">
        <v>4060</v>
      </c>
      <c r="AG69" s="6" t="s">
        <v>1784</v>
      </c>
      <c r="AH69" s="6">
        <v>20</v>
      </c>
      <c r="AJ69" s="6">
        <v>3000</v>
      </c>
      <c r="AL69" s="6">
        <v>35</v>
      </c>
      <c r="AM69" s="6" t="s">
        <v>1784</v>
      </c>
      <c r="AN69" s="6">
        <v>2.5</v>
      </c>
      <c r="AP69" s="6">
        <v>7.14</v>
      </c>
      <c r="AR69" s="6">
        <v>207</v>
      </c>
      <c r="AT69" s="6">
        <v>240</v>
      </c>
      <c r="BD69" s="6">
        <v>31</v>
      </c>
      <c r="CD69" s="6">
        <v>140</v>
      </c>
      <c r="CF69" s="6">
        <v>4</v>
      </c>
      <c r="CG69" s="6" t="s">
        <v>1784</v>
      </c>
      <c r="CH69" s="6">
        <v>20</v>
      </c>
      <c r="DB69" s="6" t="s">
        <v>432</v>
      </c>
      <c r="DC69" s="6" t="s">
        <v>500</v>
      </c>
      <c r="DD69" s="106">
        <f t="shared" si="3"/>
        <v>0.93402777778101154</v>
      </c>
      <c r="DE69" s="140">
        <f t="shared" si="4"/>
        <v>0.93402777778101154</v>
      </c>
      <c r="DF69" s="106">
        <f t="shared" si="5"/>
        <v>3.773605947942325</v>
      </c>
    </row>
    <row r="70" spans="1:110" x14ac:dyDescent="0.2">
      <c r="A70" s="6" t="s">
        <v>2075</v>
      </c>
      <c r="B70" s="88">
        <v>39924.305555555555</v>
      </c>
      <c r="C70" s="88">
        <v>39924.538194444445</v>
      </c>
      <c r="D70" s="6" t="s">
        <v>231</v>
      </c>
      <c r="E70" s="6" t="s">
        <v>232</v>
      </c>
      <c r="G70" s="88">
        <v>39924.305555555555</v>
      </c>
      <c r="H70" s="88">
        <v>39924.538194444445</v>
      </c>
      <c r="J70" s="6">
        <v>50</v>
      </c>
      <c r="P70" s="6">
        <v>180.26</v>
      </c>
      <c r="R70" s="6">
        <v>135</v>
      </c>
      <c r="T70" s="6">
        <v>213</v>
      </c>
      <c r="V70" s="6">
        <v>9.9000000000000005E-2</v>
      </c>
      <c r="X70" s="6">
        <v>0.8</v>
      </c>
      <c r="Z70" s="6">
        <v>23.4</v>
      </c>
      <c r="AB70" s="6">
        <v>63.9</v>
      </c>
      <c r="AD70" s="6">
        <v>95.3</v>
      </c>
      <c r="AF70" s="6">
        <v>747</v>
      </c>
      <c r="AG70" s="6" t="s">
        <v>1784</v>
      </c>
      <c r="AH70" s="6">
        <v>20</v>
      </c>
      <c r="AJ70" s="6">
        <v>40</v>
      </c>
      <c r="AL70" s="6">
        <v>7</v>
      </c>
      <c r="AM70" s="6" t="s">
        <v>1784</v>
      </c>
      <c r="AN70" s="6">
        <v>2.5</v>
      </c>
      <c r="AP70" s="6">
        <v>7.89</v>
      </c>
      <c r="AR70" s="6">
        <v>198</v>
      </c>
      <c r="AT70" s="6">
        <v>12</v>
      </c>
      <c r="BD70" s="6">
        <v>9</v>
      </c>
      <c r="CD70" s="6">
        <v>11</v>
      </c>
      <c r="CF70" s="6">
        <v>0.66</v>
      </c>
      <c r="CG70" s="6" t="s">
        <v>1784</v>
      </c>
      <c r="CH70" s="6">
        <v>20</v>
      </c>
      <c r="DB70" s="6" t="s">
        <v>432</v>
      </c>
      <c r="DC70" s="6" t="s">
        <v>501</v>
      </c>
      <c r="DD70" s="106">
        <f t="shared" si="3"/>
        <v>0.23263888889050577</v>
      </c>
      <c r="DE70" s="140">
        <f t="shared" si="4"/>
        <v>0.23263888889050577</v>
      </c>
      <c r="DF70" s="106">
        <f t="shared" si="5"/>
        <v>8.968159203917768</v>
      </c>
    </row>
    <row r="71" spans="1:110" x14ac:dyDescent="0.2">
      <c r="A71" s="6" t="s">
        <v>2075</v>
      </c>
      <c r="B71" s="88">
        <v>40009.194444444445</v>
      </c>
      <c r="C71" s="88">
        <v>40009.520833333336</v>
      </c>
      <c r="D71" s="6" t="s">
        <v>243</v>
      </c>
      <c r="E71" s="6" t="s">
        <v>244</v>
      </c>
      <c r="G71" s="88">
        <v>40009.194444444445</v>
      </c>
      <c r="H71" s="88">
        <v>40009.520833333336</v>
      </c>
      <c r="J71" s="6">
        <v>50</v>
      </c>
      <c r="P71" s="6">
        <v>316.48</v>
      </c>
      <c r="R71" s="6">
        <v>25.3</v>
      </c>
      <c r="T71" s="6">
        <v>79.400000000000006</v>
      </c>
      <c r="V71" s="6">
        <v>7.9000000000000001E-2</v>
      </c>
      <c r="X71" s="6">
        <v>3.12</v>
      </c>
      <c r="Z71" s="6">
        <v>12.5</v>
      </c>
      <c r="AB71" s="6">
        <v>20.5</v>
      </c>
      <c r="AD71" s="6">
        <v>29</v>
      </c>
      <c r="AF71" s="6">
        <v>333</v>
      </c>
      <c r="AG71" s="6" t="s">
        <v>1784</v>
      </c>
      <c r="AH71" s="6">
        <v>20</v>
      </c>
      <c r="AI71" s="6" t="s">
        <v>1784</v>
      </c>
      <c r="AJ71" s="6">
        <v>20</v>
      </c>
      <c r="AK71" s="6" t="s">
        <v>1784</v>
      </c>
      <c r="AL71" s="6">
        <v>5</v>
      </c>
      <c r="AM71" s="6" t="s">
        <v>1784</v>
      </c>
      <c r="AN71" s="6">
        <v>2.5</v>
      </c>
      <c r="AP71" s="6">
        <v>7.66</v>
      </c>
      <c r="AR71" s="6">
        <v>95.8</v>
      </c>
      <c r="AT71" s="6">
        <v>2.9</v>
      </c>
      <c r="BD71" s="6">
        <v>179</v>
      </c>
      <c r="CD71" s="6">
        <v>5</v>
      </c>
      <c r="CE71" s="6" t="s">
        <v>1784</v>
      </c>
      <c r="CF71" s="6">
        <v>0.25</v>
      </c>
      <c r="CG71" s="6" t="s">
        <v>1784</v>
      </c>
      <c r="CH71" s="6">
        <v>20</v>
      </c>
      <c r="DB71" s="6" t="s">
        <v>432</v>
      </c>
      <c r="DC71" s="6" t="s">
        <v>502</v>
      </c>
      <c r="DD71" s="106">
        <f t="shared" si="3"/>
        <v>0.32638888889050577</v>
      </c>
      <c r="DE71" s="140">
        <f t="shared" si="4"/>
        <v>0.32638888889050577</v>
      </c>
      <c r="DF71" s="106">
        <f t="shared" si="5"/>
        <v>11.222695035405399</v>
      </c>
    </row>
    <row r="72" spans="1:110" x14ac:dyDescent="0.2">
      <c r="A72" s="6" t="s">
        <v>2075</v>
      </c>
      <c r="B72" s="88">
        <v>40155.375</v>
      </c>
      <c r="C72" s="88">
        <v>40156.224305555559</v>
      </c>
      <c r="D72" s="6" t="s">
        <v>249</v>
      </c>
      <c r="E72" s="6" t="s">
        <v>250</v>
      </c>
      <c r="G72" s="88">
        <v>40155.375</v>
      </c>
      <c r="H72" s="88">
        <v>40156.224305555559</v>
      </c>
      <c r="J72" s="6">
        <v>50</v>
      </c>
      <c r="P72" s="6">
        <v>774</v>
      </c>
      <c r="R72" s="6">
        <v>1660</v>
      </c>
      <c r="T72" s="6">
        <v>2600</v>
      </c>
      <c r="V72" s="6">
        <v>0.19700000000000001</v>
      </c>
      <c r="X72" s="6">
        <v>4.32</v>
      </c>
      <c r="Z72" s="6">
        <v>90.7</v>
      </c>
      <c r="AB72" s="6">
        <v>397</v>
      </c>
      <c r="AD72" s="6">
        <v>609</v>
      </c>
      <c r="AF72" s="6">
        <v>2360</v>
      </c>
      <c r="AG72" s="6" t="s">
        <v>1784</v>
      </c>
      <c r="AH72" s="6">
        <v>20</v>
      </c>
      <c r="AJ72" s="6">
        <v>970</v>
      </c>
      <c r="AL72" s="6">
        <v>220</v>
      </c>
      <c r="AM72" s="6" t="s">
        <v>1784</v>
      </c>
      <c r="AN72" s="6">
        <v>2.5</v>
      </c>
      <c r="AP72" s="6">
        <v>7.19</v>
      </c>
      <c r="AR72" s="6">
        <v>202</v>
      </c>
      <c r="AT72" s="6">
        <v>220</v>
      </c>
      <c r="BD72" s="6">
        <v>122</v>
      </c>
      <c r="CD72" s="6">
        <v>180</v>
      </c>
      <c r="CF72" s="6">
        <v>1.8</v>
      </c>
      <c r="CG72" s="6" t="s">
        <v>1784</v>
      </c>
      <c r="CH72" s="6">
        <v>20</v>
      </c>
      <c r="DB72" s="6" t="s">
        <v>432</v>
      </c>
      <c r="DC72" s="6" t="s">
        <v>503</v>
      </c>
      <c r="DD72" s="106">
        <f t="shared" si="3"/>
        <v>0.84930555555911269</v>
      </c>
      <c r="DE72" s="140">
        <f t="shared" si="4"/>
        <v>0.84930555555911269</v>
      </c>
      <c r="DF72" s="106">
        <f t="shared" si="5"/>
        <v>10.547833197012242</v>
      </c>
    </row>
    <row r="73" spans="1:110" x14ac:dyDescent="0.2">
      <c r="A73" s="6" t="s">
        <v>2075</v>
      </c>
      <c r="B73" s="88">
        <v>40201.611111111109</v>
      </c>
      <c r="C73" s="88">
        <v>40203.086805555555</v>
      </c>
      <c r="D73" s="6" t="s">
        <v>296</v>
      </c>
      <c r="E73" s="6" t="s">
        <v>297</v>
      </c>
      <c r="G73" s="88">
        <v>40201.611111111109</v>
      </c>
      <c r="H73" s="88">
        <v>40203.086805555555</v>
      </c>
      <c r="J73" s="6">
        <v>50</v>
      </c>
      <c r="P73" s="6">
        <v>2159</v>
      </c>
      <c r="R73" s="6">
        <v>348</v>
      </c>
      <c r="T73" s="6">
        <v>559</v>
      </c>
      <c r="V73" s="6">
        <v>3.2000000000000001E-2</v>
      </c>
      <c r="X73" s="6">
        <v>2.25</v>
      </c>
      <c r="Z73" s="6">
        <v>62.1</v>
      </c>
      <c r="AB73" s="6">
        <v>125</v>
      </c>
      <c r="AD73" s="6">
        <v>204</v>
      </c>
      <c r="AF73" s="6">
        <v>1050</v>
      </c>
      <c r="AG73" s="6" t="s">
        <v>1784</v>
      </c>
      <c r="AH73" s="6">
        <v>20</v>
      </c>
      <c r="AJ73" s="6">
        <v>130</v>
      </c>
      <c r="AL73" s="6">
        <v>110</v>
      </c>
      <c r="AM73" s="6" t="s">
        <v>1784</v>
      </c>
      <c r="AN73" s="6">
        <v>2.5</v>
      </c>
      <c r="AP73" s="6">
        <v>6.9399999999999995</v>
      </c>
      <c r="AR73" s="6">
        <v>160</v>
      </c>
      <c r="AT73" s="6">
        <v>110</v>
      </c>
      <c r="BD73" s="6">
        <v>48</v>
      </c>
      <c r="CD73" s="6">
        <v>97</v>
      </c>
      <c r="CE73" s="6" t="s">
        <v>1784</v>
      </c>
      <c r="CF73" s="6">
        <v>0.25</v>
      </c>
      <c r="CG73" s="6" t="s">
        <v>1784</v>
      </c>
      <c r="CH73" s="6">
        <v>20</v>
      </c>
      <c r="DB73" s="6" t="s">
        <v>432</v>
      </c>
      <c r="DC73" s="6" t="s">
        <v>504</v>
      </c>
      <c r="DD73" s="106">
        <f t="shared" si="3"/>
        <v>1.4756944444452529</v>
      </c>
      <c r="DE73" s="140">
        <f t="shared" si="4"/>
        <v>1.4756944444452529</v>
      </c>
      <c r="DF73" s="106">
        <f t="shared" si="5"/>
        <v>16.933333333324054</v>
      </c>
    </row>
    <row r="74" spans="1:110" x14ac:dyDescent="0.2">
      <c r="A74" s="6" t="s">
        <v>2075</v>
      </c>
      <c r="B74" s="88">
        <v>40218.170138888891</v>
      </c>
      <c r="C74" s="88">
        <v>40219.461805555555</v>
      </c>
      <c r="D74" s="6" t="s">
        <v>321</v>
      </c>
      <c r="E74" s="6" t="s">
        <v>322</v>
      </c>
      <c r="G74" s="88">
        <v>40218.170138888891</v>
      </c>
      <c r="H74" s="88">
        <v>40219.461805555555</v>
      </c>
      <c r="J74" s="6">
        <v>50</v>
      </c>
      <c r="P74" s="6">
        <v>90</v>
      </c>
      <c r="R74" s="6">
        <v>1060</v>
      </c>
      <c r="T74" s="6">
        <v>1860</v>
      </c>
      <c r="V74" s="6">
        <v>0.30199999999999999</v>
      </c>
      <c r="X74" s="6">
        <v>1.7</v>
      </c>
      <c r="Z74" s="6">
        <v>60.4</v>
      </c>
      <c r="AB74" s="6">
        <v>11400</v>
      </c>
      <c r="AD74" s="6">
        <v>17000</v>
      </c>
      <c r="AF74" s="6">
        <v>42100</v>
      </c>
      <c r="AG74" s="6" t="s">
        <v>1784</v>
      </c>
      <c r="AH74" s="6">
        <v>20</v>
      </c>
      <c r="AJ74" s="6">
        <v>570</v>
      </c>
      <c r="AL74" s="6">
        <v>95</v>
      </c>
      <c r="AM74" s="6" t="s">
        <v>1784</v>
      </c>
      <c r="AN74" s="6">
        <v>2.5</v>
      </c>
      <c r="AP74" s="6">
        <v>7.6</v>
      </c>
      <c r="AR74" s="6">
        <v>214</v>
      </c>
      <c r="AT74" s="6">
        <v>110</v>
      </c>
      <c r="BD74" s="6">
        <v>12</v>
      </c>
      <c r="CD74" s="6">
        <v>61</v>
      </c>
      <c r="CF74" s="6">
        <v>1</v>
      </c>
      <c r="CG74" s="6" t="s">
        <v>1784</v>
      </c>
      <c r="CH74" s="6">
        <v>20</v>
      </c>
      <c r="DB74" s="6" t="s">
        <v>432</v>
      </c>
      <c r="DC74" s="6" t="s">
        <v>505</v>
      </c>
      <c r="DD74" s="106">
        <f t="shared" si="3"/>
        <v>1.2916666666642413</v>
      </c>
      <c r="DE74" s="140">
        <f t="shared" si="4"/>
        <v>1.2916666666642413</v>
      </c>
      <c r="DF74" s="106">
        <f t="shared" si="5"/>
        <v>0.8064516129047401</v>
      </c>
    </row>
    <row r="75" spans="1:110" x14ac:dyDescent="0.2">
      <c r="A75" s="6" t="s">
        <v>2075</v>
      </c>
      <c r="B75" s="88">
        <v>40246.680555555555</v>
      </c>
      <c r="C75" s="88">
        <v>40248.1875</v>
      </c>
      <c r="D75" s="6" t="s">
        <v>350</v>
      </c>
      <c r="E75" s="6" t="s">
        <v>351</v>
      </c>
      <c r="G75" s="88">
        <v>40246.680555555555</v>
      </c>
      <c r="H75" s="88">
        <v>40248.1875</v>
      </c>
      <c r="J75" s="6">
        <v>50</v>
      </c>
      <c r="P75" s="6">
        <v>983</v>
      </c>
      <c r="R75" s="6">
        <v>315</v>
      </c>
      <c r="T75" s="6">
        <v>614</v>
      </c>
      <c r="V75" s="6">
        <v>4.8000000000000001E-2</v>
      </c>
      <c r="X75" s="6">
        <v>7.91</v>
      </c>
      <c r="Z75" s="6">
        <v>54.9</v>
      </c>
      <c r="AB75" s="6">
        <v>147</v>
      </c>
      <c r="AD75" s="6">
        <v>215</v>
      </c>
      <c r="AF75" s="6">
        <v>1170</v>
      </c>
      <c r="AG75" s="6" t="s">
        <v>1784</v>
      </c>
      <c r="AH75" s="6">
        <v>20</v>
      </c>
      <c r="AJ75" s="6">
        <v>100</v>
      </c>
      <c r="AL75" s="6">
        <v>83</v>
      </c>
      <c r="AM75" s="6" t="s">
        <v>1784</v>
      </c>
      <c r="AN75" s="6">
        <v>2.5</v>
      </c>
      <c r="AP75" s="6">
        <v>6.67</v>
      </c>
      <c r="AR75" s="6">
        <v>195</v>
      </c>
      <c r="AT75" s="6">
        <v>75</v>
      </c>
      <c r="BD75" s="6">
        <v>230</v>
      </c>
      <c r="CD75" s="6">
        <v>58</v>
      </c>
      <c r="CF75" s="6">
        <v>0.59</v>
      </c>
      <c r="CG75" s="6" t="s">
        <v>1784</v>
      </c>
      <c r="CH75" s="6">
        <v>20</v>
      </c>
      <c r="DB75" s="6" t="s">
        <v>432</v>
      </c>
      <c r="DC75" s="6" t="s">
        <v>506</v>
      </c>
      <c r="DD75" s="106">
        <f t="shared" si="3"/>
        <v>1.5069444444452529</v>
      </c>
      <c r="DE75" s="140">
        <f t="shared" si="4"/>
        <v>1.5069444444452529</v>
      </c>
      <c r="DF75" s="106">
        <f t="shared" si="5"/>
        <v>7.5499231950804351</v>
      </c>
    </row>
    <row r="76" spans="1:110" x14ac:dyDescent="0.2">
      <c r="A76" s="6" t="s">
        <v>2075</v>
      </c>
      <c r="B76" s="88">
        <v>40276.222222222219</v>
      </c>
      <c r="C76" s="88">
        <v>40276.53125</v>
      </c>
      <c r="D76" s="6" t="s">
        <v>382</v>
      </c>
      <c r="E76" s="6" t="s">
        <v>383</v>
      </c>
      <c r="G76" s="88">
        <v>40276.222222222219</v>
      </c>
      <c r="H76" s="88">
        <v>40276.53125</v>
      </c>
      <c r="J76" s="6">
        <v>50</v>
      </c>
      <c r="P76" s="6">
        <v>222</v>
      </c>
      <c r="Q76" s="6" t="s">
        <v>1784</v>
      </c>
      <c r="R76" s="6">
        <v>300</v>
      </c>
      <c r="T76" s="6">
        <v>240</v>
      </c>
      <c r="V76" s="6">
        <v>5.5E-2</v>
      </c>
      <c r="X76" s="6">
        <v>2.2599999999999998</v>
      </c>
      <c r="Z76" s="6">
        <v>42.9</v>
      </c>
      <c r="AB76" s="6">
        <v>68.3</v>
      </c>
      <c r="AD76" s="6">
        <v>96.3</v>
      </c>
      <c r="AF76" s="6">
        <v>879</v>
      </c>
      <c r="AG76" s="6" t="s">
        <v>1784</v>
      </c>
      <c r="AH76" s="6">
        <v>20</v>
      </c>
      <c r="AJ76" s="6">
        <v>58</v>
      </c>
      <c r="AL76" s="6">
        <v>44</v>
      </c>
      <c r="AM76" s="6" t="s">
        <v>1784</v>
      </c>
      <c r="AN76" s="6">
        <v>2.5</v>
      </c>
      <c r="AP76" s="6">
        <v>7.6</v>
      </c>
      <c r="AR76" s="6">
        <v>250</v>
      </c>
      <c r="AT76" s="6">
        <v>25</v>
      </c>
      <c r="BD76" s="6">
        <v>59</v>
      </c>
      <c r="CD76" s="6">
        <v>40</v>
      </c>
      <c r="CF76" s="6">
        <v>0.5</v>
      </c>
      <c r="CG76" s="6" t="s">
        <v>1784</v>
      </c>
      <c r="CH76" s="6">
        <v>20</v>
      </c>
      <c r="DB76" s="6" t="s">
        <v>432</v>
      </c>
      <c r="DC76" s="6" t="s">
        <v>507</v>
      </c>
      <c r="DD76" s="106">
        <f t="shared" si="3"/>
        <v>0.30902777778101154</v>
      </c>
      <c r="DE76" s="140">
        <f t="shared" si="4"/>
        <v>0.30902777778101154</v>
      </c>
      <c r="DF76" s="106">
        <f t="shared" si="5"/>
        <v>8.3146067414860276</v>
      </c>
    </row>
    <row r="77" spans="1:110" x14ac:dyDescent="0.2">
      <c r="A77" s="6" t="s">
        <v>2075</v>
      </c>
      <c r="B77" s="88">
        <v>40422.145833333336</v>
      </c>
      <c r="C77" s="88">
        <v>40422.190972222219</v>
      </c>
      <c r="D77" s="6" t="s">
        <v>568</v>
      </c>
      <c r="E77" s="6" t="s">
        <v>569</v>
      </c>
      <c r="G77" s="88">
        <v>40422.145833333336</v>
      </c>
      <c r="H77" s="88">
        <v>40422.190972222219</v>
      </c>
      <c r="J77" s="6">
        <v>50</v>
      </c>
      <c r="P77" s="6">
        <v>237</v>
      </c>
      <c r="R77" s="6">
        <v>9</v>
      </c>
      <c r="T77" s="6">
        <v>72.599999999999994</v>
      </c>
      <c r="V77" s="6">
        <v>0.111</v>
      </c>
      <c r="X77" s="6">
        <v>2.27</v>
      </c>
      <c r="Z77" s="6">
        <v>4.8</v>
      </c>
      <c r="AB77" s="6">
        <v>7.9</v>
      </c>
      <c r="AD77" s="6">
        <v>8.4</v>
      </c>
      <c r="AF77" s="6">
        <v>141</v>
      </c>
      <c r="AG77" s="6" t="s">
        <v>1784</v>
      </c>
      <c r="AH77" s="6">
        <v>20</v>
      </c>
      <c r="AI77" s="6" t="s">
        <v>1784</v>
      </c>
      <c r="AJ77" s="6">
        <v>20</v>
      </c>
      <c r="AK77" s="6" t="s">
        <v>1784</v>
      </c>
      <c r="AL77" s="6">
        <v>5</v>
      </c>
      <c r="AM77" s="6" t="s">
        <v>1784</v>
      </c>
      <c r="AN77" s="6">
        <v>2.5</v>
      </c>
      <c r="AP77" s="6">
        <v>7.7</v>
      </c>
      <c r="AR77" s="6">
        <v>43.8</v>
      </c>
      <c r="AT77" s="6">
        <v>0.67</v>
      </c>
      <c r="BD77" s="6">
        <v>194</v>
      </c>
      <c r="CD77" s="6">
        <v>1.8</v>
      </c>
      <c r="CE77" s="6" t="s">
        <v>1784</v>
      </c>
      <c r="CF77" s="6">
        <v>0.25</v>
      </c>
      <c r="CG77" s="6" t="s">
        <v>1784</v>
      </c>
      <c r="CH77" s="6">
        <v>20</v>
      </c>
      <c r="DB77" s="6" t="s">
        <v>432</v>
      </c>
      <c r="DC77" s="6" t="s">
        <v>508</v>
      </c>
      <c r="DD77" s="106">
        <f t="shared" si="3"/>
        <v>4.5138888883229811E-2</v>
      </c>
      <c r="DE77" s="140">
        <f t="shared" si="4"/>
        <v>4.5138888883229811E-2</v>
      </c>
      <c r="DF77" s="106">
        <f t="shared" si="5"/>
        <v>60.769230776849426</v>
      </c>
    </row>
    <row r="78" spans="1:110" x14ac:dyDescent="0.2">
      <c r="A78" s="6" t="s">
        <v>2075</v>
      </c>
      <c r="B78" s="88">
        <v>40477.291666666664</v>
      </c>
      <c r="C78" s="88">
        <v>40477.520833333336</v>
      </c>
      <c r="D78" s="6" t="s">
        <v>572</v>
      </c>
      <c r="E78" s="6" t="s">
        <v>573</v>
      </c>
      <c r="G78" s="88">
        <v>40477.291666666664</v>
      </c>
      <c r="H78" s="88">
        <v>40477.520833333336</v>
      </c>
      <c r="J78" s="6">
        <v>50</v>
      </c>
      <c r="P78" s="6">
        <v>940</v>
      </c>
      <c r="R78" s="6">
        <v>5.7</v>
      </c>
      <c r="T78" s="6">
        <v>36.700000000000003</v>
      </c>
      <c r="V78" s="6">
        <v>7.1999999999999995E-2</v>
      </c>
      <c r="X78" s="6">
        <v>0.26</v>
      </c>
      <c r="Z78" s="6">
        <v>7.5</v>
      </c>
      <c r="AB78" s="6">
        <v>7.4</v>
      </c>
      <c r="AD78" s="6">
        <v>9</v>
      </c>
      <c r="AF78" s="6">
        <v>160</v>
      </c>
      <c r="AG78" s="6" t="s">
        <v>1784</v>
      </c>
      <c r="AH78" s="6">
        <v>20</v>
      </c>
      <c r="AI78" s="6" t="s">
        <v>1784</v>
      </c>
      <c r="AJ78" s="6">
        <v>20</v>
      </c>
      <c r="AK78" s="6" t="s">
        <v>1784</v>
      </c>
      <c r="AL78" s="6">
        <v>5</v>
      </c>
      <c r="AM78" s="6" t="s">
        <v>1784</v>
      </c>
      <c r="AN78" s="6">
        <v>2.5</v>
      </c>
      <c r="AP78" s="6">
        <v>7.76</v>
      </c>
      <c r="AR78" s="6">
        <v>49.7</v>
      </c>
      <c r="BD78" s="6">
        <v>79</v>
      </c>
      <c r="BF78" s="6">
        <v>92.4</v>
      </c>
      <c r="BH78" s="6">
        <v>0.63</v>
      </c>
      <c r="BJ78" s="6">
        <v>36</v>
      </c>
      <c r="BL78" s="6">
        <v>33.5</v>
      </c>
      <c r="BN78" s="6">
        <v>717</v>
      </c>
      <c r="BP78" s="6">
        <v>404</v>
      </c>
      <c r="BR78" s="6">
        <v>0.39500000000000002</v>
      </c>
      <c r="BX78" s="6">
        <v>368</v>
      </c>
      <c r="CG78" s="6" t="s">
        <v>1784</v>
      </c>
      <c r="CH78" s="6">
        <v>20</v>
      </c>
      <c r="CR78" s="6">
        <v>1.5</v>
      </c>
      <c r="CT78" s="6">
        <v>100</v>
      </c>
      <c r="CZ78" s="6">
        <v>6</v>
      </c>
      <c r="DB78" s="6" t="s">
        <v>432</v>
      </c>
      <c r="DC78" s="6" t="s">
        <v>509</v>
      </c>
      <c r="DD78" s="106">
        <f t="shared" si="3"/>
        <v>0.22916666667151731</v>
      </c>
      <c r="DE78" s="140">
        <f t="shared" si="4"/>
        <v>0.22916666667151731</v>
      </c>
      <c r="DF78" s="106">
        <f t="shared" si="5"/>
        <v>47.474747473742603</v>
      </c>
    </row>
    <row r="79" spans="1:110" x14ac:dyDescent="0.2">
      <c r="A79" s="83" t="s">
        <v>2075</v>
      </c>
      <c r="B79" s="86">
        <v>40532.743055555555</v>
      </c>
      <c r="C79" s="86">
        <v>40533.538194444445</v>
      </c>
      <c r="D79" s="83" t="s">
        <v>604</v>
      </c>
      <c r="E79" s="83" t="s">
        <v>605</v>
      </c>
      <c r="F79" s="83"/>
      <c r="G79" s="83"/>
      <c r="H79" s="83"/>
      <c r="I79" s="83"/>
      <c r="J79" s="83">
        <v>50</v>
      </c>
      <c r="K79" s="83"/>
      <c r="L79" s="83"/>
      <c r="M79" s="83"/>
      <c r="N79" s="83"/>
      <c r="O79" s="83"/>
      <c r="P79" s="83">
        <v>35</v>
      </c>
      <c r="Q79" s="83"/>
      <c r="R79" s="83">
        <v>257</v>
      </c>
      <c r="S79" s="83"/>
      <c r="T79" s="83">
        <v>1060</v>
      </c>
      <c r="U79" s="83"/>
      <c r="V79" s="83">
        <v>0.53700000000000003</v>
      </c>
      <c r="W79" s="83"/>
      <c r="X79" s="83">
        <v>1.34</v>
      </c>
      <c r="Y79" s="83"/>
      <c r="Z79" s="83">
        <v>40.799999999999997</v>
      </c>
      <c r="AA79" s="83"/>
      <c r="AB79" s="83">
        <v>8980</v>
      </c>
      <c r="AC79" s="83"/>
      <c r="AD79" s="83">
        <v>13700</v>
      </c>
      <c r="AE79" s="83"/>
      <c r="AF79" s="83">
        <v>35100</v>
      </c>
      <c r="AG79" s="83" t="s">
        <v>1784</v>
      </c>
      <c r="AH79" s="83">
        <v>20</v>
      </c>
      <c r="AI79" s="83"/>
      <c r="AJ79" s="83">
        <v>120</v>
      </c>
      <c r="AK79" s="83"/>
      <c r="AL79" s="83">
        <v>34</v>
      </c>
      <c r="AM79" s="83" t="s">
        <v>1784</v>
      </c>
      <c r="AN79" s="83">
        <v>2.5</v>
      </c>
      <c r="AO79" s="83"/>
      <c r="AP79" s="83">
        <v>7.7</v>
      </c>
      <c r="AQ79" s="83"/>
      <c r="AR79" s="83">
        <v>298</v>
      </c>
      <c r="AS79" s="83"/>
      <c r="AT79" s="83">
        <v>32</v>
      </c>
      <c r="AU79" s="83"/>
      <c r="AV79" s="83"/>
      <c r="AW79" s="83"/>
      <c r="AX79" s="83"/>
      <c r="AY79" s="83"/>
      <c r="AZ79" s="83"/>
      <c r="BA79" s="83"/>
      <c r="BB79" s="83"/>
      <c r="BC79" s="83"/>
      <c r="BD79" s="83">
        <v>12</v>
      </c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>
        <v>32</v>
      </c>
      <c r="CE79" s="83"/>
      <c r="CF79" s="83">
        <v>0.69</v>
      </c>
      <c r="CG79" s="83" t="s">
        <v>1784</v>
      </c>
      <c r="CH79" s="83">
        <v>20</v>
      </c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B79" s="83" t="s">
        <v>432</v>
      </c>
      <c r="DC79" s="6" t="s">
        <v>510</v>
      </c>
      <c r="DD79" s="106">
        <f t="shared" ref="DD79:DD96" si="6">C79-B79</f>
        <v>0.79513888889050577</v>
      </c>
      <c r="DE79" s="140">
        <f t="shared" ref="DE79:DE96" si="7">C79-B79</f>
        <v>0.79513888889050577</v>
      </c>
      <c r="DF79" s="106">
        <f t="shared" si="5"/>
        <v>0.50946142649095816</v>
      </c>
    </row>
    <row r="80" spans="1:110" x14ac:dyDescent="0.2">
      <c r="A80" s="83" t="s">
        <v>2075</v>
      </c>
      <c r="B80" s="86">
        <v>40574.399305555555</v>
      </c>
      <c r="C80" s="86">
        <v>40576.555555555555</v>
      </c>
      <c r="D80" s="83" t="s">
        <v>643</v>
      </c>
      <c r="E80" s="83" t="s">
        <v>644</v>
      </c>
      <c r="F80" s="83"/>
      <c r="G80" s="83"/>
      <c r="H80" s="83"/>
      <c r="I80" s="83"/>
      <c r="J80" s="83">
        <v>50</v>
      </c>
      <c r="K80" s="83"/>
      <c r="L80" s="83"/>
      <c r="M80" s="83"/>
      <c r="N80" s="83"/>
      <c r="O80" s="83"/>
      <c r="P80" s="83">
        <v>71</v>
      </c>
      <c r="Q80" s="83"/>
      <c r="R80" s="83">
        <v>2780</v>
      </c>
      <c r="S80" s="83"/>
      <c r="T80" s="83">
        <v>4750</v>
      </c>
      <c r="U80" s="83"/>
      <c r="V80" s="83">
        <v>1.03</v>
      </c>
      <c r="W80" s="83"/>
      <c r="X80" s="83">
        <v>2.57</v>
      </c>
      <c r="Y80" s="83"/>
      <c r="Z80" s="83">
        <v>183</v>
      </c>
      <c r="AA80" s="83"/>
      <c r="AB80" s="83">
        <v>25700</v>
      </c>
      <c r="AC80" s="83"/>
      <c r="AD80" s="83">
        <v>43500</v>
      </c>
      <c r="AE80" s="83"/>
      <c r="AF80" s="83">
        <v>91300</v>
      </c>
      <c r="AG80" s="83" t="s">
        <v>1784</v>
      </c>
      <c r="AH80" s="83">
        <v>20</v>
      </c>
      <c r="AI80" s="83"/>
      <c r="AJ80" s="83">
        <v>2800</v>
      </c>
      <c r="AK80" s="83"/>
      <c r="AL80" s="83">
        <v>375</v>
      </c>
      <c r="AM80" s="83"/>
      <c r="AN80" s="83">
        <v>72.400000000000006</v>
      </c>
      <c r="AO80" s="83"/>
      <c r="AP80" s="83">
        <v>6.93</v>
      </c>
      <c r="AQ80" s="83"/>
      <c r="AR80" s="83">
        <v>275</v>
      </c>
      <c r="AS80" s="83"/>
      <c r="AT80" s="83">
        <v>0.75</v>
      </c>
      <c r="AU80" s="83"/>
      <c r="AV80" s="83"/>
      <c r="AW80" s="83"/>
      <c r="AX80" s="83"/>
      <c r="AY80" s="83"/>
      <c r="AZ80" s="83"/>
      <c r="BA80" s="83"/>
      <c r="BB80" s="83"/>
      <c r="BC80" s="83"/>
      <c r="BD80" s="83">
        <v>15</v>
      </c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>
        <v>1.2</v>
      </c>
      <c r="CE80" s="83"/>
      <c r="CF80" s="83">
        <v>0.42</v>
      </c>
      <c r="CG80" s="83" t="s">
        <v>1784</v>
      </c>
      <c r="CH80" s="83">
        <v>20</v>
      </c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B80" s="83" t="s">
        <v>432</v>
      </c>
      <c r="DC80" s="6" t="s">
        <v>511</v>
      </c>
      <c r="DD80" s="106">
        <f t="shared" si="6"/>
        <v>2.15625</v>
      </c>
      <c r="DE80" s="140">
        <f t="shared" si="7"/>
        <v>2.15625</v>
      </c>
      <c r="DF80" s="106">
        <f t="shared" si="5"/>
        <v>0.38110574342458403</v>
      </c>
    </row>
    <row r="81" spans="1:110" x14ac:dyDescent="0.2">
      <c r="A81" s="83" t="s">
        <v>2075</v>
      </c>
      <c r="B81" s="86">
        <v>40594.40625</v>
      </c>
      <c r="C81" s="86">
        <v>40596.381944444445</v>
      </c>
      <c r="D81" s="83" t="s">
        <v>675</v>
      </c>
      <c r="E81" s="83" t="s">
        <v>676</v>
      </c>
      <c r="F81" s="83"/>
      <c r="G81" s="83"/>
      <c r="H81" s="83"/>
      <c r="I81" s="83"/>
      <c r="J81" s="83">
        <v>50</v>
      </c>
      <c r="K81" s="83"/>
      <c r="L81" s="83"/>
      <c r="M81" s="83"/>
      <c r="N81" s="83"/>
      <c r="O81" s="83"/>
      <c r="P81" s="83">
        <v>445</v>
      </c>
      <c r="Q81" s="83"/>
      <c r="R81" s="83">
        <v>2540</v>
      </c>
      <c r="S81" s="83"/>
      <c r="T81" s="83">
        <v>4400</v>
      </c>
      <c r="U81" s="83"/>
      <c r="V81" s="83">
        <v>0.126</v>
      </c>
      <c r="W81" s="83"/>
      <c r="X81" s="83">
        <v>1.73</v>
      </c>
      <c r="Y81" s="83"/>
      <c r="Z81" s="83">
        <v>184</v>
      </c>
      <c r="AA81" s="83"/>
      <c r="AB81" s="83">
        <v>1010</v>
      </c>
      <c r="AC81" s="83"/>
      <c r="AD81" s="83">
        <v>1680</v>
      </c>
      <c r="AE81" s="83"/>
      <c r="AF81" s="83">
        <v>5880</v>
      </c>
      <c r="AG81" s="83" t="s">
        <v>1784</v>
      </c>
      <c r="AH81" s="83">
        <v>20</v>
      </c>
      <c r="AI81" s="83"/>
      <c r="AJ81" s="83">
        <v>3000</v>
      </c>
      <c r="AK81" s="83" t="s">
        <v>1784</v>
      </c>
      <c r="AL81" s="83">
        <v>5</v>
      </c>
      <c r="AM81" s="83" t="s">
        <v>1784</v>
      </c>
      <c r="AN81" s="83">
        <v>2.5</v>
      </c>
      <c r="AO81" s="83"/>
      <c r="AP81" s="83">
        <v>7.43</v>
      </c>
      <c r="AQ81" s="83"/>
      <c r="AR81" s="83">
        <v>411</v>
      </c>
      <c r="AS81" s="83"/>
      <c r="AT81" s="83">
        <v>540</v>
      </c>
      <c r="AU81" s="83"/>
      <c r="AV81" s="83"/>
      <c r="AW81" s="83"/>
      <c r="AX81" s="83"/>
      <c r="AY81" s="83"/>
      <c r="AZ81" s="83"/>
      <c r="BA81" s="83"/>
      <c r="BB81" s="83"/>
      <c r="BC81" s="83"/>
      <c r="BD81" s="83">
        <v>28</v>
      </c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>
        <v>370</v>
      </c>
      <c r="CE81" s="83"/>
      <c r="CF81" s="83">
        <v>2.5</v>
      </c>
      <c r="CG81" s="83" t="s">
        <v>1784</v>
      </c>
      <c r="CH81" s="83">
        <v>20</v>
      </c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83"/>
      <c r="CY81" s="83"/>
      <c r="CZ81" s="83"/>
      <c r="DB81" s="83" t="s">
        <v>432</v>
      </c>
      <c r="DC81" s="6" t="s">
        <v>512</v>
      </c>
      <c r="DD81" s="106">
        <f t="shared" si="6"/>
        <v>1.9756944444452529</v>
      </c>
      <c r="DE81" s="140">
        <f t="shared" si="7"/>
        <v>1.9756944444452529</v>
      </c>
      <c r="DF81" s="106">
        <f t="shared" si="5"/>
        <v>2.6069127123598004</v>
      </c>
    </row>
    <row r="82" spans="1:110" x14ac:dyDescent="0.2">
      <c r="A82" s="83" t="s">
        <v>2075</v>
      </c>
      <c r="B82" s="86">
        <v>40652.78125</v>
      </c>
      <c r="C82" s="86">
        <v>40653.368055555555</v>
      </c>
      <c r="D82" s="83" t="s">
        <v>717</v>
      </c>
      <c r="E82" s="83" t="s">
        <v>718</v>
      </c>
      <c r="F82" s="83"/>
      <c r="G82" s="83"/>
      <c r="H82" s="83"/>
      <c r="I82" s="83"/>
      <c r="J82" s="83">
        <v>50</v>
      </c>
      <c r="K82" s="83"/>
      <c r="L82" s="83"/>
      <c r="M82" s="83"/>
      <c r="N82" s="83"/>
      <c r="O82" s="83"/>
      <c r="P82" s="83">
        <v>1788</v>
      </c>
      <c r="Q82" s="83"/>
      <c r="R82" s="83">
        <v>76.2</v>
      </c>
      <c r="S82" s="83"/>
      <c r="T82" s="83">
        <v>171</v>
      </c>
      <c r="U82" s="83"/>
      <c r="V82" s="83">
        <v>9.5000000000000001E-2</v>
      </c>
      <c r="W82" s="83"/>
      <c r="X82" s="83">
        <v>1.98</v>
      </c>
      <c r="Y82" s="83"/>
      <c r="Z82" s="83">
        <v>24.4</v>
      </c>
      <c r="AA82" s="83"/>
      <c r="AB82" s="83">
        <v>64.3</v>
      </c>
      <c r="AC82" s="83"/>
      <c r="AD82" s="83">
        <v>87.8</v>
      </c>
      <c r="AE82" s="83"/>
      <c r="AF82" s="83">
        <v>597</v>
      </c>
      <c r="AG82" s="83" t="s">
        <v>1784</v>
      </c>
      <c r="AH82" s="83">
        <v>20</v>
      </c>
      <c r="AI82" s="83"/>
      <c r="AJ82" s="83">
        <v>42</v>
      </c>
      <c r="AK82" s="83"/>
      <c r="AL82" s="83">
        <v>12.3</v>
      </c>
      <c r="AM82" s="83" t="s">
        <v>1784</v>
      </c>
      <c r="AN82" s="83">
        <v>2.5</v>
      </c>
      <c r="AO82" s="83"/>
      <c r="AP82" s="83">
        <v>7.22</v>
      </c>
      <c r="AQ82" s="83"/>
      <c r="AR82" s="83">
        <v>135</v>
      </c>
      <c r="AS82" s="83"/>
      <c r="AT82" s="83">
        <v>31</v>
      </c>
      <c r="AU82" s="83"/>
      <c r="AV82" s="83"/>
      <c r="AW82" s="83"/>
      <c r="AX82" s="83"/>
      <c r="AY82" s="83"/>
      <c r="AZ82" s="83"/>
      <c r="BA82" s="83"/>
      <c r="BB82" s="83"/>
      <c r="BC82" s="83"/>
      <c r="BD82" s="83">
        <v>54</v>
      </c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>
        <v>32</v>
      </c>
      <c r="CE82" s="83" t="s">
        <v>1784</v>
      </c>
      <c r="CF82" s="83">
        <v>0.25</v>
      </c>
      <c r="CG82" s="83" t="s">
        <v>1784</v>
      </c>
      <c r="CH82" s="83">
        <v>20</v>
      </c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B82" s="83" t="s">
        <v>432</v>
      </c>
      <c r="DC82" s="6" t="s">
        <v>513</v>
      </c>
      <c r="DD82" s="106">
        <f t="shared" si="6"/>
        <v>0.58680555555474712</v>
      </c>
      <c r="DE82" s="140">
        <f t="shared" si="7"/>
        <v>0.58680555555474712</v>
      </c>
      <c r="DF82" s="106">
        <f t="shared" si="5"/>
        <v>35.266272189397704</v>
      </c>
    </row>
    <row r="83" spans="1:110" x14ac:dyDescent="0.2">
      <c r="A83" s="83" t="s">
        <v>2075</v>
      </c>
      <c r="B83" s="86">
        <v>40785.986111111109</v>
      </c>
      <c r="C83" s="86">
        <v>40786.427083333336</v>
      </c>
      <c r="D83" s="83" t="s">
        <v>758</v>
      </c>
      <c r="E83" s="83" t="s">
        <v>759</v>
      </c>
      <c r="F83" s="83"/>
      <c r="G83" s="83"/>
      <c r="H83" s="83"/>
      <c r="I83" s="83"/>
      <c r="J83" s="83">
        <v>50</v>
      </c>
      <c r="K83" s="83"/>
      <c r="L83" s="83"/>
      <c r="M83" s="83"/>
      <c r="N83" s="83"/>
      <c r="O83" s="83"/>
      <c r="P83" s="83">
        <v>24</v>
      </c>
      <c r="Q83" s="83" t="s">
        <v>1934</v>
      </c>
      <c r="R83" s="83">
        <v>9.5</v>
      </c>
      <c r="S83" s="83"/>
      <c r="T83" s="83">
        <v>76.8</v>
      </c>
      <c r="U83" s="83"/>
      <c r="V83" s="83">
        <v>0.10100000000000001</v>
      </c>
      <c r="W83" s="83"/>
      <c r="X83" s="83">
        <v>1.41</v>
      </c>
      <c r="Y83" s="83"/>
      <c r="Z83" s="83">
        <v>37.299999999999997</v>
      </c>
      <c r="AA83" s="83"/>
      <c r="AB83" s="83">
        <v>103</v>
      </c>
      <c r="AC83" s="83"/>
      <c r="AD83" s="83">
        <v>159</v>
      </c>
      <c r="AE83" s="83"/>
      <c r="AF83" s="83">
        <v>1090</v>
      </c>
      <c r="AG83" s="83" t="s">
        <v>1784</v>
      </c>
      <c r="AH83" s="83">
        <v>20</v>
      </c>
      <c r="AI83" s="83" t="s">
        <v>1784</v>
      </c>
      <c r="AJ83" s="83">
        <v>20</v>
      </c>
      <c r="AK83" s="83" t="s">
        <v>1784</v>
      </c>
      <c r="AL83" s="83">
        <v>5</v>
      </c>
      <c r="AM83" s="83" t="s">
        <v>1784</v>
      </c>
      <c r="AN83" s="83">
        <v>2.5</v>
      </c>
      <c r="AO83" s="83"/>
      <c r="AP83" s="83">
        <v>7.87</v>
      </c>
      <c r="AQ83" s="83"/>
      <c r="AR83" s="83">
        <v>245</v>
      </c>
      <c r="AS83" s="83"/>
      <c r="AT83" s="83">
        <v>38</v>
      </c>
      <c r="AU83" s="83"/>
      <c r="AV83" s="83"/>
      <c r="AW83" s="83"/>
      <c r="AX83" s="83"/>
      <c r="AY83" s="83"/>
      <c r="AZ83" s="83"/>
      <c r="BA83" s="83"/>
      <c r="BB83" s="83"/>
      <c r="BC83" s="83"/>
      <c r="BD83" s="83">
        <v>9</v>
      </c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>
        <v>81</v>
      </c>
      <c r="CE83" s="83"/>
      <c r="CF83" s="83">
        <v>7.3</v>
      </c>
      <c r="CG83" s="83" t="s">
        <v>1784</v>
      </c>
      <c r="CH83" s="83">
        <v>20</v>
      </c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83"/>
      <c r="CY83" s="83"/>
      <c r="CZ83" s="83"/>
      <c r="DB83" s="83" t="s">
        <v>432</v>
      </c>
      <c r="DC83" s="6" t="s">
        <v>514</v>
      </c>
      <c r="DD83" s="106">
        <f t="shared" si="6"/>
        <v>0.44097222222626442</v>
      </c>
      <c r="DE83" s="140">
        <f t="shared" si="7"/>
        <v>0.44097222222626442</v>
      </c>
      <c r="DF83" s="106">
        <f t="shared" si="5"/>
        <v>0.62992125983674552</v>
      </c>
    </row>
    <row r="84" spans="1:110" x14ac:dyDescent="0.2">
      <c r="A84" s="83" t="s">
        <v>2075</v>
      </c>
      <c r="B84" s="86">
        <v>40897.736111111109</v>
      </c>
      <c r="C84" s="86">
        <v>40898.315972222219</v>
      </c>
      <c r="D84" s="83" t="s">
        <v>786</v>
      </c>
      <c r="E84" s="83" t="s">
        <v>787</v>
      </c>
      <c r="F84" s="83"/>
      <c r="G84" s="83"/>
      <c r="H84" s="83"/>
      <c r="I84" s="83"/>
      <c r="J84" s="83">
        <v>50</v>
      </c>
      <c r="K84" s="83"/>
      <c r="L84" s="83"/>
      <c r="M84" s="83"/>
      <c r="N84" s="83"/>
      <c r="O84" s="83"/>
      <c r="P84" s="83">
        <v>34.299999999999997</v>
      </c>
      <c r="Q84" s="83"/>
      <c r="R84" s="83">
        <v>107</v>
      </c>
      <c r="S84" s="83"/>
      <c r="T84" s="83">
        <v>165</v>
      </c>
      <c r="U84" s="83"/>
      <c r="V84" s="83"/>
      <c r="W84" s="83"/>
      <c r="X84" s="83">
        <v>0.49</v>
      </c>
      <c r="Y84" s="83"/>
      <c r="Z84" s="83"/>
      <c r="AA84" s="83"/>
      <c r="AB84" s="83"/>
      <c r="AC84" s="83"/>
      <c r="AD84" s="83"/>
      <c r="AE84" s="83"/>
      <c r="AF84" s="83">
        <v>1380</v>
      </c>
      <c r="AG84" s="83" t="s">
        <v>1784</v>
      </c>
      <c r="AH84" s="83">
        <v>20</v>
      </c>
      <c r="AI84" s="83" t="s">
        <v>1784</v>
      </c>
      <c r="AJ84" s="83">
        <v>20</v>
      </c>
      <c r="AK84" s="83"/>
      <c r="AL84" s="83">
        <v>12</v>
      </c>
      <c r="AM84" s="83" t="s">
        <v>1784</v>
      </c>
      <c r="AN84" s="83">
        <v>2.5</v>
      </c>
      <c r="AO84" s="83"/>
      <c r="AP84" s="83">
        <v>7.95</v>
      </c>
      <c r="AQ84" s="83"/>
      <c r="AR84" s="83">
        <v>336</v>
      </c>
      <c r="AS84" s="83"/>
      <c r="AT84" s="83">
        <v>29</v>
      </c>
      <c r="AU84" s="83"/>
      <c r="AV84" s="83"/>
      <c r="AW84" s="83"/>
      <c r="AX84" s="83"/>
      <c r="AY84" s="83"/>
      <c r="AZ84" s="83"/>
      <c r="BA84" s="83"/>
      <c r="BB84" s="83"/>
      <c r="BC84" s="83"/>
      <c r="BD84" s="83">
        <v>9</v>
      </c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>
        <v>36</v>
      </c>
      <c r="CE84" s="83"/>
      <c r="CF84" s="83">
        <v>0.5</v>
      </c>
      <c r="CG84" s="83" t="s">
        <v>1784</v>
      </c>
      <c r="CH84" s="83">
        <v>20</v>
      </c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B84" s="83" t="s">
        <v>432</v>
      </c>
      <c r="DC84" s="6" t="s">
        <v>515</v>
      </c>
      <c r="DD84" s="106">
        <f t="shared" si="6"/>
        <v>0.57986111110949423</v>
      </c>
      <c r="DE84" s="140">
        <f t="shared" si="7"/>
        <v>0.57986111110949423</v>
      </c>
      <c r="DF84" s="106">
        <f t="shared" si="5"/>
        <v>0.684630738524863</v>
      </c>
    </row>
    <row r="85" spans="1:110" x14ac:dyDescent="0.2">
      <c r="A85" s="83" t="s">
        <v>2075</v>
      </c>
      <c r="B85" s="86">
        <v>40920.475694444445</v>
      </c>
      <c r="C85" s="86">
        <v>40921.40625</v>
      </c>
      <c r="D85" s="83" t="s">
        <v>806</v>
      </c>
      <c r="E85" s="83" t="s">
        <v>807</v>
      </c>
      <c r="F85" s="83"/>
      <c r="G85" s="83"/>
      <c r="H85" s="83"/>
      <c r="I85" s="83"/>
      <c r="J85" s="83">
        <v>50</v>
      </c>
      <c r="K85" s="83"/>
      <c r="L85" s="83"/>
      <c r="M85" s="83"/>
      <c r="N85" s="83"/>
      <c r="O85" s="83"/>
      <c r="P85" s="83">
        <v>61.2</v>
      </c>
      <c r="Q85" s="83"/>
      <c r="R85" s="83">
        <v>581</v>
      </c>
      <c r="S85" s="83"/>
      <c r="T85" s="83">
        <v>925</v>
      </c>
      <c r="U85" s="83"/>
      <c r="V85" s="83">
        <v>0.27500000000000002</v>
      </c>
      <c r="W85" s="83"/>
      <c r="X85" s="83">
        <v>1.27</v>
      </c>
      <c r="Y85" s="83"/>
      <c r="Z85" s="83">
        <v>27.1</v>
      </c>
      <c r="AA85" s="83"/>
      <c r="AB85" s="83">
        <v>2140</v>
      </c>
      <c r="AC85" s="83"/>
      <c r="AD85" s="83">
        <v>3600</v>
      </c>
      <c r="AE85" s="83"/>
      <c r="AF85" s="83">
        <v>10800</v>
      </c>
      <c r="AG85" s="83" t="s">
        <v>1784</v>
      </c>
      <c r="AH85" s="83">
        <v>20</v>
      </c>
      <c r="AI85" s="83"/>
      <c r="AJ85" s="83">
        <v>230</v>
      </c>
      <c r="AK85" s="83"/>
      <c r="AL85" s="83">
        <v>33</v>
      </c>
      <c r="AM85" s="83" t="s">
        <v>1784</v>
      </c>
      <c r="AN85" s="83">
        <v>2.5</v>
      </c>
      <c r="AO85" s="83"/>
      <c r="AP85" s="83">
        <v>7.16</v>
      </c>
      <c r="AQ85" s="83"/>
      <c r="AR85" s="83">
        <v>298</v>
      </c>
      <c r="AS85" s="83"/>
      <c r="AT85" s="83">
        <v>42</v>
      </c>
      <c r="AU85" s="83"/>
      <c r="AV85" s="83"/>
      <c r="AW85" s="83"/>
      <c r="AX85" s="83"/>
      <c r="AY85" s="83"/>
      <c r="AZ85" s="83"/>
      <c r="BA85" s="83"/>
      <c r="BB85" s="83"/>
      <c r="BC85" s="83"/>
      <c r="BD85" s="83">
        <v>12</v>
      </c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>
        <v>39</v>
      </c>
      <c r="CE85" s="83"/>
      <c r="CF85" s="83">
        <v>0.65</v>
      </c>
      <c r="CG85" s="83" t="s">
        <v>1784</v>
      </c>
      <c r="CH85" s="83">
        <v>20</v>
      </c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B85" s="83" t="s">
        <v>432</v>
      </c>
      <c r="DC85" s="6" t="s">
        <v>516</v>
      </c>
      <c r="DD85" s="106">
        <f t="shared" si="6"/>
        <v>0.93055555555474712</v>
      </c>
      <c r="DE85" s="140">
        <f t="shared" si="7"/>
        <v>0.93055555555474712</v>
      </c>
      <c r="DF85" s="106">
        <f t="shared" si="5"/>
        <v>0.76119402985140761</v>
      </c>
    </row>
    <row r="86" spans="1:110" x14ac:dyDescent="0.2">
      <c r="A86" s="83" t="s">
        <v>2075</v>
      </c>
      <c r="B86" s="86">
        <v>40925.270833333336</v>
      </c>
      <c r="C86" s="86">
        <v>40925.673611111109</v>
      </c>
      <c r="D86" s="83" t="s">
        <v>822</v>
      </c>
      <c r="E86" s="83" t="s">
        <v>823</v>
      </c>
      <c r="F86" s="83"/>
      <c r="G86" s="83"/>
      <c r="H86" s="83"/>
      <c r="I86" s="83"/>
      <c r="J86" s="83">
        <v>50</v>
      </c>
      <c r="K86" s="83"/>
      <c r="L86" s="83"/>
      <c r="M86" s="83"/>
      <c r="N86" s="83"/>
      <c r="O86" s="83"/>
      <c r="P86" s="83">
        <v>54.4</v>
      </c>
      <c r="Q86" s="83"/>
      <c r="R86" s="83">
        <v>972</v>
      </c>
      <c r="S86" s="83"/>
      <c r="T86" s="83">
        <v>1490</v>
      </c>
      <c r="U86" s="83"/>
      <c r="V86" s="83">
        <v>0.191</v>
      </c>
      <c r="W86" s="83"/>
      <c r="X86" s="83">
        <v>1.01</v>
      </c>
      <c r="Y86" s="83"/>
      <c r="Z86" s="83">
        <v>135</v>
      </c>
      <c r="AA86" s="83"/>
      <c r="AB86" s="83">
        <v>1170</v>
      </c>
      <c r="AC86" s="83"/>
      <c r="AD86" s="83"/>
      <c r="AE86" s="83"/>
      <c r="AF86" s="83">
        <v>6350</v>
      </c>
      <c r="AG86" s="83" t="s">
        <v>1784</v>
      </c>
      <c r="AH86" s="83">
        <v>20</v>
      </c>
      <c r="AI86" s="83"/>
      <c r="AJ86" s="83">
        <v>560</v>
      </c>
      <c r="AK86" s="83" t="s">
        <v>1784</v>
      </c>
      <c r="AL86" s="83">
        <v>5</v>
      </c>
      <c r="AM86" s="83" t="s">
        <v>1784</v>
      </c>
      <c r="AN86" s="83">
        <v>2.5</v>
      </c>
      <c r="AO86" s="83"/>
      <c r="AP86" s="83">
        <v>7.23</v>
      </c>
      <c r="AQ86" s="83"/>
      <c r="AR86" s="83">
        <v>387</v>
      </c>
      <c r="AS86" s="83"/>
      <c r="AT86" s="83">
        <v>150</v>
      </c>
      <c r="AU86" s="83"/>
      <c r="AV86" s="83"/>
      <c r="AW86" s="83"/>
      <c r="AX86" s="83"/>
      <c r="AY86" s="83"/>
      <c r="AZ86" s="83"/>
      <c r="BA86" s="83"/>
      <c r="BB86" s="83"/>
      <c r="BC86" s="83"/>
      <c r="BD86" s="83">
        <v>13</v>
      </c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>
        <v>140</v>
      </c>
      <c r="CE86" s="83"/>
      <c r="CF86" s="83">
        <v>0.93</v>
      </c>
      <c r="CG86" s="83" t="s">
        <v>1784</v>
      </c>
      <c r="CH86" s="83">
        <v>20</v>
      </c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83"/>
      <c r="CY86" s="83"/>
      <c r="CZ86" s="83"/>
      <c r="DB86" s="83" t="s">
        <v>432</v>
      </c>
      <c r="DC86" s="6" t="s">
        <v>517</v>
      </c>
      <c r="DD86" s="106">
        <f t="shared" si="6"/>
        <v>0.40277777777373558</v>
      </c>
      <c r="DE86" s="140">
        <f t="shared" si="7"/>
        <v>0.40277777777373558</v>
      </c>
      <c r="DF86" s="106">
        <f t="shared" si="5"/>
        <v>1.5632183908202859</v>
      </c>
    </row>
    <row r="87" spans="1:110" x14ac:dyDescent="0.2">
      <c r="A87" s="83" t="s">
        <v>2075</v>
      </c>
      <c r="B87" s="86">
        <v>40930.684027777781</v>
      </c>
      <c r="C87" s="86">
        <v>40932.413194444445</v>
      </c>
      <c r="D87" s="83" t="s">
        <v>832</v>
      </c>
      <c r="E87" s="83" t="s">
        <v>833</v>
      </c>
      <c r="F87" s="83"/>
      <c r="G87" s="83"/>
      <c r="H87" s="83"/>
      <c r="I87" s="83"/>
      <c r="J87" s="83">
        <v>50</v>
      </c>
      <c r="K87" s="83"/>
      <c r="L87" s="83"/>
      <c r="M87" s="83"/>
      <c r="N87" s="83"/>
      <c r="O87" s="83"/>
      <c r="P87" s="83">
        <v>1111</v>
      </c>
      <c r="Q87" s="83"/>
      <c r="R87" s="83">
        <v>648</v>
      </c>
      <c r="S87" s="83"/>
      <c r="T87" s="83">
        <v>1080</v>
      </c>
      <c r="U87" s="83"/>
      <c r="V87" s="83">
        <v>0.191</v>
      </c>
      <c r="W87" s="83"/>
      <c r="X87" s="83">
        <v>5.19</v>
      </c>
      <c r="Y87" s="83"/>
      <c r="Z87" s="83">
        <v>92.7</v>
      </c>
      <c r="AA87" s="83"/>
      <c r="AB87" s="83">
        <v>527</v>
      </c>
      <c r="AC87" s="83"/>
      <c r="AD87" s="83">
        <v>755</v>
      </c>
      <c r="AE87" s="83"/>
      <c r="AF87" s="83">
        <v>2980</v>
      </c>
      <c r="AG87" s="83" t="s">
        <v>1784</v>
      </c>
      <c r="AH87" s="83">
        <v>20</v>
      </c>
      <c r="AI87" s="83"/>
      <c r="AJ87" s="83">
        <v>400</v>
      </c>
      <c r="AK87" s="83" t="s">
        <v>1784</v>
      </c>
      <c r="AL87" s="83">
        <v>5</v>
      </c>
      <c r="AM87" s="83" t="s">
        <v>1784</v>
      </c>
      <c r="AN87" s="83">
        <v>2.5</v>
      </c>
      <c r="AO87" s="83"/>
      <c r="AP87" s="83">
        <v>7.33</v>
      </c>
      <c r="AQ87" s="83"/>
      <c r="AR87" s="83">
        <v>256</v>
      </c>
      <c r="AS87" s="83"/>
      <c r="AT87" s="83">
        <v>130</v>
      </c>
      <c r="AU87" s="83"/>
      <c r="AV87" s="83"/>
      <c r="AW87" s="83"/>
      <c r="AX87" s="83"/>
      <c r="AY87" s="83"/>
      <c r="AZ87" s="83"/>
      <c r="BA87" s="83"/>
      <c r="BB87" s="83"/>
      <c r="BC87" s="83"/>
      <c r="BD87" s="83">
        <v>109</v>
      </c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>
        <v>110</v>
      </c>
      <c r="CE87" s="83"/>
      <c r="CF87" s="83">
        <v>0.7</v>
      </c>
      <c r="CG87" s="83" t="s">
        <v>1784</v>
      </c>
      <c r="CH87" s="83">
        <v>20</v>
      </c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B87" s="83" t="s">
        <v>432</v>
      </c>
      <c r="DC87" s="6" t="s">
        <v>518</v>
      </c>
      <c r="DD87" s="106">
        <f t="shared" si="6"/>
        <v>1.7291666666642413</v>
      </c>
      <c r="DE87" s="140">
        <f t="shared" si="7"/>
        <v>1.7291666666642413</v>
      </c>
      <c r="DF87" s="106">
        <f t="shared" si="5"/>
        <v>7.4364123159408191</v>
      </c>
    </row>
    <row r="88" spans="1:110" x14ac:dyDescent="0.2">
      <c r="A88" s="83" t="s">
        <v>2075</v>
      </c>
      <c r="B88" s="86">
        <v>40970.631944444445</v>
      </c>
      <c r="C88" s="86">
        <v>40972.277777777781</v>
      </c>
      <c r="D88" s="83" t="s">
        <v>866</v>
      </c>
      <c r="E88" s="83" t="s">
        <v>867</v>
      </c>
      <c r="F88" s="83"/>
      <c r="G88" s="83"/>
      <c r="H88" s="83"/>
      <c r="I88" s="83"/>
      <c r="J88" s="83">
        <v>50</v>
      </c>
      <c r="K88" s="83"/>
      <c r="L88" s="83"/>
      <c r="M88" s="83"/>
      <c r="N88" s="83"/>
      <c r="O88" s="83"/>
      <c r="P88" s="83">
        <v>699</v>
      </c>
      <c r="Q88" s="83"/>
      <c r="R88" s="83">
        <v>675</v>
      </c>
      <c r="S88" s="83"/>
      <c r="T88" s="83">
        <v>1140</v>
      </c>
      <c r="U88" s="83"/>
      <c r="V88" s="83">
        <v>0.153</v>
      </c>
      <c r="W88" s="83"/>
      <c r="X88" s="83">
        <v>2.04</v>
      </c>
      <c r="Y88" s="83"/>
      <c r="Z88" s="83">
        <v>108</v>
      </c>
      <c r="AA88" s="83"/>
      <c r="AB88" s="83">
        <v>500</v>
      </c>
      <c r="AC88" s="83"/>
      <c r="AD88" s="83">
        <v>745</v>
      </c>
      <c r="AE88" s="83"/>
      <c r="AF88" s="83">
        <v>3070</v>
      </c>
      <c r="AG88" s="83" t="s">
        <v>1784</v>
      </c>
      <c r="AH88" s="83">
        <v>20</v>
      </c>
      <c r="AI88" s="83"/>
      <c r="AJ88" s="83">
        <v>73</v>
      </c>
      <c r="AK88" s="83"/>
      <c r="AL88" s="83">
        <v>178</v>
      </c>
      <c r="AM88" s="83" t="s">
        <v>1784</v>
      </c>
      <c r="AN88" s="83">
        <v>2.5</v>
      </c>
      <c r="AO88" s="83"/>
      <c r="AP88" s="83">
        <v>7.28</v>
      </c>
      <c r="AQ88" s="83"/>
      <c r="AR88" s="83">
        <v>332</v>
      </c>
      <c r="AS88" s="83"/>
      <c r="AT88" s="83">
        <v>130</v>
      </c>
      <c r="AU88" s="83"/>
      <c r="AV88" s="83"/>
      <c r="AW88" s="83"/>
      <c r="AX88" s="83"/>
      <c r="AY88" s="83"/>
      <c r="AZ88" s="83"/>
      <c r="BA88" s="83"/>
      <c r="BB88" s="83"/>
      <c r="BC88" s="83"/>
      <c r="BD88" s="83">
        <v>59</v>
      </c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>
        <v>99</v>
      </c>
      <c r="CE88" s="83"/>
      <c r="CF88" s="83">
        <v>0.44</v>
      </c>
      <c r="CG88" s="83" t="s">
        <v>1784</v>
      </c>
      <c r="CH88" s="83">
        <v>20</v>
      </c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B88" s="83" t="s">
        <v>432</v>
      </c>
      <c r="DC88" s="6" t="s">
        <v>519</v>
      </c>
      <c r="DD88" s="106">
        <f t="shared" si="6"/>
        <v>1.6458333333357587</v>
      </c>
      <c r="DE88" s="140">
        <f t="shared" si="7"/>
        <v>1.6458333333357587</v>
      </c>
      <c r="DF88" s="106">
        <f t="shared" si="5"/>
        <v>4.9156118143387486</v>
      </c>
    </row>
    <row r="89" spans="1:110" x14ac:dyDescent="0.2">
      <c r="A89" s="83" t="s">
        <v>2075</v>
      </c>
      <c r="B89" s="86">
        <v>41108.868055555555</v>
      </c>
      <c r="C89" s="86">
        <v>41109.128472222219</v>
      </c>
      <c r="D89" s="83" t="s">
        <v>3071</v>
      </c>
      <c r="E89" s="83" t="s">
        <v>3072</v>
      </c>
      <c r="F89" s="83"/>
      <c r="G89" s="83"/>
      <c r="H89" s="83"/>
      <c r="I89" s="83"/>
      <c r="J89" s="83">
        <v>50</v>
      </c>
      <c r="K89" s="83"/>
      <c r="L89" s="83"/>
      <c r="M89" s="83"/>
      <c r="N89" s="83"/>
      <c r="O89" s="83"/>
      <c r="P89" s="83">
        <v>426</v>
      </c>
      <c r="Q89" s="83"/>
      <c r="R89" s="83">
        <v>10.5</v>
      </c>
      <c r="S89" s="83"/>
      <c r="T89" s="83">
        <v>63</v>
      </c>
      <c r="U89" s="83"/>
      <c r="V89" s="83">
        <v>0.02</v>
      </c>
      <c r="W89" s="83"/>
      <c r="X89" s="83">
        <v>1.42</v>
      </c>
      <c r="Y89" s="83"/>
      <c r="Z89" s="83">
        <v>17</v>
      </c>
      <c r="AA89" s="83"/>
      <c r="AB89" s="83">
        <v>19</v>
      </c>
      <c r="AC89" s="83"/>
      <c r="AD89" s="83">
        <v>23.8</v>
      </c>
      <c r="AE89" s="83"/>
      <c r="AF89" s="83">
        <v>276</v>
      </c>
      <c r="AG89" s="83" t="s">
        <v>1784</v>
      </c>
      <c r="AH89" s="83">
        <v>20</v>
      </c>
      <c r="AI89" s="83" t="s">
        <v>1784</v>
      </c>
      <c r="AJ89" s="83">
        <v>20</v>
      </c>
      <c r="AK89" s="83" t="s">
        <v>1784</v>
      </c>
      <c r="AL89" s="83">
        <v>5</v>
      </c>
      <c r="AM89" s="83" t="s">
        <v>1784</v>
      </c>
      <c r="AN89" s="83">
        <v>2.5</v>
      </c>
      <c r="AO89" s="83"/>
      <c r="AP89" s="83">
        <v>7.49</v>
      </c>
      <c r="AQ89" s="83"/>
      <c r="AR89" s="83">
        <v>77.7</v>
      </c>
      <c r="AS89" s="83"/>
      <c r="AT89" s="83">
        <v>2</v>
      </c>
      <c r="AU89" s="83"/>
      <c r="AV89" s="83"/>
      <c r="AW89" s="83"/>
      <c r="AX89" s="83"/>
      <c r="AY89" s="83"/>
      <c r="AZ89" s="83"/>
      <c r="BA89" s="83"/>
      <c r="BB89" s="83"/>
      <c r="BC89" s="83"/>
      <c r="BD89" s="83">
        <v>115</v>
      </c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>
        <v>13</v>
      </c>
      <c r="CE89" s="83"/>
      <c r="CF89" s="83">
        <v>0.88</v>
      </c>
      <c r="CG89" s="83" t="s">
        <v>1784</v>
      </c>
      <c r="CH89" s="83">
        <v>20</v>
      </c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B89" s="83" t="s">
        <v>432</v>
      </c>
      <c r="DC89" s="6" t="s">
        <v>3431</v>
      </c>
      <c r="DD89" s="106">
        <f t="shared" si="6"/>
        <v>0.26041666666424135</v>
      </c>
      <c r="DE89" s="140">
        <f t="shared" si="7"/>
        <v>0.26041666666424135</v>
      </c>
      <c r="DF89" s="106">
        <f t="shared" si="5"/>
        <v>18.933333333509662</v>
      </c>
    </row>
    <row r="90" spans="1:110" x14ac:dyDescent="0.2">
      <c r="A90" s="83" t="s">
        <v>2075</v>
      </c>
      <c r="B90" s="86">
        <v>41263.701388888891</v>
      </c>
      <c r="C90" s="86">
        <v>41264.465277777781</v>
      </c>
      <c r="D90" s="83" t="s">
        <v>3076</v>
      </c>
      <c r="E90" s="83" t="s">
        <v>3077</v>
      </c>
      <c r="F90" s="83"/>
      <c r="G90" s="83"/>
      <c r="H90" s="83"/>
      <c r="I90" s="83"/>
      <c r="J90" s="83">
        <v>50</v>
      </c>
      <c r="K90" s="83"/>
      <c r="L90" s="83"/>
      <c r="M90" s="83"/>
      <c r="N90" s="83"/>
      <c r="O90" s="83"/>
      <c r="P90" s="83"/>
      <c r="Q90" s="83"/>
      <c r="R90" s="83"/>
      <c r="S90" s="83"/>
      <c r="T90" s="83">
        <v>325</v>
      </c>
      <c r="U90" s="83"/>
      <c r="V90" s="83">
        <v>0.16400000000000001</v>
      </c>
      <c r="W90" s="83"/>
      <c r="X90" s="83">
        <v>0.93</v>
      </c>
      <c r="Y90" s="83"/>
      <c r="Z90" s="83">
        <v>59.5</v>
      </c>
      <c r="AA90" s="83"/>
      <c r="AB90" s="83">
        <v>155</v>
      </c>
      <c r="AC90" s="83"/>
      <c r="AD90" s="83">
        <v>237</v>
      </c>
      <c r="AE90" s="83"/>
      <c r="AF90" s="83">
        <v>1130</v>
      </c>
      <c r="AG90" s="83" t="s">
        <v>1784</v>
      </c>
      <c r="AH90" s="83">
        <v>20</v>
      </c>
      <c r="AI90" s="83"/>
      <c r="AJ90" s="83">
        <v>120</v>
      </c>
      <c r="AK90" s="83"/>
      <c r="AL90" s="83">
        <v>140</v>
      </c>
      <c r="AM90" s="83" t="s">
        <v>1784</v>
      </c>
      <c r="AN90" s="83">
        <v>2.5</v>
      </c>
      <c r="AO90" s="83"/>
      <c r="AP90" s="83">
        <v>7.58</v>
      </c>
      <c r="AQ90" s="83"/>
      <c r="AR90" s="83">
        <v>157</v>
      </c>
      <c r="AS90" s="83"/>
      <c r="AT90" s="83">
        <v>100</v>
      </c>
      <c r="AU90" s="83"/>
      <c r="AV90" s="83"/>
      <c r="AW90" s="83"/>
      <c r="AX90" s="83"/>
      <c r="AY90" s="83"/>
      <c r="AZ90" s="83"/>
      <c r="BA90" s="83"/>
      <c r="BB90" s="83"/>
      <c r="BC90" s="83"/>
      <c r="BD90" s="83">
        <v>18</v>
      </c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>
        <v>0.43</v>
      </c>
      <c r="CG90" s="83" t="s">
        <v>1784</v>
      </c>
      <c r="CH90" s="83">
        <v>20</v>
      </c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B90" s="83" t="s">
        <v>432</v>
      </c>
      <c r="DC90" s="6" t="s">
        <v>3432</v>
      </c>
      <c r="DD90" s="106">
        <f t="shared" si="6"/>
        <v>0.76388888889050577</v>
      </c>
      <c r="DE90" s="140">
        <f t="shared" si="7"/>
        <v>0.76388888889050577</v>
      </c>
      <c r="DF90" s="106">
        <f t="shared" si="5"/>
        <v>0</v>
      </c>
    </row>
    <row r="91" spans="1:110" x14ac:dyDescent="0.2">
      <c r="A91" s="83" t="s">
        <v>2075</v>
      </c>
      <c r="B91" s="86">
        <v>41286.947916666664</v>
      </c>
      <c r="C91" s="86">
        <v>41287.451388888891</v>
      </c>
      <c r="D91" s="83" t="s">
        <v>3081</v>
      </c>
      <c r="E91" s="83" t="s">
        <v>3082</v>
      </c>
      <c r="F91" s="83"/>
      <c r="G91" s="83"/>
      <c r="H91" s="83"/>
      <c r="I91" s="83"/>
      <c r="J91" s="83">
        <v>50</v>
      </c>
      <c r="K91" s="83"/>
      <c r="L91" s="83"/>
      <c r="M91" s="83"/>
      <c r="N91" s="83"/>
      <c r="O91" s="83"/>
      <c r="P91" s="83"/>
      <c r="Q91" s="83"/>
      <c r="R91" s="83">
        <v>407</v>
      </c>
      <c r="S91" s="83"/>
      <c r="T91" s="83">
        <v>640</v>
      </c>
      <c r="U91" s="83"/>
      <c r="V91" s="83">
        <v>0.123</v>
      </c>
      <c r="W91" s="83"/>
      <c r="X91" s="83">
        <v>0.62</v>
      </c>
      <c r="Y91" s="83"/>
      <c r="Z91" s="83">
        <v>92.7</v>
      </c>
      <c r="AA91" s="83"/>
      <c r="AB91" s="83">
        <v>1140</v>
      </c>
      <c r="AC91" s="83"/>
      <c r="AD91" s="83">
        <v>1720</v>
      </c>
      <c r="AE91" s="83"/>
      <c r="AF91" s="83">
        <v>5910</v>
      </c>
      <c r="AG91" s="83" t="s">
        <v>1784</v>
      </c>
      <c r="AH91" s="83">
        <v>20</v>
      </c>
      <c r="AI91" s="83"/>
      <c r="AJ91" s="83">
        <v>310</v>
      </c>
      <c r="AK91" s="83"/>
      <c r="AL91" s="83">
        <v>170</v>
      </c>
      <c r="AM91" s="83" t="s">
        <v>1784</v>
      </c>
      <c r="AN91" s="83">
        <v>2.5</v>
      </c>
      <c r="AO91" s="83"/>
      <c r="AP91" s="83">
        <v>7.74</v>
      </c>
      <c r="AQ91" s="83"/>
      <c r="AR91" s="83">
        <v>361</v>
      </c>
      <c r="AS91" s="83"/>
      <c r="AT91" s="83">
        <v>57</v>
      </c>
      <c r="AU91" s="83"/>
      <c r="AV91" s="83"/>
      <c r="AW91" s="83"/>
      <c r="AX91" s="83"/>
      <c r="AY91" s="83"/>
      <c r="AZ91" s="83"/>
      <c r="BA91" s="83"/>
      <c r="BB91" s="83"/>
      <c r="BC91" s="83"/>
      <c r="BD91" s="83">
        <v>13</v>
      </c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>
        <v>0.43</v>
      </c>
      <c r="CG91" s="83" t="s">
        <v>1784</v>
      </c>
      <c r="CH91" s="83">
        <v>20</v>
      </c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B91" s="83" t="s">
        <v>432</v>
      </c>
      <c r="DC91" s="6" t="s">
        <v>3433</v>
      </c>
      <c r="DD91" s="106">
        <f t="shared" si="6"/>
        <v>0.50347222222626442</v>
      </c>
      <c r="DE91" s="140">
        <f t="shared" si="7"/>
        <v>0.50347222222626442</v>
      </c>
      <c r="DF91" s="106">
        <f t="shared" si="5"/>
        <v>0</v>
      </c>
    </row>
    <row r="92" spans="1:110" x14ac:dyDescent="0.2">
      <c r="A92" s="83" t="s">
        <v>2075</v>
      </c>
      <c r="B92" s="86">
        <v>41301.520833333336</v>
      </c>
      <c r="C92" s="86">
        <v>41302.236111111109</v>
      </c>
      <c r="D92" s="83" t="s">
        <v>3085</v>
      </c>
      <c r="E92" s="83" t="s">
        <v>3086</v>
      </c>
      <c r="F92" s="83"/>
      <c r="G92" s="83"/>
      <c r="H92" s="83"/>
      <c r="I92" s="83"/>
      <c r="J92" s="83">
        <v>50</v>
      </c>
      <c r="K92" s="83"/>
      <c r="L92" s="83"/>
      <c r="M92" s="83"/>
      <c r="N92" s="83"/>
      <c r="O92" s="83"/>
      <c r="P92" s="83"/>
      <c r="Q92" s="83"/>
      <c r="R92" s="83">
        <v>966</v>
      </c>
      <c r="S92" s="83"/>
      <c r="T92" s="83">
        <v>1830</v>
      </c>
      <c r="U92" s="83"/>
      <c r="V92" s="83">
        <v>0.44</v>
      </c>
      <c r="W92" s="83"/>
      <c r="X92" s="83">
        <v>1.47</v>
      </c>
      <c r="Y92" s="83"/>
      <c r="Z92" s="83">
        <v>132</v>
      </c>
      <c r="AA92" s="83"/>
      <c r="AB92" s="83">
        <v>11800</v>
      </c>
      <c r="AC92" s="83"/>
      <c r="AD92" s="83">
        <v>19700</v>
      </c>
      <c r="AE92" s="83"/>
      <c r="AF92" s="83">
        <v>45500</v>
      </c>
      <c r="AG92" s="83" t="s">
        <v>1784</v>
      </c>
      <c r="AH92" s="83">
        <v>20</v>
      </c>
      <c r="AI92" s="83"/>
      <c r="AJ92" s="83">
        <v>500</v>
      </c>
      <c r="AK92" s="83" t="s">
        <v>1784</v>
      </c>
      <c r="AL92" s="83">
        <v>5</v>
      </c>
      <c r="AM92" s="83"/>
      <c r="AN92" s="83">
        <v>220</v>
      </c>
      <c r="AO92" s="83"/>
      <c r="AP92" s="83">
        <v>6.88</v>
      </c>
      <c r="AQ92" s="83"/>
      <c r="AR92" s="83">
        <v>327</v>
      </c>
      <c r="AS92" s="83"/>
      <c r="AT92" s="83">
        <v>50</v>
      </c>
      <c r="AU92" s="83"/>
      <c r="AV92" s="83"/>
      <c r="AW92" s="83"/>
      <c r="AX92" s="83"/>
      <c r="AY92" s="83"/>
      <c r="AZ92" s="83"/>
      <c r="BA92" s="83"/>
      <c r="BB92" s="83"/>
      <c r="BC92" s="83"/>
      <c r="BD92" s="83">
        <v>24</v>
      </c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>
        <v>335</v>
      </c>
      <c r="BW92" s="83"/>
      <c r="BX92" s="83"/>
      <c r="BY92" s="83"/>
      <c r="BZ92" s="83"/>
      <c r="CA92" s="83"/>
      <c r="CB92" s="83"/>
      <c r="CC92" s="83"/>
      <c r="CD92" s="83">
        <v>53</v>
      </c>
      <c r="CE92" s="83"/>
      <c r="CF92" s="83">
        <v>0.95</v>
      </c>
      <c r="CG92" s="83" t="s">
        <v>1784</v>
      </c>
      <c r="CH92" s="83">
        <v>20</v>
      </c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B92" s="83" t="s">
        <v>432</v>
      </c>
      <c r="DC92" s="6" t="s">
        <v>3434</v>
      </c>
      <c r="DD92" s="106">
        <f t="shared" si="6"/>
        <v>0.71527777777373558</v>
      </c>
      <c r="DE92" s="140">
        <f t="shared" si="7"/>
        <v>0.71527777777373558</v>
      </c>
      <c r="DF92" s="106">
        <f t="shared" si="5"/>
        <v>0</v>
      </c>
    </row>
    <row r="93" spans="1:110" x14ac:dyDescent="0.2">
      <c r="A93" s="83" t="s">
        <v>2075</v>
      </c>
      <c r="B93" s="86">
        <v>41304.472222222219</v>
      </c>
      <c r="C93" s="86">
        <v>41304.885416666664</v>
      </c>
      <c r="D93" s="83" t="s">
        <v>3087</v>
      </c>
      <c r="E93" s="83" t="s">
        <v>3088</v>
      </c>
      <c r="F93" s="83"/>
      <c r="G93" s="83"/>
      <c r="H93" s="83"/>
      <c r="I93" s="83"/>
      <c r="J93" s="83">
        <v>50</v>
      </c>
      <c r="K93" s="83"/>
      <c r="L93" s="83"/>
      <c r="M93" s="83"/>
      <c r="N93" s="83"/>
      <c r="O93" s="83"/>
      <c r="P93" s="83"/>
      <c r="Q93" s="83"/>
      <c r="R93" s="83"/>
      <c r="S93" s="83"/>
      <c r="T93" s="83">
        <v>350</v>
      </c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 t="s">
        <v>1784</v>
      </c>
      <c r="AH93" s="83">
        <v>20</v>
      </c>
      <c r="AI93" s="83"/>
      <c r="AJ93" s="83">
        <v>90</v>
      </c>
      <c r="AK93" s="83"/>
      <c r="AL93" s="83">
        <v>97</v>
      </c>
      <c r="AM93" s="83" t="s">
        <v>1784</v>
      </c>
      <c r="AN93" s="83">
        <v>2.5</v>
      </c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 t="s">
        <v>1784</v>
      </c>
      <c r="CH93" s="83">
        <v>20</v>
      </c>
      <c r="CI93" s="83"/>
      <c r="CJ93" s="83"/>
      <c r="CK93" s="83"/>
      <c r="CL93" s="83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B93" s="83" t="s">
        <v>432</v>
      </c>
      <c r="DC93" s="6" t="s">
        <v>3435</v>
      </c>
      <c r="DD93" s="106">
        <f t="shared" si="6"/>
        <v>0.41319444444525288</v>
      </c>
      <c r="DE93" s="140">
        <f t="shared" si="7"/>
        <v>0.41319444444525288</v>
      </c>
      <c r="DF93" s="106">
        <f t="shared" si="5"/>
        <v>0</v>
      </c>
    </row>
    <row r="94" spans="1:110" x14ac:dyDescent="0.2">
      <c r="A94" s="83" t="s">
        <v>2075</v>
      </c>
      <c r="B94" s="86">
        <v>41312.315972222219</v>
      </c>
      <c r="C94" s="86">
        <v>41313.364583333336</v>
      </c>
      <c r="D94" s="83" t="s">
        <v>3089</v>
      </c>
      <c r="E94" s="83" t="s">
        <v>3090</v>
      </c>
      <c r="F94" s="83"/>
      <c r="G94" s="83"/>
      <c r="H94" s="83"/>
      <c r="I94" s="83"/>
      <c r="J94" s="83">
        <v>50</v>
      </c>
      <c r="K94" s="83"/>
      <c r="L94" s="83"/>
      <c r="M94" s="83"/>
      <c r="N94" s="83"/>
      <c r="O94" s="83"/>
      <c r="P94" s="83"/>
      <c r="Q94" s="83"/>
      <c r="R94" s="83"/>
      <c r="S94" s="83"/>
      <c r="T94" s="83">
        <v>4010</v>
      </c>
      <c r="U94" s="83"/>
      <c r="V94" s="83">
        <v>0.19</v>
      </c>
      <c r="W94" s="83"/>
      <c r="X94" s="83">
        <v>1.6800000000000002</v>
      </c>
      <c r="Y94" s="83"/>
      <c r="Z94" s="83">
        <v>56.2</v>
      </c>
      <c r="AA94" s="83"/>
      <c r="AB94" s="83">
        <v>5110</v>
      </c>
      <c r="AC94" s="83"/>
      <c r="AD94" s="83">
        <v>8040</v>
      </c>
      <c r="AE94" s="83"/>
      <c r="AF94" s="83">
        <v>21500</v>
      </c>
      <c r="AG94" s="83" t="s">
        <v>1784</v>
      </c>
      <c r="AH94" s="83">
        <v>20</v>
      </c>
      <c r="AI94" s="83"/>
      <c r="AJ94" s="83">
        <v>2700</v>
      </c>
      <c r="AK94" s="83"/>
      <c r="AL94" s="83">
        <v>39</v>
      </c>
      <c r="AM94" s="83" t="s">
        <v>1784</v>
      </c>
      <c r="AN94" s="83">
        <v>2.5</v>
      </c>
      <c r="AO94" s="83"/>
      <c r="AP94" s="83">
        <v>6.95</v>
      </c>
      <c r="AQ94" s="83"/>
      <c r="AR94" s="83">
        <v>302</v>
      </c>
      <c r="AS94" s="83"/>
      <c r="AT94" s="83">
        <v>22</v>
      </c>
      <c r="AU94" s="83"/>
      <c r="AV94" s="83"/>
      <c r="AW94" s="83"/>
      <c r="AX94" s="83"/>
      <c r="AY94" s="83"/>
      <c r="AZ94" s="83"/>
      <c r="BA94" s="83"/>
      <c r="BB94" s="83"/>
      <c r="BC94" s="83"/>
      <c r="BD94" s="83">
        <v>25</v>
      </c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>
        <v>22</v>
      </c>
      <c r="CE94" s="83"/>
      <c r="CF94" s="83">
        <v>0.76</v>
      </c>
      <c r="CG94" s="83" t="s">
        <v>1784</v>
      </c>
      <c r="CH94" s="83">
        <v>20</v>
      </c>
      <c r="CI94" s="83"/>
      <c r="CJ94" s="83"/>
      <c r="CK94" s="83"/>
      <c r="CL94" s="83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B94" s="83" t="s">
        <v>432</v>
      </c>
      <c r="DC94" s="6" t="s">
        <v>3436</v>
      </c>
      <c r="DD94" s="106">
        <f t="shared" si="6"/>
        <v>1.0486111111167702</v>
      </c>
      <c r="DE94" s="140">
        <f t="shared" si="7"/>
        <v>1.0486111111167702</v>
      </c>
      <c r="DF94" s="106">
        <f t="shared" si="5"/>
        <v>0</v>
      </c>
    </row>
    <row r="95" spans="1:110" x14ac:dyDescent="0.2">
      <c r="A95" s="83" t="s">
        <v>2075</v>
      </c>
      <c r="B95" s="86">
        <v>41342.402777777781</v>
      </c>
      <c r="C95" s="86">
        <v>41344.260416666664</v>
      </c>
      <c r="D95" s="83" t="s">
        <v>3091</v>
      </c>
      <c r="E95" s="83" t="s">
        <v>3092</v>
      </c>
      <c r="F95" s="83"/>
      <c r="G95" s="83"/>
      <c r="H95" s="83"/>
      <c r="I95" s="83"/>
      <c r="J95" s="83">
        <v>50</v>
      </c>
      <c r="K95" s="83"/>
      <c r="L95" s="83"/>
      <c r="M95" s="83"/>
      <c r="N95" s="83"/>
      <c r="O95" s="83"/>
      <c r="P95" s="83"/>
      <c r="Q95" s="83"/>
      <c r="R95" s="83"/>
      <c r="S95" s="83"/>
      <c r="T95" s="83">
        <v>316</v>
      </c>
      <c r="U95" s="83"/>
      <c r="V95" s="83">
        <v>0.126</v>
      </c>
      <c r="W95" s="83"/>
      <c r="X95" s="83">
        <v>1.6</v>
      </c>
      <c r="Y95" s="83"/>
      <c r="Z95" s="83">
        <v>92.1</v>
      </c>
      <c r="AA95" s="83"/>
      <c r="AB95" s="83">
        <v>127</v>
      </c>
      <c r="AC95" s="83"/>
      <c r="AD95" s="83">
        <v>178</v>
      </c>
      <c r="AE95" s="83"/>
      <c r="AF95" s="83">
        <v>992</v>
      </c>
      <c r="AG95" s="83" t="s">
        <v>1784</v>
      </c>
      <c r="AH95" s="83">
        <v>20</v>
      </c>
      <c r="AI95" s="83"/>
      <c r="AJ95" s="83">
        <v>32</v>
      </c>
      <c r="AK95" s="83"/>
      <c r="AL95" s="83">
        <v>170</v>
      </c>
      <c r="AM95" s="83" t="s">
        <v>1784</v>
      </c>
      <c r="AN95" s="83">
        <v>2.5</v>
      </c>
      <c r="AO95" s="83"/>
      <c r="AP95" s="83">
        <v>6.98</v>
      </c>
      <c r="AQ95" s="83"/>
      <c r="AR95" s="83">
        <v>163</v>
      </c>
      <c r="AS95" s="83"/>
      <c r="AT95" s="83">
        <v>14</v>
      </c>
      <c r="AU95" s="83"/>
      <c r="AV95" s="83"/>
      <c r="AW95" s="83"/>
      <c r="AX95" s="83"/>
      <c r="AY95" s="83"/>
      <c r="AZ95" s="83"/>
      <c r="BA95" s="83"/>
      <c r="BB95" s="83"/>
      <c r="BC95" s="83"/>
      <c r="BD95" s="83">
        <v>72</v>
      </c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>
        <v>12</v>
      </c>
      <c r="CE95" s="83" t="s">
        <v>1784</v>
      </c>
      <c r="CF95" s="83">
        <v>0.25</v>
      </c>
      <c r="CG95" s="83" t="s">
        <v>1784</v>
      </c>
      <c r="CH95" s="83">
        <v>20</v>
      </c>
      <c r="CI95" s="83"/>
      <c r="CJ95" s="83"/>
      <c r="CK95" s="83"/>
      <c r="CL95" s="83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B95" s="83" t="s">
        <v>432</v>
      </c>
      <c r="DC95" s="6" t="s">
        <v>3437</v>
      </c>
      <c r="DD95" s="106">
        <f t="shared" si="6"/>
        <v>1.8576388888832298</v>
      </c>
      <c r="DE95" s="140">
        <f t="shared" si="7"/>
        <v>1.8576388888832298</v>
      </c>
      <c r="DF95" s="106">
        <f t="shared" si="5"/>
        <v>0</v>
      </c>
    </row>
    <row r="96" spans="1:110" x14ac:dyDescent="0.2">
      <c r="A96" s="83" t="s">
        <v>2075</v>
      </c>
      <c r="B96" s="86">
        <v>41378.28125</v>
      </c>
      <c r="C96" s="86">
        <v>41378.506944444445</v>
      </c>
      <c r="D96" s="83" t="s">
        <v>3093</v>
      </c>
      <c r="E96" s="83" t="s">
        <v>3094</v>
      </c>
      <c r="F96" s="83"/>
      <c r="G96" s="83"/>
      <c r="H96" s="83"/>
      <c r="I96" s="83"/>
      <c r="J96" s="83">
        <v>50</v>
      </c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 t="s">
        <v>1784</v>
      </c>
      <c r="AH96" s="83">
        <v>20</v>
      </c>
      <c r="AI96" s="83"/>
      <c r="AJ96" s="83">
        <v>88</v>
      </c>
      <c r="AK96" s="83"/>
      <c r="AL96" s="83"/>
      <c r="AM96" s="83"/>
      <c r="AN96" s="83"/>
      <c r="AO96" s="83"/>
      <c r="AP96" s="83"/>
      <c r="AQ96" s="83"/>
      <c r="AR96" s="83"/>
      <c r="AS96" s="83"/>
      <c r="AT96" s="83">
        <v>18</v>
      </c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>
        <v>18</v>
      </c>
      <c r="CE96" s="83"/>
      <c r="CF96" s="83">
        <v>0.61</v>
      </c>
      <c r="CG96" s="83" t="s">
        <v>1784</v>
      </c>
      <c r="CH96" s="83">
        <v>20</v>
      </c>
      <c r="CI96" s="83"/>
      <c r="CJ96" s="83"/>
      <c r="CK96" s="83"/>
      <c r="CL96" s="83"/>
      <c r="CM96" s="83"/>
      <c r="CN96" s="83"/>
      <c r="CO96" s="83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B96" s="83" t="s">
        <v>432</v>
      </c>
      <c r="DC96" s="6" t="s">
        <v>3438</v>
      </c>
      <c r="DD96" s="106">
        <f t="shared" si="6"/>
        <v>0.22569444444525288</v>
      </c>
      <c r="DE96" s="140">
        <f t="shared" si="7"/>
        <v>0.22569444444525288</v>
      </c>
      <c r="DF96" s="106">
        <f t="shared" si="5"/>
        <v>0</v>
      </c>
    </row>
    <row r="97" spans="1:124" x14ac:dyDescent="0.2">
      <c r="A97" s="6" t="s">
        <v>1247</v>
      </c>
      <c r="B97" s="88">
        <v>35774.375</v>
      </c>
      <c r="C97" s="88">
        <v>35775.048611111109</v>
      </c>
      <c r="D97" s="6" t="s">
        <v>1297</v>
      </c>
      <c r="E97" s="6" t="s">
        <v>1298</v>
      </c>
      <c r="F97" s="141" t="s">
        <v>2123</v>
      </c>
      <c r="G97" s="142">
        <v>35774.274305555555</v>
      </c>
      <c r="H97" s="142">
        <v>35774.871527777781</v>
      </c>
      <c r="J97" s="6">
        <v>50</v>
      </c>
      <c r="P97" s="6">
        <v>1120</v>
      </c>
      <c r="R97" s="6">
        <v>702</v>
      </c>
      <c r="T97" s="6">
        <v>670</v>
      </c>
      <c r="V97" s="6">
        <v>0.61</v>
      </c>
      <c r="X97" s="6">
        <v>4.7</v>
      </c>
      <c r="AH97" s="6">
        <v>49</v>
      </c>
      <c r="AJ97" s="6">
        <v>710</v>
      </c>
      <c r="AP97" s="6">
        <v>7.85</v>
      </c>
      <c r="BD97" s="6">
        <v>91</v>
      </c>
      <c r="BF97" s="6">
        <v>63</v>
      </c>
      <c r="BJ97" s="6">
        <v>27</v>
      </c>
      <c r="BL97" s="6">
        <v>16</v>
      </c>
      <c r="BN97" s="6">
        <v>24</v>
      </c>
      <c r="BP97" s="6">
        <v>170</v>
      </c>
      <c r="BR97" s="6">
        <v>0.22500000000000001</v>
      </c>
      <c r="BX97" s="6">
        <v>220</v>
      </c>
      <c r="CP97" s="6">
        <v>1.121</v>
      </c>
      <c r="DB97" s="6" t="s">
        <v>520</v>
      </c>
      <c r="DC97" s="6" t="s">
        <v>433</v>
      </c>
      <c r="DD97" s="106">
        <f t="shared" si="3"/>
        <v>0.67361111110949423</v>
      </c>
      <c r="DE97" s="140">
        <f t="shared" si="4"/>
        <v>0.67361111110949423</v>
      </c>
      <c r="DF97" s="106">
        <f t="shared" si="5"/>
        <v>19.243986254341724</v>
      </c>
      <c r="DG97" s="106">
        <f>29.897*DF97^-0.62</f>
        <v>4.7793043526359433</v>
      </c>
      <c r="DH97" s="143">
        <f>DG97/24</f>
        <v>0.19913768135983098</v>
      </c>
      <c r="DI97" s="88">
        <f t="shared" ref="DI97:DI128" si="8">G97+DH97</f>
        <v>35774.473443236915</v>
      </c>
      <c r="DJ97" s="144">
        <f t="shared" ref="DJ97:DJ128" si="9">H97+DH97</f>
        <v>35775.070665459141</v>
      </c>
      <c r="DK97" s="145">
        <f t="shared" ref="DK97:DK128" si="10">DI97-B97</f>
        <v>9.8443236915045418E-2</v>
      </c>
      <c r="DL97" s="145">
        <f t="shared" ref="DL97:DL128" si="11">B97-DI97</f>
        <v>-9.8443236915045418E-2</v>
      </c>
      <c r="DM97" s="146">
        <v>0.15165399330726359</v>
      </c>
      <c r="DN97" s="145">
        <f t="shared" ref="DN97:DN128" si="12">DJ97-C97</f>
        <v>2.2054348031815607E-2</v>
      </c>
      <c r="DO97" s="145">
        <f t="shared" ref="DO97:DO128" si="13">C97-DJ97</f>
        <v>-2.2054348031815607E-2</v>
      </c>
      <c r="DP97" s="106">
        <v>12.509</v>
      </c>
      <c r="DQ97" s="147">
        <v>32.1586</v>
      </c>
      <c r="DR97" s="147">
        <v>1120</v>
      </c>
      <c r="DS97" s="147">
        <f>DP97*60*60*24/1000</f>
        <v>1080.7775999999999</v>
      </c>
      <c r="DT97" s="148">
        <f>-P97+DS97</f>
        <v>-39.222400000000107</v>
      </c>
    </row>
    <row r="98" spans="1:124" x14ac:dyDescent="0.2">
      <c r="A98" s="6" t="s">
        <v>1247</v>
      </c>
      <c r="B98" s="88">
        <v>35803.479166666664</v>
      </c>
      <c r="C98" s="88">
        <v>35804.128472222219</v>
      </c>
      <c r="D98" s="6" t="s">
        <v>1300</v>
      </c>
      <c r="E98" s="6" t="s">
        <v>1301</v>
      </c>
      <c r="F98" s="141" t="s">
        <v>2128</v>
      </c>
      <c r="G98" s="142">
        <v>35803.350694444445</v>
      </c>
      <c r="H98" s="142">
        <v>35803.819444444445</v>
      </c>
      <c r="J98" s="6">
        <v>50</v>
      </c>
      <c r="P98" s="6">
        <v>754</v>
      </c>
      <c r="R98" s="6">
        <v>166</v>
      </c>
      <c r="T98" s="6">
        <v>240</v>
      </c>
      <c r="V98" s="6">
        <v>1.1299999999999999</v>
      </c>
      <c r="X98" s="6">
        <v>3.4</v>
      </c>
      <c r="AG98" s="6" t="s">
        <v>1784</v>
      </c>
      <c r="AH98" s="6">
        <v>18</v>
      </c>
      <c r="AJ98" s="6">
        <v>120</v>
      </c>
      <c r="AP98" s="6">
        <v>7.89</v>
      </c>
      <c r="BD98" s="6">
        <v>14</v>
      </c>
      <c r="BF98" s="6">
        <v>84</v>
      </c>
      <c r="BJ98" s="6">
        <v>8</v>
      </c>
      <c r="BL98" s="6">
        <v>33</v>
      </c>
      <c r="BN98" s="6">
        <v>2.2999999999999998</v>
      </c>
      <c r="BP98" s="6">
        <v>38</v>
      </c>
      <c r="BR98" s="6">
        <v>0.06</v>
      </c>
      <c r="BX98" s="6">
        <v>350</v>
      </c>
      <c r="CP98" s="6">
        <v>0.754</v>
      </c>
      <c r="DB98" s="6" t="s">
        <v>520</v>
      </c>
      <c r="DC98" s="6" t="s">
        <v>435</v>
      </c>
      <c r="DD98" s="106">
        <f t="shared" si="3"/>
        <v>0.64930555555474712</v>
      </c>
      <c r="DE98" s="140">
        <f t="shared" si="4"/>
        <v>0.64930555555474712</v>
      </c>
      <c r="DF98" s="106">
        <f t="shared" si="5"/>
        <v>13.44028520500782</v>
      </c>
      <c r="DG98" s="106">
        <f t="shared" ref="DG98:DG117" si="14">29.897*DF98^-0.62</f>
        <v>5.9705501555475609</v>
      </c>
      <c r="DH98" s="143">
        <f t="shared" ref="DH98:DH161" si="15">DG98/24</f>
        <v>0.24877292314781504</v>
      </c>
      <c r="DI98" s="88">
        <f t="shared" si="8"/>
        <v>35803.599467367596</v>
      </c>
      <c r="DJ98" s="144">
        <f t="shared" si="9"/>
        <v>35804.068217367596</v>
      </c>
      <c r="DK98" s="145">
        <f t="shared" si="10"/>
        <v>0.12030070093169343</v>
      </c>
      <c r="DL98" s="145">
        <f t="shared" si="11"/>
        <v>-0.12030070093169343</v>
      </c>
      <c r="DM98" s="146">
        <v>0.19352948430605466</v>
      </c>
      <c r="DN98" s="145">
        <f t="shared" si="12"/>
        <v>-6.0254854623053689E-2</v>
      </c>
      <c r="DO98" s="145">
        <f t="shared" si="13"/>
        <v>6.0254854623053689E-2</v>
      </c>
      <c r="DP98" s="106">
        <v>6.3339999999999996</v>
      </c>
      <c r="DQ98" s="147">
        <v>14.466699999999999</v>
      </c>
      <c r="DR98" s="147">
        <v>754</v>
      </c>
      <c r="DS98" s="147">
        <f t="shared" ref="DS98:DS161" si="16">DP98*60*60*24/1000</f>
        <v>547.25760000000002</v>
      </c>
      <c r="DT98" s="148">
        <f t="shared" ref="DT98:DT161" si="17">-P98+DS98</f>
        <v>-206.74239999999998</v>
      </c>
    </row>
    <row r="99" spans="1:124" x14ac:dyDescent="0.2">
      <c r="A99" s="6" t="s">
        <v>1247</v>
      </c>
      <c r="B99" s="88">
        <v>35857.503472222219</v>
      </c>
      <c r="C99" s="88">
        <v>35857.642361111109</v>
      </c>
      <c r="D99" s="6" t="s">
        <v>1306</v>
      </c>
      <c r="E99" s="6" t="s">
        <v>1307</v>
      </c>
      <c r="F99" s="141" t="s">
        <v>2134</v>
      </c>
      <c r="G99" s="142">
        <v>35857.256944444445</v>
      </c>
      <c r="H99" s="142">
        <v>35857.413194444445</v>
      </c>
      <c r="J99" s="6">
        <v>50</v>
      </c>
      <c r="P99" s="6">
        <v>150</v>
      </c>
      <c r="R99" s="6">
        <v>130.80000000000001</v>
      </c>
      <c r="T99" s="6">
        <v>260</v>
      </c>
      <c r="V99" s="6">
        <v>0.60799999999999998</v>
      </c>
      <c r="X99" s="6">
        <v>1.9</v>
      </c>
      <c r="AG99" s="6" t="s">
        <v>1784</v>
      </c>
      <c r="AH99" s="6">
        <v>18</v>
      </c>
      <c r="AJ99" s="6">
        <v>110</v>
      </c>
      <c r="AP99" s="6">
        <v>8.0299999999999994</v>
      </c>
      <c r="BD99" s="6">
        <v>37</v>
      </c>
      <c r="BF99" s="6">
        <v>86</v>
      </c>
      <c r="BJ99" s="6">
        <v>7</v>
      </c>
      <c r="BL99" s="6">
        <v>40</v>
      </c>
      <c r="BN99" s="6">
        <v>3.8</v>
      </c>
      <c r="BP99" s="6">
        <v>45</v>
      </c>
      <c r="BR99" s="6">
        <v>0.107</v>
      </c>
      <c r="BX99" s="6">
        <v>380</v>
      </c>
      <c r="CP99" s="6">
        <v>0.151</v>
      </c>
      <c r="DB99" s="6" t="s">
        <v>520</v>
      </c>
      <c r="DC99" s="6" t="s">
        <v>436</v>
      </c>
      <c r="DD99" s="106">
        <f t="shared" si="3"/>
        <v>0.13888888889050577</v>
      </c>
      <c r="DE99" s="140">
        <f t="shared" si="4"/>
        <v>0.13888888889050577</v>
      </c>
      <c r="DF99" s="106">
        <f t="shared" si="5"/>
        <v>12.499999999854479</v>
      </c>
      <c r="DG99" s="106">
        <f t="shared" si="14"/>
        <v>6.2451576125070352</v>
      </c>
      <c r="DH99" s="143">
        <f t="shared" si="15"/>
        <v>0.26021490052112645</v>
      </c>
      <c r="DI99" s="88">
        <f t="shared" si="8"/>
        <v>35857.517159344963</v>
      </c>
      <c r="DJ99" s="144">
        <f t="shared" si="9"/>
        <v>35857.673409344963</v>
      </c>
      <c r="DK99" s="145">
        <f t="shared" si="10"/>
        <v>1.3687122744158842E-2</v>
      </c>
      <c r="DL99" s="145">
        <f t="shared" si="11"/>
        <v>-1.3687122744158842E-2</v>
      </c>
      <c r="DM99" s="146">
        <v>0.62412844190839678</v>
      </c>
      <c r="DN99" s="145">
        <f t="shared" si="12"/>
        <v>3.1048233853653073E-2</v>
      </c>
      <c r="DO99" s="145">
        <f t="shared" si="13"/>
        <v>-3.1048233853653073E-2</v>
      </c>
      <c r="DP99" s="106">
        <v>1.9679</v>
      </c>
      <c r="DQ99" s="147">
        <v>14.466699999999999</v>
      </c>
      <c r="DR99" s="147">
        <v>150</v>
      </c>
      <c r="DS99" s="147">
        <f t="shared" si="16"/>
        <v>170.02655999999999</v>
      </c>
      <c r="DT99" s="148">
        <f t="shared" si="17"/>
        <v>20.026559999999989</v>
      </c>
    </row>
    <row r="100" spans="1:124" x14ac:dyDescent="0.2">
      <c r="A100" s="6" t="s">
        <v>1247</v>
      </c>
      <c r="B100" s="88">
        <v>35996.822916666664</v>
      </c>
      <c r="C100" s="88">
        <v>35997.413194444445</v>
      </c>
      <c r="D100" s="6" t="s">
        <v>1314</v>
      </c>
      <c r="E100" s="6" t="s">
        <v>1315</v>
      </c>
      <c r="F100" s="141" t="s">
        <v>2143</v>
      </c>
      <c r="G100" s="142">
        <v>35996.826388888891</v>
      </c>
      <c r="H100" s="142">
        <v>35997.15625</v>
      </c>
      <c r="J100" s="6">
        <v>50</v>
      </c>
      <c r="P100" s="6">
        <v>4990</v>
      </c>
      <c r="R100" s="6">
        <v>12.3</v>
      </c>
      <c r="T100" s="6">
        <v>94.1</v>
      </c>
      <c r="V100" s="6">
        <v>0.25900000000000001</v>
      </c>
      <c r="X100" s="6">
        <v>2.13</v>
      </c>
      <c r="AG100" s="6" t="s">
        <v>1784</v>
      </c>
      <c r="AH100" s="6">
        <v>18</v>
      </c>
      <c r="AI100" s="6" t="s">
        <v>1784</v>
      </c>
      <c r="AJ100" s="6">
        <v>18</v>
      </c>
      <c r="AP100" s="6">
        <v>7.88</v>
      </c>
      <c r="BD100" s="6">
        <v>293</v>
      </c>
      <c r="BF100" s="6">
        <v>50</v>
      </c>
      <c r="BH100" s="6">
        <v>0.76</v>
      </c>
      <c r="BJ100" s="6">
        <v>35</v>
      </c>
      <c r="BL100" s="6">
        <v>19</v>
      </c>
      <c r="BN100" s="6">
        <v>41</v>
      </c>
      <c r="BP100" s="6">
        <v>190</v>
      </c>
      <c r="BR100" s="6">
        <v>0.35299999999999998</v>
      </c>
      <c r="BX100" s="6">
        <v>200</v>
      </c>
      <c r="CP100" s="6">
        <v>4.99</v>
      </c>
      <c r="DB100" s="6" t="s">
        <v>520</v>
      </c>
      <c r="DC100" s="6" t="s">
        <v>437</v>
      </c>
      <c r="DD100" s="106">
        <f t="shared" si="3"/>
        <v>0.59027777778101154</v>
      </c>
      <c r="DE100" s="140">
        <f t="shared" si="4"/>
        <v>0.59027777778101154</v>
      </c>
      <c r="DF100" s="106">
        <f t="shared" si="5"/>
        <v>97.843137254365928</v>
      </c>
      <c r="DG100" s="106">
        <f t="shared" si="14"/>
        <v>1.743808468215551</v>
      </c>
      <c r="DH100" s="143">
        <f t="shared" si="15"/>
        <v>7.2658686175647955E-2</v>
      </c>
      <c r="DI100" s="88">
        <f t="shared" si="8"/>
        <v>35996.899047575069</v>
      </c>
      <c r="DJ100" s="144">
        <f t="shared" si="9"/>
        <v>35997.228908686178</v>
      </c>
      <c r="DK100" s="145">
        <f t="shared" si="10"/>
        <v>7.6130908404593356E-2</v>
      </c>
      <c r="DL100" s="145">
        <f t="shared" si="11"/>
        <v>-7.6130908404593356E-2</v>
      </c>
      <c r="DM100" s="146">
        <v>0.10400067219597986</v>
      </c>
      <c r="DN100" s="145">
        <f t="shared" si="12"/>
        <v>-0.18428575826692395</v>
      </c>
      <c r="DO100" s="145">
        <f t="shared" si="13"/>
        <v>0.18428575826692395</v>
      </c>
      <c r="DP100" s="106">
        <v>25.359000000000002</v>
      </c>
      <c r="DQ100" s="147">
        <v>303.53359999999998</v>
      </c>
      <c r="DR100" s="147">
        <v>4990</v>
      </c>
      <c r="DS100" s="147">
        <f t="shared" si="16"/>
        <v>2191.0176000000001</v>
      </c>
      <c r="DT100" s="148">
        <f t="shared" si="17"/>
        <v>-2798.9823999999999</v>
      </c>
    </row>
    <row r="101" spans="1:124" x14ac:dyDescent="0.2">
      <c r="A101" s="6" t="s">
        <v>1247</v>
      </c>
      <c r="B101" s="88">
        <v>36149.885416666664</v>
      </c>
      <c r="C101" s="88">
        <v>36150.340277777781</v>
      </c>
      <c r="D101" s="6" t="s">
        <v>1323</v>
      </c>
      <c r="E101" s="6" t="s">
        <v>1324</v>
      </c>
      <c r="F101" s="141" t="s">
        <v>2152</v>
      </c>
      <c r="G101" s="142">
        <v>36149.868055555555</v>
      </c>
      <c r="H101" s="142">
        <v>36149.958333333336</v>
      </c>
      <c r="J101" s="6">
        <v>50</v>
      </c>
      <c r="P101" s="6">
        <v>142.84</v>
      </c>
      <c r="Q101" s="6" t="s">
        <v>1784</v>
      </c>
      <c r="R101" s="6">
        <v>200</v>
      </c>
      <c r="T101" s="6">
        <v>26</v>
      </c>
      <c r="V101" s="6">
        <v>2.3E-2</v>
      </c>
      <c r="X101" s="6">
        <v>0.41</v>
      </c>
      <c r="AG101" s="6" t="s">
        <v>1784</v>
      </c>
      <c r="AH101" s="6">
        <v>18</v>
      </c>
      <c r="AI101" s="6" t="s">
        <v>1784</v>
      </c>
      <c r="AJ101" s="6">
        <v>18</v>
      </c>
      <c r="AP101" s="6">
        <v>8.31</v>
      </c>
      <c r="BC101" s="6" t="s">
        <v>1784</v>
      </c>
      <c r="BD101" s="6">
        <v>5</v>
      </c>
      <c r="BF101" s="6">
        <v>85</v>
      </c>
      <c r="BH101" s="6">
        <v>0.06</v>
      </c>
      <c r="BJ101" s="6">
        <v>4</v>
      </c>
      <c r="BL101" s="6">
        <v>40</v>
      </c>
      <c r="BN101" s="6">
        <v>1</v>
      </c>
      <c r="BP101" s="6">
        <v>21</v>
      </c>
      <c r="BR101" s="6">
        <v>5.8000000000000003E-2</v>
      </c>
      <c r="BX101" s="6">
        <v>380</v>
      </c>
      <c r="DB101" s="6" t="s">
        <v>520</v>
      </c>
      <c r="DC101" s="6" t="s">
        <v>438</v>
      </c>
      <c r="DD101" s="106">
        <f t="shared" si="3"/>
        <v>0.45486111111677019</v>
      </c>
      <c r="DE101" s="140">
        <f t="shared" si="4"/>
        <v>0.45486111111677019</v>
      </c>
      <c r="DF101" s="106">
        <f t="shared" si="5"/>
        <v>3.6346055979191574</v>
      </c>
      <c r="DG101" s="106">
        <f t="shared" si="14"/>
        <v>13.432105398086804</v>
      </c>
      <c r="DH101" s="143">
        <f t="shared" si="15"/>
        <v>0.55967105825361685</v>
      </c>
      <c r="DI101" s="88">
        <f t="shared" si="8"/>
        <v>36150.427726613809</v>
      </c>
      <c r="DJ101" s="144">
        <f t="shared" si="9"/>
        <v>36150.51800439159</v>
      </c>
      <c r="DK101" s="145">
        <f t="shared" si="10"/>
        <v>0.54230994714453118</v>
      </c>
      <c r="DL101" s="145">
        <f t="shared" si="11"/>
        <v>-0.54230994714453118</v>
      </c>
      <c r="DM101" s="146">
        <v>0.87992598050186643</v>
      </c>
      <c r="DN101" s="145">
        <f t="shared" si="12"/>
        <v>0.17772661380877253</v>
      </c>
      <c r="DO101" s="145">
        <f t="shared" si="13"/>
        <v>-0.17772661380877253</v>
      </c>
      <c r="DP101" s="106">
        <v>0.1346</v>
      </c>
      <c r="DQ101" s="147">
        <v>3.2311999999999999</v>
      </c>
      <c r="DR101" s="147">
        <v>142.84</v>
      </c>
      <c r="DS101" s="147">
        <f t="shared" si="16"/>
        <v>11.629440000000002</v>
      </c>
      <c r="DT101" s="148">
        <f t="shared" si="17"/>
        <v>-131.21055999999999</v>
      </c>
    </row>
    <row r="102" spans="1:124" x14ac:dyDescent="0.2">
      <c r="A102" s="6" t="s">
        <v>1247</v>
      </c>
      <c r="B102" s="88">
        <v>36158.555555555555</v>
      </c>
      <c r="C102" s="88">
        <v>36159.392361111109</v>
      </c>
      <c r="D102" s="6" t="s">
        <v>1326</v>
      </c>
      <c r="E102" s="6" t="s">
        <v>1327</v>
      </c>
      <c r="F102" s="141" t="s">
        <v>2155</v>
      </c>
      <c r="G102" s="142">
        <v>36158.251388888886</v>
      </c>
      <c r="H102" s="142">
        <v>36158.492361111108</v>
      </c>
      <c r="J102" s="6">
        <v>50</v>
      </c>
      <c r="P102" s="6">
        <v>187.26</v>
      </c>
      <c r="Q102" s="6" t="s">
        <v>1784</v>
      </c>
      <c r="R102" s="6">
        <v>60</v>
      </c>
      <c r="T102" s="6">
        <v>92</v>
      </c>
      <c r="V102" s="6">
        <v>7.6999999999999999E-2</v>
      </c>
      <c r="X102" s="6">
        <v>0.64</v>
      </c>
      <c r="AG102" s="6" t="s">
        <v>1784</v>
      </c>
      <c r="AH102" s="6">
        <v>18</v>
      </c>
      <c r="AI102" s="6" t="s">
        <v>1784</v>
      </c>
      <c r="AJ102" s="6">
        <v>18</v>
      </c>
      <c r="AP102" s="6">
        <v>7.65</v>
      </c>
      <c r="BD102" s="6">
        <v>8</v>
      </c>
      <c r="BF102" s="6">
        <v>95</v>
      </c>
      <c r="BH102" s="6">
        <v>0.28999999999999998</v>
      </c>
      <c r="BJ102" s="6">
        <v>6</v>
      </c>
      <c r="BL102" s="6">
        <v>40</v>
      </c>
      <c r="BN102" s="6">
        <v>1.4</v>
      </c>
      <c r="BO102" s="6" t="s">
        <v>1784</v>
      </c>
      <c r="BP102" s="6">
        <v>19</v>
      </c>
      <c r="BR102" s="6">
        <v>9.5000000000000001E-2</v>
      </c>
      <c r="BX102" s="6">
        <v>400</v>
      </c>
      <c r="DB102" s="6" t="s">
        <v>520</v>
      </c>
      <c r="DC102" s="6" t="s">
        <v>439</v>
      </c>
      <c r="DD102" s="106">
        <f t="shared" si="3"/>
        <v>0.83680555555474712</v>
      </c>
      <c r="DE102" s="140">
        <f t="shared" si="4"/>
        <v>0.83680555555474712</v>
      </c>
      <c r="DF102" s="106">
        <f t="shared" si="5"/>
        <v>2.5900414937784353</v>
      </c>
      <c r="DG102" s="106">
        <f>29.897*DF102^-0.62</f>
        <v>16.5720961338601</v>
      </c>
      <c r="DH102" s="143">
        <f t="shared" si="15"/>
        <v>0.69050400557750413</v>
      </c>
      <c r="DI102" s="88">
        <f t="shared" si="8"/>
        <v>36158.941892894465</v>
      </c>
      <c r="DJ102" s="144">
        <f t="shared" si="9"/>
        <v>36159.182865116687</v>
      </c>
      <c r="DK102" s="145">
        <f t="shared" si="10"/>
        <v>0.38633733891037991</v>
      </c>
      <c r="DL102" s="145">
        <f t="shared" si="11"/>
        <v>-0.38633733891037991</v>
      </c>
      <c r="DM102" s="146">
        <v>0.45527214913454372</v>
      </c>
      <c r="DN102" s="145">
        <f t="shared" si="12"/>
        <v>-0.20949599442246836</v>
      </c>
      <c r="DO102" s="145">
        <f t="shared" si="13"/>
        <v>0.20949599442246836</v>
      </c>
      <c r="DP102" s="106">
        <v>0.52629999999999999</v>
      </c>
      <c r="DQ102" s="147">
        <v>3.1141000000000001</v>
      </c>
      <c r="DR102" s="147">
        <v>187.26</v>
      </c>
      <c r="DS102" s="147">
        <f t="shared" si="16"/>
        <v>45.472319999999996</v>
      </c>
      <c r="DT102" s="148">
        <f t="shared" si="17"/>
        <v>-141.78767999999999</v>
      </c>
    </row>
    <row r="103" spans="1:124" x14ac:dyDescent="0.2">
      <c r="A103" s="6" t="s">
        <v>1247</v>
      </c>
      <c r="B103" s="88">
        <v>36177.607638888891</v>
      </c>
      <c r="C103" s="88">
        <v>36178.447916666664</v>
      </c>
      <c r="D103" s="6" t="s">
        <v>1328</v>
      </c>
      <c r="E103" s="6" t="s">
        <v>1329</v>
      </c>
      <c r="F103" s="141" t="s">
        <v>2159</v>
      </c>
      <c r="G103" s="142">
        <v>36177.548611111109</v>
      </c>
      <c r="H103" s="142">
        <v>36177.899305555555</v>
      </c>
      <c r="J103" s="6">
        <v>50</v>
      </c>
      <c r="P103" s="6">
        <v>2618</v>
      </c>
      <c r="R103" s="6">
        <v>124</v>
      </c>
      <c r="T103" s="6">
        <v>450</v>
      </c>
      <c r="V103" s="6">
        <v>0.86699999999999999</v>
      </c>
      <c r="X103" s="6">
        <v>4.6100000000000003</v>
      </c>
      <c r="AG103" s="6" t="s">
        <v>1784</v>
      </c>
      <c r="AH103" s="6">
        <v>18</v>
      </c>
      <c r="AJ103" s="6">
        <v>70</v>
      </c>
      <c r="AP103" s="6">
        <v>7.3</v>
      </c>
      <c r="BD103" s="6">
        <v>114</v>
      </c>
      <c r="BF103" s="6">
        <v>58</v>
      </c>
      <c r="BH103" s="6">
        <v>1.2</v>
      </c>
      <c r="BJ103" s="6">
        <v>36</v>
      </c>
      <c r="BL103" s="6">
        <v>12</v>
      </c>
      <c r="BN103" s="6">
        <v>33</v>
      </c>
      <c r="BP103" s="6">
        <v>220</v>
      </c>
      <c r="BR103" s="6">
        <v>0.28199999999999997</v>
      </c>
      <c r="BX103" s="6">
        <v>190</v>
      </c>
      <c r="DB103" s="6" t="s">
        <v>520</v>
      </c>
      <c r="DC103" s="6" t="s">
        <v>441</v>
      </c>
      <c r="DD103" s="106">
        <f t="shared" si="3"/>
        <v>0.84027777777373558</v>
      </c>
      <c r="DE103" s="140">
        <f t="shared" si="4"/>
        <v>0.84027777777373558</v>
      </c>
      <c r="DF103" s="106">
        <f t="shared" si="5"/>
        <v>36.060606060779527</v>
      </c>
      <c r="DG103" s="106">
        <f t="shared" si="14"/>
        <v>3.2379276327390625</v>
      </c>
      <c r="DH103" s="143">
        <f t="shared" si="15"/>
        <v>0.13491365136412761</v>
      </c>
      <c r="DI103" s="88">
        <f t="shared" si="8"/>
        <v>36177.683524762477</v>
      </c>
      <c r="DJ103" s="144">
        <f t="shared" si="9"/>
        <v>36178.034219206922</v>
      </c>
      <c r="DK103" s="145">
        <f t="shared" si="10"/>
        <v>7.5885873586230446E-2</v>
      </c>
      <c r="DL103" s="145">
        <f t="shared" si="11"/>
        <v>-7.5885873586230446E-2</v>
      </c>
      <c r="DM103" s="146">
        <v>9.0543988691933919E-2</v>
      </c>
      <c r="DN103" s="145">
        <f t="shared" si="12"/>
        <v>-0.41369745974225225</v>
      </c>
      <c r="DO103" s="145">
        <f t="shared" si="13"/>
        <v>0.41369745974225225</v>
      </c>
      <c r="DP103" s="106">
        <v>18.791</v>
      </c>
      <c r="DQ103" s="147">
        <v>88.081400000000002</v>
      </c>
      <c r="DR103" s="147">
        <v>2618</v>
      </c>
      <c r="DS103" s="147">
        <f t="shared" si="16"/>
        <v>1623.5424</v>
      </c>
      <c r="DT103" s="148">
        <f t="shared" si="17"/>
        <v>-994.45759999999996</v>
      </c>
    </row>
    <row r="104" spans="1:124" x14ac:dyDescent="0.2">
      <c r="A104" s="6" t="s">
        <v>1247</v>
      </c>
      <c r="B104" s="88">
        <v>36232.682638888888</v>
      </c>
      <c r="C104" s="88">
        <v>36232.931944444441</v>
      </c>
      <c r="D104" s="6" t="s">
        <v>1333</v>
      </c>
      <c r="E104" s="6" t="s">
        <v>1334</v>
      </c>
      <c r="F104" s="141" t="s">
        <v>2164</v>
      </c>
      <c r="G104" s="142">
        <v>36232.628472222219</v>
      </c>
      <c r="H104" s="142">
        <v>36232.850694444445</v>
      </c>
      <c r="J104" s="6">
        <v>50</v>
      </c>
      <c r="P104" s="6">
        <v>199.92</v>
      </c>
      <c r="R104" s="6">
        <v>279</v>
      </c>
      <c r="T104" s="6">
        <v>310</v>
      </c>
      <c r="V104" s="6">
        <v>0.85899999999999999</v>
      </c>
      <c r="X104" s="6">
        <v>2.58</v>
      </c>
      <c r="AG104" s="6" t="s">
        <v>1784</v>
      </c>
      <c r="AH104" s="6">
        <v>18</v>
      </c>
      <c r="AJ104" s="6">
        <v>34</v>
      </c>
      <c r="AP104" s="6">
        <v>7.77</v>
      </c>
      <c r="BD104" s="6">
        <v>31</v>
      </c>
      <c r="BR104" s="6">
        <v>7.2999999999999995E-2</v>
      </c>
      <c r="DB104" s="6" t="s">
        <v>520</v>
      </c>
      <c r="DC104" s="6" t="s">
        <v>442</v>
      </c>
      <c r="DD104" s="106">
        <f t="shared" si="3"/>
        <v>0.24930555555329192</v>
      </c>
      <c r="DE104" s="140">
        <f t="shared" si="4"/>
        <v>0.24930555555329192</v>
      </c>
      <c r="DF104" s="106">
        <f t="shared" si="5"/>
        <v>9.281337047438031</v>
      </c>
      <c r="DG104" s="106">
        <f t="shared" si="14"/>
        <v>7.51119564179099</v>
      </c>
      <c r="DH104" s="143">
        <f t="shared" si="15"/>
        <v>0.3129664850746246</v>
      </c>
      <c r="DI104" s="88">
        <f t="shared" si="8"/>
        <v>36232.94143870729</v>
      </c>
      <c r="DJ104" s="144">
        <f t="shared" si="9"/>
        <v>36233.163660929516</v>
      </c>
      <c r="DK104" s="145">
        <f t="shared" si="10"/>
        <v>0.2587998184026219</v>
      </c>
      <c r="DL104" s="145">
        <f t="shared" si="11"/>
        <v>-0.2587998184026219</v>
      </c>
      <c r="DM104" s="146">
        <v>0.67527652757416945</v>
      </c>
      <c r="DN104" s="145">
        <f t="shared" si="12"/>
        <v>0.23171648507559439</v>
      </c>
      <c r="DO104" s="145">
        <f t="shared" si="13"/>
        <v>-0.23171648507559439</v>
      </c>
      <c r="DP104" s="106">
        <v>1.1999</v>
      </c>
      <c r="DQ104" s="147">
        <v>7.8635999999999999</v>
      </c>
      <c r="DR104" s="147">
        <v>199.92</v>
      </c>
      <c r="DS104" s="147">
        <f t="shared" si="16"/>
        <v>103.67136000000002</v>
      </c>
      <c r="DT104" s="148">
        <f t="shared" si="17"/>
        <v>-96.248639999999966</v>
      </c>
    </row>
    <row r="105" spans="1:124" x14ac:dyDescent="0.2">
      <c r="A105" s="6" t="s">
        <v>1247</v>
      </c>
      <c r="B105" s="88">
        <v>36234.645833333336</v>
      </c>
      <c r="C105" s="88">
        <v>36236.118055555555</v>
      </c>
      <c r="D105" s="6" t="s">
        <v>1335</v>
      </c>
      <c r="E105" s="6" t="s">
        <v>1336</v>
      </c>
      <c r="F105" s="141" t="s">
        <v>2166</v>
      </c>
      <c r="G105" s="142">
        <v>36234.611111111109</v>
      </c>
      <c r="H105" s="142">
        <v>36235.864583333336</v>
      </c>
      <c r="J105" s="6">
        <v>50</v>
      </c>
      <c r="P105" s="6">
        <v>2390</v>
      </c>
      <c r="R105" s="6">
        <v>130</v>
      </c>
      <c r="T105" s="6">
        <v>240</v>
      </c>
      <c r="V105" s="6">
        <v>0.60399999999999998</v>
      </c>
      <c r="X105" s="6">
        <v>2.42</v>
      </c>
      <c r="AG105" s="6" t="s">
        <v>1784</v>
      </c>
      <c r="AH105" s="6">
        <v>18</v>
      </c>
      <c r="AJ105" s="6">
        <v>36</v>
      </c>
      <c r="AP105" s="6">
        <v>7.9</v>
      </c>
      <c r="BD105" s="6">
        <v>46</v>
      </c>
      <c r="DB105" s="6" t="s">
        <v>520</v>
      </c>
      <c r="DC105" s="6" t="s">
        <v>443</v>
      </c>
      <c r="DD105" s="106">
        <f t="shared" si="3"/>
        <v>1.4722222222189885</v>
      </c>
      <c r="DE105" s="140">
        <f t="shared" si="4"/>
        <v>1.4722222222189885</v>
      </c>
      <c r="DF105" s="106">
        <f t="shared" si="5"/>
        <v>18.789308176141901</v>
      </c>
      <c r="DG105" s="106">
        <f>29.897*DF105^-0.62</f>
        <v>4.8506833145395554</v>
      </c>
      <c r="DH105" s="143">
        <f t="shared" si="15"/>
        <v>0.20211180477248147</v>
      </c>
      <c r="DI105" s="88">
        <f t="shared" si="8"/>
        <v>36234.81322291588</v>
      </c>
      <c r="DJ105" s="144">
        <f t="shared" si="9"/>
        <v>36236.066695138106</v>
      </c>
      <c r="DK105" s="145">
        <f t="shared" si="10"/>
        <v>0.16738958254427416</v>
      </c>
      <c r="DL105" s="145">
        <f t="shared" si="11"/>
        <v>-0.16738958254427416</v>
      </c>
      <c r="DM105" s="146">
        <v>0.123484821531747</v>
      </c>
      <c r="DN105" s="145">
        <f t="shared" si="12"/>
        <v>-5.136041744844988E-2</v>
      </c>
      <c r="DO105" s="145">
        <f t="shared" si="13"/>
        <v>5.136041744844988E-2</v>
      </c>
      <c r="DP105" s="106">
        <v>23.893999999999998</v>
      </c>
      <c r="DQ105" s="147">
        <v>45.329700000000003</v>
      </c>
      <c r="DR105" s="147">
        <v>2390</v>
      </c>
      <c r="DS105" s="147">
        <f t="shared" si="16"/>
        <v>2064.4415999999997</v>
      </c>
      <c r="DT105" s="148">
        <f t="shared" si="17"/>
        <v>-325.55840000000035</v>
      </c>
    </row>
    <row r="106" spans="1:124" x14ac:dyDescent="0.2">
      <c r="A106" s="6" t="s">
        <v>1247</v>
      </c>
      <c r="B106" s="88">
        <v>36430.194444444445</v>
      </c>
      <c r="C106" s="88">
        <v>36430.475694444445</v>
      </c>
      <c r="D106" s="6" t="s">
        <v>1349</v>
      </c>
      <c r="E106" s="6" t="s">
        <v>1350</v>
      </c>
      <c r="F106" s="141" t="s">
        <v>2180</v>
      </c>
      <c r="G106" s="142">
        <v>36430.21875</v>
      </c>
      <c r="H106" s="142">
        <v>36430.420138888891</v>
      </c>
      <c r="J106" s="6">
        <v>50</v>
      </c>
      <c r="P106" s="6">
        <v>515.76</v>
      </c>
      <c r="R106" s="6">
        <v>14.6</v>
      </c>
      <c r="T106" s="6">
        <v>52</v>
      </c>
      <c r="V106" s="6">
        <v>0.27600000000000002</v>
      </c>
      <c r="X106" s="6">
        <v>1.6099999999999999</v>
      </c>
      <c r="AG106" s="6" t="s">
        <v>1784</v>
      </c>
      <c r="AH106" s="6">
        <v>18</v>
      </c>
      <c r="AI106" s="6" t="s">
        <v>1784</v>
      </c>
      <c r="AJ106" s="6">
        <v>18</v>
      </c>
      <c r="AP106" s="6">
        <v>7.76</v>
      </c>
      <c r="BD106" s="6">
        <v>25</v>
      </c>
      <c r="BF106" s="6">
        <v>37</v>
      </c>
      <c r="BH106" s="6">
        <v>0.52</v>
      </c>
      <c r="BJ106" s="6">
        <v>11</v>
      </c>
      <c r="BL106" s="6">
        <v>14</v>
      </c>
      <c r="BN106" s="6">
        <v>4.3</v>
      </c>
      <c r="BP106" s="6">
        <v>61</v>
      </c>
      <c r="BR106" s="6">
        <v>0.223</v>
      </c>
      <c r="BX106" s="6">
        <v>150</v>
      </c>
      <c r="DB106" s="6" t="s">
        <v>520</v>
      </c>
      <c r="DC106" s="6" t="s">
        <v>444</v>
      </c>
      <c r="DD106" s="106">
        <f t="shared" si="3"/>
        <v>0.28125</v>
      </c>
      <c r="DE106" s="140">
        <f t="shared" si="4"/>
        <v>0.28125</v>
      </c>
      <c r="DF106" s="106">
        <f t="shared" si="5"/>
        <v>21.224691358024693</v>
      </c>
      <c r="DG106" s="106">
        <f t="shared" si="14"/>
        <v>4.4976530789099662</v>
      </c>
      <c r="DH106" s="143">
        <f t="shared" si="15"/>
        <v>0.18740221162124859</v>
      </c>
      <c r="DI106" s="88">
        <f t="shared" si="8"/>
        <v>36430.406152211624</v>
      </c>
      <c r="DJ106" s="144">
        <f t="shared" si="9"/>
        <v>36430.607541100515</v>
      </c>
      <c r="DK106" s="145">
        <f t="shared" si="10"/>
        <v>0.21170776717917761</v>
      </c>
      <c r="DL106" s="145">
        <f t="shared" si="11"/>
        <v>-0.21170776717917761</v>
      </c>
      <c r="DM106" s="146">
        <v>0.43117133658961393</v>
      </c>
      <c r="DN106" s="145">
        <f t="shared" si="12"/>
        <v>0.13184665606968338</v>
      </c>
      <c r="DO106" s="145">
        <f t="shared" si="13"/>
        <v>-0.13184665606968338</v>
      </c>
      <c r="DP106" s="106">
        <v>2.3336999999999999</v>
      </c>
      <c r="DQ106" s="147">
        <v>22.915400000000002</v>
      </c>
      <c r="DR106" s="147">
        <v>515.76</v>
      </c>
      <c r="DS106" s="147">
        <f t="shared" si="16"/>
        <v>201.63167999999999</v>
      </c>
      <c r="DT106" s="148">
        <f t="shared" si="17"/>
        <v>-314.12832000000003</v>
      </c>
    </row>
    <row r="107" spans="1:124" x14ac:dyDescent="0.2">
      <c r="A107" s="6" t="s">
        <v>1247</v>
      </c>
      <c r="B107" s="88">
        <v>36528.864583333336</v>
      </c>
      <c r="C107" s="88">
        <v>36529.659722222219</v>
      </c>
      <c r="D107" s="6" t="s">
        <v>1352</v>
      </c>
      <c r="E107" s="6" t="s">
        <v>1353</v>
      </c>
      <c r="F107" s="141" t="s">
        <v>2184</v>
      </c>
      <c r="G107" s="142">
        <v>36528.65625</v>
      </c>
      <c r="H107" s="142">
        <v>36529.465277777781</v>
      </c>
      <c r="J107" s="6">
        <v>50</v>
      </c>
      <c r="P107" s="6">
        <v>417</v>
      </c>
      <c r="Q107" s="6" t="s">
        <v>1784</v>
      </c>
      <c r="R107" s="6">
        <v>300</v>
      </c>
      <c r="T107" s="6">
        <v>380</v>
      </c>
      <c r="V107" s="6">
        <v>0.434</v>
      </c>
      <c r="X107" s="6">
        <v>1.81</v>
      </c>
      <c r="AG107" s="6" t="s">
        <v>1784</v>
      </c>
      <c r="AH107" s="6">
        <v>18</v>
      </c>
      <c r="AJ107" s="6">
        <v>210</v>
      </c>
      <c r="AP107" s="6">
        <v>7.85</v>
      </c>
      <c r="BD107" s="6">
        <v>30</v>
      </c>
      <c r="BF107" s="6">
        <v>130</v>
      </c>
      <c r="BH107" s="6">
        <v>0.94</v>
      </c>
      <c r="BJ107" s="6">
        <v>11</v>
      </c>
      <c r="BL107" s="6">
        <v>42</v>
      </c>
      <c r="BN107" s="6">
        <v>67</v>
      </c>
      <c r="BP107" s="6">
        <v>100</v>
      </c>
      <c r="BR107" s="6">
        <v>0.129</v>
      </c>
      <c r="BX107" s="6">
        <v>500</v>
      </c>
      <c r="DB107" s="6" t="s">
        <v>520</v>
      </c>
      <c r="DC107" s="6" t="s">
        <v>445</v>
      </c>
      <c r="DD107" s="106">
        <f t="shared" si="3"/>
        <v>0.79513888888322981</v>
      </c>
      <c r="DE107" s="140">
        <f t="shared" si="4"/>
        <v>0.79513888888322981</v>
      </c>
      <c r="DF107" s="106">
        <f t="shared" si="5"/>
        <v>6.0698689956763872</v>
      </c>
      <c r="DG107" s="106">
        <f>29.897*DF107^-0.62</f>
        <v>9.7736421615327078</v>
      </c>
      <c r="DH107" s="143">
        <f t="shared" si="15"/>
        <v>0.40723509006386283</v>
      </c>
      <c r="DI107" s="88">
        <f t="shared" si="8"/>
        <v>36529.063485090061</v>
      </c>
      <c r="DJ107" s="144">
        <f t="shared" si="9"/>
        <v>36529.872512867842</v>
      </c>
      <c r="DK107" s="145">
        <f t="shared" si="10"/>
        <v>0.19890175672480837</v>
      </c>
      <c r="DL107" s="145">
        <f t="shared" si="11"/>
        <v>-0.19890175672480837</v>
      </c>
      <c r="DM107" s="146">
        <v>0.25544997319957474</v>
      </c>
      <c r="DN107" s="145">
        <f t="shared" si="12"/>
        <v>0.21279064562259009</v>
      </c>
      <c r="DO107" s="145">
        <f t="shared" si="13"/>
        <v>-0.21279064562259009</v>
      </c>
      <c r="DP107" s="106">
        <v>4.9821999999999997</v>
      </c>
      <c r="DQ107" s="147">
        <v>7.1675000000000004</v>
      </c>
      <c r="DR107" s="147">
        <v>417</v>
      </c>
      <c r="DS107" s="147">
        <f t="shared" si="16"/>
        <v>430.46207999999996</v>
      </c>
      <c r="DT107" s="148">
        <f t="shared" si="17"/>
        <v>13.462079999999958</v>
      </c>
    </row>
    <row r="108" spans="1:124" x14ac:dyDescent="0.2">
      <c r="A108" s="6" t="s">
        <v>1247</v>
      </c>
      <c r="B108" s="88">
        <v>36544.864583333336</v>
      </c>
      <c r="C108" s="88">
        <v>36545.25</v>
      </c>
      <c r="D108" s="6" t="s">
        <v>1357</v>
      </c>
      <c r="E108" s="6" t="s">
        <v>1358</v>
      </c>
      <c r="F108" s="141" t="s">
        <v>2189</v>
      </c>
      <c r="G108" s="142">
        <v>36544.666666666664</v>
      </c>
      <c r="H108" s="142">
        <v>36544.993055555555</v>
      </c>
      <c r="J108" s="6">
        <v>50</v>
      </c>
      <c r="P108" s="6">
        <v>62</v>
      </c>
      <c r="Q108" s="6" t="s">
        <v>1784</v>
      </c>
      <c r="R108" s="6">
        <v>200</v>
      </c>
      <c r="T108" s="6">
        <v>180</v>
      </c>
      <c r="V108" s="6">
        <v>2.5000000000000001E-2</v>
      </c>
      <c r="X108" s="6">
        <v>0.79</v>
      </c>
      <c r="AG108" s="6" t="s">
        <v>1784</v>
      </c>
      <c r="AH108" s="6">
        <v>18</v>
      </c>
      <c r="AJ108" s="6">
        <v>94</v>
      </c>
      <c r="AP108" s="6">
        <v>7.93</v>
      </c>
      <c r="BD108" s="6">
        <v>20</v>
      </c>
      <c r="BF108" s="6">
        <v>110</v>
      </c>
      <c r="BJ108" s="6">
        <v>3</v>
      </c>
      <c r="BL108" s="6">
        <v>50</v>
      </c>
      <c r="BN108" s="6">
        <v>1.6</v>
      </c>
      <c r="BP108" s="6">
        <v>21</v>
      </c>
      <c r="BR108" s="6">
        <v>0.14099999999999999</v>
      </c>
      <c r="BX108" s="6">
        <v>490</v>
      </c>
      <c r="DB108" s="6" t="s">
        <v>520</v>
      </c>
      <c r="DC108" s="6" t="s">
        <v>446</v>
      </c>
      <c r="DD108" s="106">
        <f t="shared" si="3"/>
        <v>0.38541666666424135</v>
      </c>
      <c r="DE108" s="140">
        <f t="shared" si="4"/>
        <v>0.38541666666424135</v>
      </c>
      <c r="DF108" s="106">
        <f t="shared" si="5"/>
        <v>1.8618618618735781</v>
      </c>
      <c r="DG108" s="106">
        <f t="shared" si="14"/>
        <v>20.335749744024302</v>
      </c>
      <c r="DH108" s="143">
        <f t="shared" si="15"/>
        <v>0.84732290600101257</v>
      </c>
      <c r="DI108" s="88">
        <f t="shared" si="8"/>
        <v>36545.513989572668</v>
      </c>
      <c r="DJ108" s="144">
        <f t="shared" si="9"/>
        <v>36545.840378461558</v>
      </c>
      <c r="DK108" s="145">
        <f t="shared" si="10"/>
        <v>0.64940623933216557</v>
      </c>
      <c r="DL108" s="145">
        <f t="shared" si="11"/>
        <v>-0.64940623933216557</v>
      </c>
      <c r="DM108" s="146">
        <v>2.2999999999999998</v>
      </c>
      <c r="DN108" s="145">
        <f t="shared" si="12"/>
        <v>0.59037846155842999</v>
      </c>
      <c r="DO108" s="145">
        <f t="shared" si="13"/>
        <v>-0.59037846155842999</v>
      </c>
      <c r="DP108" s="106">
        <v>0.92449999999999999</v>
      </c>
      <c r="DQ108" s="147">
        <v>3.3513999999999999</v>
      </c>
      <c r="DR108" s="147">
        <v>62</v>
      </c>
      <c r="DS108" s="147">
        <f t="shared" si="16"/>
        <v>79.876799999999989</v>
      </c>
      <c r="DT108" s="148">
        <f t="shared" si="17"/>
        <v>17.876799999999989</v>
      </c>
    </row>
    <row r="109" spans="1:124" x14ac:dyDescent="0.2">
      <c r="A109" s="6" t="s">
        <v>1247</v>
      </c>
      <c r="B109" s="88">
        <v>36569.451388888891</v>
      </c>
      <c r="C109" s="88">
        <v>36570.201388888891</v>
      </c>
      <c r="D109" s="6" t="s">
        <v>1360</v>
      </c>
      <c r="E109" s="6" t="s">
        <v>1361</v>
      </c>
      <c r="F109" s="141" t="s">
        <v>2192</v>
      </c>
      <c r="G109" s="142">
        <v>36569.267361111109</v>
      </c>
      <c r="H109" s="142">
        <v>36569.881944444445</v>
      </c>
      <c r="J109" s="6">
        <v>50</v>
      </c>
      <c r="P109" s="6">
        <v>334</v>
      </c>
      <c r="Q109" s="6" t="s">
        <v>1784</v>
      </c>
      <c r="R109" s="6">
        <v>200</v>
      </c>
      <c r="T109" s="6">
        <v>350</v>
      </c>
      <c r="V109" s="6">
        <v>2.1999999999999999E-2</v>
      </c>
      <c r="X109" s="6">
        <v>1.44</v>
      </c>
      <c r="AG109" s="6" t="s">
        <v>1784</v>
      </c>
      <c r="AH109" s="6">
        <v>18</v>
      </c>
      <c r="AJ109" s="6">
        <v>140</v>
      </c>
      <c r="AP109" s="6">
        <v>7.5600000000000005</v>
      </c>
      <c r="BD109" s="6">
        <v>45</v>
      </c>
      <c r="BF109" s="6">
        <v>140</v>
      </c>
      <c r="BJ109" s="6">
        <v>16</v>
      </c>
      <c r="BL109" s="6">
        <v>39</v>
      </c>
      <c r="BN109" s="6">
        <v>12</v>
      </c>
      <c r="BP109" s="6">
        <v>140</v>
      </c>
      <c r="BR109" s="6">
        <v>0.184</v>
      </c>
      <c r="BX109" s="6">
        <v>520</v>
      </c>
      <c r="DB109" s="6" t="s">
        <v>520</v>
      </c>
      <c r="DC109" s="6" t="s">
        <v>447</v>
      </c>
      <c r="DD109" s="106">
        <f t="shared" si="3"/>
        <v>0.75</v>
      </c>
      <c r="DE109" s="140">
        <f t="shared" si="4"/>
        <v>0.75</v>
      </c>
      <c r="DF109" s="106">
        <f t="shared" si="5"/>
        <v>5.1543209876543212</v>
      </c>
      <c r="DG109" s="106">
        <f t="shared" si="14"/>
        <v>10.816364289561708</v>
      </c>
      <c r="DH109" s="143">
        <f t="shared" si="15"/>
        <v>0.4506818453984045</v>
      </c>
      <c r="DI109" s="88">
        <f t="shared" si="8"/>
        <v>36569.718042956505</v>
      </c>
      <c r="DJ109" s="144">
        <f t="shared" si="9"/>
        <v>36570.332626289841</v>
      </c>
      <c r="DK109" s="145">
        <f t="shared" si="10"/>
        <v>0.26665406761458144</v>
      </c>
      <c r="DL109" s="145">
        <f t="shared" si="11"/>
        <v>-0.26665406761458144</v>
      </c>
      <c r="DM109" s="146">
        <v>0.34770214277523337</v>
      </c>
      <c r="DN109" s="145">
        <f t="shared" si="12"/>
        <v>0.13123740095034009</v>
      </c>
      <c r="DO109" s="145">
        <f t="shared" si="13"/>
        <v>-0.13123740095034009</v>
      </c>
      <c r="DP109" s="106">
        <v>2.9033000000000002</v>
      </c>
      <c r="DQ109" s="147">
        <v>7.1675000000000004</v>
      </c>
      <c r="DR109" s="147">
        <v>334</v>
      </c>
      <c r="DS109" s="147">
        <f t="shared" si="16"/>
        <v>250.84512000000004</v>
      </c>
      <c r="DT109" s="148">
        <f t="shared" si="17"/>
        <v>-83.154879999999963</v>
      </c>
    </row>
    <row r="110" spans="1:124" x14ac:dyDescent="0.2">
      <c r="A110" s="6" t="s">
        <v>1247</v>
      </c>
      <c r="B110" s="88">
        <v>36578.486111111109</v>
      </c>
      <c r="C110" s="88">
        <v>36580.690972222219</v>
      </c>
      <c r="D110" s="6" t="s">
        <v>1362</v>
      </c>
      <c r="E110" s="6" t="s">
        <v>1363</v>
      </c>
      <c r="F110" s="141" t="s">
        <v>2194</v>
      </c>
      <c r="G110" s="142">
        <v>36578.475694444445</v>
      </c>
      <c r="H110" s="142">
        <v>36580.583333333336</v>
      </c>
      <c r="J110" s="6">
        <v>50</v>
      </c>
      <c r="P110" s="6">
        <v>11120</v>
      </c>
      <c r="R110" s="6">
        <v>83.6</v>
      </c>
      <c r="T110" s="6">
        <v>230</v>
      </c>
      <c r="V110" s="6">
        <v>6.5000000000000002E-2</v>
      </c>
      <c r="X110" s="6">
        <v>4.7</v>
      </c>
      <c r="AG110" s="6" t="s">
        <v>1784</v>
      </c>
      <c r="AH110" s="6">
        <v>18</v>
      </c>
      <c r="AI110" s="6" t="s">
        <v>1784</v>
      </c>
      <c r="AJ110" s="6">
        <v>18</v>
      </c>
      <c r="AP110" s="6">
        <v>7.43</v>
      </c>
      <c r="BD110" s="6">
        <v>263</v>
      </c>
      <c r="BF110" s="6">
        <v>85</v>
      </c>
      <c r="BJ110" s="6">
        <v>31</v>
      </c>
      <c r="BL110" s="6">
        <v>27</v>
      </c>
      <c r="BN110" s="6">
        <v>33</v>
      </c>
      <c r="BP110" s="6">
        <v>210</v>
      </c>
      <c r="BR110" s="6">
        <v>0.45</v>
      </c>
      <c r="BX110" s="6">
        <v>320</v>
      </c>
      <c r="DB110" s="6" t="s">
        <v>520</v>
      </c>
      <c r="DC110" s="6" t="s">
        <v>448</v>
      </c>
      <c r="DD110" s="106">
        <f t="shared" si="3"/>
        <v>2.2048611111094942</v>
      </c>
      <c r="DE110" s="140">
        <f t="shared" si="4"/>
        <v>2.2048611111094942</v>
      </c>
      <c r="DF110" s="106">
        <f t="shared" si="5"/>
        <v>58.372703412116294</v>
      </c>
      <c r="DG110" s="106">
        <f>29.897*DF110^-0.62</f>
        <v>2.4020250430197225</v>
      </c>
      <c r="DH110" s="143">
        <f t="shared" si="15"/>
        <v>0.10008437679248844</v>
      </c>
      <c r="DI110" s="88">
        <f t="shared" si="8"/>
        <v>36578.575778821236</v>
      </c>
      <c r="DJ110" s="144">
        <f t="shared" si="9"/>
        <v>36580.683417710126</v>
      </c>
      <c r="DK110" s="145">
        <f t="shared" si="10"/>
        <v>8.9667710126377642E-2</v>
      </c>
      <c r="DL110" s="145">
        <f t="shared" si="11"/>
        <v>-8.9667710126377642E-2</v>
      </c>
      <c r="DM110" s="146">
        <v>5.0947999152413104E-2</v>
      </c>
      <c r="DN110" s="145">
        <f t="shared" si="12"/>
        <v>-7.5545120926108211E-3</v>
      </c>
      <c r="DO110" s="145">
        <f t="shared" si="13"/>
        <v>7.5545120926108211E-3</v>
      </c>
      <c r="DP110" s="106">
        <v>119.5334</v>
      </c>
      <c r="DQ110" s="147">
        <v>207.4288</v>
      </c>
      <c r="DR110" s="147">
        <v>11120</v>
      </c>
      <c r="DS110" s="147">
        <f t="shared" si="16"/>
        <v>10327.68576</v>
      </c>
      <c r="DT110" s="148">
        <f t="shared" si="17"/>
        <v>-792.3142399999997</v>
      </c>
    </row>
    <row r="111" spans="1:124" x14ac:dyDescent="0.2">
      <c r="A111" s="6" t="s">
        <v>1247</v>
      </c>
      <c r="B111" s="88">
        <v>36580.760416666664</v>
      </c>
      <c r="C111" s="88">
        <v>36584.40625</v>
      </c>
      <c r="D111" s="6" t="s">
        <v>1366</v>
      </c>
      <c r="E111" s="6" t="s">
        <v>1365</v>
      </c>
      <c r="F111" s="141" t="s">
        <v>2197</v>
      </c>
      <c r="G111" s="142">
        <v>36580.809027777781</v>
      </c>
      <c r="H111" s="142">
        <v>36583.583333333336</v>
      </c>
      <c r="J111" s="6">
        <v>50</v>
      </c>
      <c r="P111" s="6">
        <v>4832</v>
      </c>
      <c r="R111" s="6">
        <v>39.200000000000003</v>
      </c>
      <c r="T111" s="6">
        <v>99</v>
      </c>
      <c r="U111" s="6" t="s">
        <v>1784</v>
      </c>
      <c r="V111" s="6">
        <v>1.2999999999999999E-2</v>
      </c>
      <c r="X111" s="6">
        <v>0.91900000000000004</v>
      </c>
      <c r="AG111" s="6" t="s">
        <v>1784</v>
      </c>
      <c r="AH111" s="6">
        <v>18</v>
      </c>
      <c r="AJ111" s="6">
        <v>36</v>
      </c>
      <c r="BD111" s="6">
        <v>12</v>
      </c>
      <c r="DB111" s="6" t="s">
        <v>520</v>
      </c>
      <c r="DC111" s="6" t="s">
        <v>449</v>
      </c>
      <c r="DD111" s="106">
        <f>C111-B111</f>
        <v>3.6458333333357587</v>
      </c>
      <c r="DE111" s="140">
        <f>C111-B111</f>
        <v>3.6458333333357587</v>
      </c>
      <c r="DF111" s="106">
        <f t="shared" si="5"/>
        <v>15.339682539672337</v>
      </c>
      <c r="DG111" s="106">
        <f t="shared" si="14"/>
        <v>5.5007443443944224</v>
      </c>
      <c r="DH111" s="143">
        <f t="shared" si="15"/>
        <v>0.22919768101643426</v>
      </c>
      <c r="DI111" s="88">
        <f t="shared" si="8"/>
        <v>36581.038225458797</v>
      </c>
      <c r="DJ111" s="144">
        <f t="shared" si="9"/>
        <v>36583.812531014351</v>
      </c>
      <c r="DK111" s="145">
        <f t="shared" si="10"/>
        <v>0.2778087921324186</v>
      </c>
      <c r="DL111" s="145">
        <f t="shared" si="11"/>
        <v>-0.2778087921324186</v>
      </c>
      <c r="DM111" s="146">
        <v>0.15115191934455652</v>
      </c>
      <c r="DN111" s="145">
        <f t="shared" si="12"/>
        <v>-0.59371898564859293</v>
      </c>
      <c r="DO111" s="145">
        <f t="shared" si="13"/>
        <v>0.59371898564859293</v>
      </c>
      <c r="DP111" s="106">
        <v>40.9816</v>
      </c>
      <c r="DQ111" s="147">
        <v>27.1402</v>
      </c>
      <c r="DR111" s="147">
        <v>4832</v>
      </c>
      <c r="DS111" s="147">
        <f t="shared" si="16"/>
        <v>3540.8102400000002</v>
      </c>
      <c r="DT111" s="148">
        <f t="shared" si="17"/>
        <v>-1291.1897599999998</v>
      </c>
    </row>
    <row r="112" spans="1:124" x14ac:dyDescent="0.2">
      <c r="A112" s="6" t="s">
        <v>1247</v>
      </c>
      <c r="B112" s="88">
        <v>36623.652777777781</v>
      </c>
      <c r="C112" s="88">
        <v>36624.309027777781</v>
      </c>
      <c r="D112" s="6" t="s">
        <v>1369</v>
      </c>
      <c r="E112" s="6" t="s">
        <v>1370</v>
      </c>
      <c r="F112" s="141" t="s">
        <v>2202</v>
      </c>
      <c r="G112" s="142">
        <v>36623.524305555555</v>
      </c>
      <c r="H112" s="142">
        <v>36624.152777777781</v>
      </c>
      <c r="J112" s="6">
        <v>50</v>
      </c>
      <c r="P112" s="6">
        <v>1790</v>
      </c>
      <c r="R112" s="6">
        <v>307</v>
      </c>
      <c r="T112" s="6">
        <v>560</v>
      </c>
      <c r="V112" s="6">
        <v>0.22</v>
      </c>
      <c r="X112" s="6">
        <v>1.23</v>
      </c>
      <c r="AH112" s="6">
        <v>35</v>
      </c>
      <c r="AJ112" s="6">
        <v>250</v>
      </c>
      <c r="AP112" s="6">
        <v>7.76</v>
      </c>
      <c r="BD112" s="6">
        <v>30</v>
      </c>
      <c r="BF112" s="6">
        <v>52</v>
      </c>
      <c r="BJ112" s="6">
        <v>11</v>
      </c>
      <c r="BL112" s="6">
        <v>17</v>
      </c>
      <c r="BN112" s="6">
        <v>11</v>
      </c>
      <c r="BP112" s="6">
        <v>91</v>
      </c>
      <c r="BR112" s="6">
        <v>0.08</v>
      </c>
      <c r="BX112" s="6">
        <v>200</v>
      </c>
      <c r="DB112" s="6" t="s">
        <v>520</v>
      </c>
      <c r="DC112" s="6" t="s">
        <v>450</v>
      </c>
      <c r="DD112" s="106">
        <f>C112-B112</f>
        <v>0.65625</v>
      </c>
      <c r="DE112" s="140">
        <f>C112-B112</f>
        <v>0.65625</v>
      </c>
      <c r="DF112" s="106">
        <f t="shared" si="5"/>
        <v>31.569664902998234</v>
      </c>
      <c r="DG112" s="106">
        <f t="shared" si="14"/>
        <v>3.5162539152411894</v>
      </c>
      <c r="DH112" s="143">
        <f t="shared" si="15"/>
        <v>0.14651057980171622</v>
      </c>
      <c r="DI112" s="88">
        <f t="shared" si="8"/>
        <v>36623.67081613536</v>
      </c>
      <c r="DJ112" s="144">
        <f t="shared" si="9"/>
        <v>36624.299288357586</v>
      </c>
      <c r="DK112" s="145">
        <f t="shared" si="10"/>
        <v>1.8038357578916475E-2</v>
      </c>
      <c r="DL112" s="145">
        <f t="shared" si="11"/>
        <v>-1.8038357578916475E-2</v>
      </c>
      <c r="DM112" s="146">
        <v>6.0571149791940115E-2</v>
      </c>
      <c r="DN112" s="145">
        <f t="shared" si="12"/>
        <v>-9.7394201948191039E-3</v>
      </c>
      <c r="DO112" s="145">
        <f t="shared" si="13"/>
        <v>9.7394201948191039E-3</v>
      </c>
      <c r="DP112" s="106">
        <v>19.3705</v>
      </c>
      <c r="DQ112" s="147">
        <v>47.889200000000002</v>
      </c>
      <c r="DR112" s="147">
        <v>1790</v>
      </c>
      <c r="DS112" s="147">
        <f t="shared" si="16"/>
        <v>1673.6112000000003</v>
      </c>
      <c r="DT112" s="148">
        <f t="shared" si="17"/>
        <v>-116.38879999999972</v>
      </c>
    </row>
    <row r="113" spans="1:124" x14ac:dyDescent="0.2">
      <c r="A113" s="6" t="s">
        <v>1247</v>
      </c>
      <c r="B113" s="88">
        <v>36791.534722222219</v>
      </c>
      <c r="C113" s="88">
        <v>36791.920138888891</v>
      </c>
      <c r="D113" s="6" t="s">
        <v>1375</v>
      </c>
      <c r="E113" s="6" t="s">
        <v>1376</v>
      </c>
      <c r="F113" s="141" t="s">
        <v>2208</v>
      </c>
      <c r="G113" s="142">
        <v>36791.520833333336</v>
      </c>
      <c r="H113" s="142">
        <v>36791.90625</v>
      </c>
      <c r="J113" s="6">
        <v>50</v>
      </c>
      <c r="P113" s="6">
        <v>5586</v>
      </c>
      <c r="T113" s="6">
        <v>39</v>
      </c>
      <c r="V113" s="6">
        <v>0.17199999999999999</v>
      </c>
      <c r="X113" s="6">
        <v>1.48</v>
      </c>
      <c r="AG113" s="6" t="s">
        <v>1784</v>
      </c>
      <c r="AH113" s="6">
        <v>18</v>
      </c>
      <c r="AJ113" s="6">
        <v>24</v>
      </c>
      <c r="AP113" s="6">
        <v>7.59</v>
      </c>
      <c r="BD113" s="6">
        <v>164</v>
      </c>
      <c r="BF113" s="6">
        <v>35</v>
      </c>
      <c r="BJ113" s="6">
        <v>20</v>
      </c>
      <c r="BL113" s="6">
        <v>13</v>
      </c>
      <c r="BN113" s="6">
        <v>20</v>
      </c>
      <c r="BP113" s="6">
        <v>98</v>
      </c>
      <c r="BR113" s="6">
        <v>0.255</v>
      </c>
      <c r="BX113" s="6">
        <v>140</v>
      </c>
      <c r="DB113" s="6" t="s">
        <v>520</v>
      </c>
      <c r="DC113" s="6" t="s">
        <v>451</v>
      </c>
      <c r="DD113" s="106">
        <f t="shared" si="3"/>
        <v>0.38541666667151731</v>
      </c>
      <c r="DE113" s="140">
        <f t="shared" si="4"/>
        <v>0.38541666667151731</v>
      </c>
      <c r="DF113" s="106">
        <f t="shared" si="5"/>
        <v>167.74774774563659</v>
      </c>
      <c r="DG113" s="106">
        <f t="shared" si="14"/>
        <v>1.2483617655969561</v>
      </c>
      <c r="DH113" s="143">
        <f t="shared" si="15"/>
        <v>5.2015073566539838E-2</v>
      </c>
      <c r="DI113" s="88">
        <f t="shared" si="8"/>
        <v>36791.572848406904</v>
      </c>
      <c r="DJ113" s="144">
        <f t="shared" si="9"/>
        <v>36791.958265073568</v>
      </c>
      <c r="DK113" s="145">
        <f t="shared" si="10"/>
        <v>3.8126184685097542E-2</v>
      </c>
      <c r="DL113" s="145">
        <f t="shared" si="11"/>
        <v>-3.8126184685097542E-2</v>
      </c>
      <c r="DM113" s="146">
        <v>7.9889927852491383E-2</v>
      </c>
      <c r="DN113" s="145">
        <f t="shared" si="12"/>
        <v>3.8126184677821584E-2</v>
      </c>
      <c r="DO113" s="145">
        <f t="shared" si="13"/>
        <v>-3.8126184677821584E-2</v>
      </c>
      <c r="DP113" s="106">
        <v>63.259700000000002</v>
      </c>
      <c r="DQ113" s="147">
        <v>305.11540000000002</v>
      </c>
      <c r="DR113" s="147">
        <v>5586</v>
      </c>
      <c r="DS113" s="147">
        <f t="shared" si="16"/>
        <v>5465.6380799999997</v>
      </c>
      <c r="DT113" s="148">
        <f t="shared" si="17"/>
        <v>-120.36192000000028</v>
      </c>
    </row>
    <row r="114" spans="1:124" x14ac:dyDescent="0.2">
      <c r="A114" s="6" t="s">
        <v>1247</v>
      </c>
      <c r="B114" s="88">
        <v>36871.600694444445</v>
      </c>
      <c r="C114" s="88">
        <v>36872.399305555555</v>
      </c>
      <c r="D114" s="6" t="s">
        <v>1378</v>
      </c>
      <c r="E114" s="6" t="s">
        <v>1379</v>
      </c>
      <c r="F114" s="141" t="s">
        <v>2211</v>
      </c>
      <c r="G114" s="142">
        <v>36871.305555555555</v>
      </c>
      <c r="H114" s="142">
        <v>36871.899305555555</v>
      </c>
      <c r="J114" s="6">
        <v>50</v>
      </c>
      <c r="P114" s="6">
        <v>168.83</v>
      </c>
      <c r="R114" s="6">
        <v>204</v>
      </c>
      <c r="T114" s="6">
        <v>382</v>
      </c>
      <c r="V114" s="6">
        <v>8.2000000000000003E-2</v>
      </c>
      <c r="X114" s="6">
        <v>1.01</v>
      </c>
      <c r="Z114" s="6">
        <v>0.9</v>
      </c>
      <c r="AD114" s="6">
        <v>1200</v>
      </c>
      <c r="AG114" s="6" t="s">
        <v>1784</v>
      </c>
      <c r="AH114" s="6">
        <v>18</v>
      </c>
      <c r="AJ114" s="6">
        <v>130</v>
      </c>
      <c r="AP114" s="6">
        <v>7.87</v>
      </c>
      <c r="DB114" s="6" t="s">
        <v>520</v>
      </c>
      <c r="DC114" s="6" t="s">
        <v>452</v>
      </c>
      <c r="DD114" s="106">
        <f t="shared" si="3"/>
        <v>0.79861111110949423</v>
      </c>
      <c r="DE114" s="140">
        <f t="shared" si="4"/>
        <v>0.79861111110949423</v>
      </c>
      <c r="DF114" s="106">
        <f t="shared" si="5"/>
        <v>2.4468115942078525</v>
      </c>
      <c r="DG114" s="106">
        <f t="shared" si="14"/>
        <v>17.167034621610533</v>
      </c>
      <c r="DH114" s="143">
        <f t="shared" si="15"/>
        <v>0.71529310923377221</v>
      </c>
      <c r="DI114" s="88">
        <f t="shared" si="8"/>
        <v>36872.02084866479</v>
      </c>
      <c r="DJ114" s="144">
        <f t="shared" si="9"/>
        <v>36872.61459866479</v>
      </c>
      <c r="DK114" s="145">
        <f t="shared" si="10"/>
        <v>0.42015422034455696</v>
      </c>
      <c r="DL114" s="145">
        <f t="shared" si="11"/>
        <v>-0.42015422034455696</v>
      </c>
      <c r="DM114" s="146">
        <v>0.51434825579053722</v>
      </c>
      <c r="DN114" s="145">
        <f t="shared" si="12"/>
        <v>0.21529310923506273</v>
      </c>
      <c r="DO114" s="145">
        <f t="shared" si="13"/>
        <v>-0.21529310923506273</v>
      </c>
      <c r="DP114" s="106">
        <v>1.8420000000000001</v>
      </c>
      <c r="DQ114" s="147">
        <v>4</v>
      </c>
      <c r="DR114" s="147">
        <v>168.83</v>
      </c>
      <c r="DS114" s="147">
        <f t="shared" si="16"/>
        <v>159.14880000000002</v>
      </c>
      <c r="DT114" s="148">
        <f t="shared" si="17"/>
        <v>-9.6811999999999898</v>
      </c>
    </row>
    <row r="115" spans="1:124" x14ac:dyDescent="0.2">
      <c r="A115" s="6" t="s">
        <v>1247</v>
      </c>
      <c r="B115" s="88">
        <v>36905.375</v>
      </c>
      <c r="C115" s="88">
        <v>36905.680555555555</v>
      </c>
      <c r="D115" s="6" t="s">
        <v>1382</v>
      </c>
      <c r="E115" s="6" t="s">
        <v>1383</v>
      </c>
      <c r="F115" s="141" t="s">
        <v>2217</v>
      </c>
      <c r="G115" s="142">
        <v>36905.277777777781</v>
      </c>
      <c r="H115" s="142">
        <v>36905.690972222219</v>
      </c>
      <c r="J115" s="6">
        <v>50</v>
      </c>
      <c r="P115" s="6">
        <v>1090.7</v>
      </c>
      <c r="R115" s="6">
        <v>229.9</v>
      </c>
      <c r="T115" s="6">
        <v>450</v>
      </c>
      <c r="V115" s="6">
        <v>0.22600000000000001</v>
      </c>
      <c r="X115" s="6">
        <v>2.93</v>
      </c>
      <c r="Z115" s="6">
        <v>15</v>
      </c>
      <c r="AD115" s="6">
        <v>2040</v>
      </c>
      <c r="AF115" s="6">
        <v>6130</v>
      </c>
      <c r="AH115" s="6">
        <v>45</v>
      </c>
      <c r="AJ115" s="6">
        <v>190</v>
      </c>
      <c r="AP115" s="6">
        <v>7.33</v>
      </c>
      <c r="AR115" s="6">
        <v>127</v>
      </c>
      <c r="BD115" s="6">
        <v>179</v>
      </c>
      <c r="BF115" s="6">
        <v>93</v>
      </c>
      <c r="BJ115" s="6">
        <v>27</v>
      </c>
      <c r="BL115" s="6">
        <v>27</v>
      </c>
      <c r="BN115" s="6">
        <v>27</v>
      </c>
      <c r="BP115" s="6">
        <v>190</v>
      </c>
      <c r="BX115" s="6">
        <v>340</v>
      </c>
      <c r="DB115" s="6" t="s">
        <v>520</v>
      </c>
      <c r="DC115" s="6" t="s">
        <v>454</v>
      </c>
      <c r="DD115" s="106">
        <f t="shared" si="3"/>
        <v>0.30555555555474712</v>
      </c>
      <c r="DE115" s="140">
        <f t="shared" si="4"/>
        <v>0.30555555555474712</v>
      </c>
      <c r="DF115" s="106">
        <f t="shared" si="5"/>
        <v>41.314393939503255</v>
      </c>
      <c r="DG115" s="106">
        <f>29.897*DF115^-0.62</f>
        <v>2.9760810323961682</v>
      </c>
      <c r="DH115" s="143">
        <f t="shared" si="15"/>
        <v>0.12400337634984034</v>
      </c>
      <c r="DI115" s="88">
        <f t="shared" si="8"/>
        <v>36905.401781154134</v>
      </c>
      <c r="DJ115" s="144">
        <f t="shared" si="9"/>
        <v>36905.814975598572</v>
      </c>
      <c r="DK115" s="145">
        <f t="shared" si="10"/>
        <v>2.678115413436899E-2</v>
      </c>
      <c r="DL115" s="145">
        <f t="shared" si="11"/>
        <v>-2.678115413436899E-2</v>
      </c>
      <c r="DM115" s="146">
        <v>0.15928077814896824</v>
      </c>
      <c r="DN115" s="145">
        <f t="shared" si="12"/>
        <v>0.1344200430175988</v>
      </c>
      <c r="DO115" s="145">
        <f t="shared" si="13"/>
        <v>-0.1344200430175988</v>
      </c>
      <c r="DP115" s="106">
        <v>15.5817</v>
      </c>
      <c r="DQ115" s="147">
        <v>56.095799999999997</v>
      </c>
      <c r="DR115" s="147">
        <v>1090.7</v>
      </c>
      <c r="DS115" s="147">
        <f t="shared" si="16"/>
        <v>1346.2588799999999</v>
      </c>
      <c r="DT115" s="148">
        <f t="shared" si="17"/>
        <v>255.55887999999982</v>
      </c>
    </row>
    <row r="116" spans="1:124" x14ac:dyDescent="0.2">
      <c r="A116" s="6" t="s">
        <v>1247</v>
      </c>
      <c r="B116" s="88">
        <v>36920.423611111109</v>
      </c>
      <c r="C116" s="88">
        <v>36920.826388888891</v>
      </c>
      <c r="D116" s="6" t="s">
        <v>1384</v>
      </c>
      <c r="E116" s="6" t="s">
        <v>1385</v>
      </c>
      <c r="F116" s="141" t="s">
        <v>2221</v>
      </c>
      <c r="G116" s="142">
        <v>36920.274305555555</v>
      </c>
      <c r="H116" s="142">
        <v>36920.572916666664</v>
      </c>
      <c r="J116" s="6">
        <v>50</v>
      </c>
      <c r="P116" s="6">
        <v>1133.68</v>
      </c>
      <c r="R116" s="6">
        <v>219</v>
      </c>
      <c r="T116" s="6">
        <v>460</v>
      </c>
      <c r="V116" s="6">
        <v>0.442</v>
      </c>
      <c r="X116" s="6">
        <v>2.5099999999999998</v>
      </c>
      <c r="Z116" s="6">
        <v>44</v>
      </c>
      <c r="AD116" s="6">
        <v>4360</v>
      </c>
      <c r="AF116" s="6">
        <v>12100</v>
      </c>
      <c r="AG116" s="6" t="s">
        <v>1784</v>
      </c>
      <c r="AH116" s="6">
        <v>18</v>
      </c>
      <c r="AJ116" s="6">
        <v>150</v>
      </c>
      <c r="AP116" s="6">
        <v>7.58</v>
      </c>
      <c r="AR116" s="6">
        <v>214</v>
      </c>
      <c r="BD116" s="6">
        <v>466</v>
      </c>
      <c r="DB116" s="6" t="s">
        <v>520</v>
      </c>
      <c r="DC116" s="6" t="s">
        <v>455</v>
      </c>
      <c r="DD116" s="106">
        <f t="shared" si="3"/>
        <v>0.40277777778101154</v>
      </c>
      <c r="DE116" s="140">
        <f t="shared" si="4"/>
        <v>0.40277777778101154</v>
      </c>
      <c r="DF116" s="106">
        <f t="shared" si="5"/>
        <v>32.577011493991328</v>
      </c>
      <c r="DG116" s="106">
        <f t="shared" si="14"/>
        <v>3.448439745485866</v>
      </c>
      <c r="DH116" s="143">
        <f t="shared" si="15"/>
        <v>0.14368498939524441</v>
      </c>
      <c r="DI116" s="88">
        <f t="shared" si="8"/>
        <v>36920.417990544949</v>
      </c>
      <c r="DJ116" s="144">
        <f t="shared" si="9"/>
        <v>36920.716601656059</v>
      </c>
      <c r="DK116" s="145">
        <f t="shared" si="10"/>
        <v>-5.6205661603598855E-3</v>
      </c>
      <c r="DL116" s="145">
        <f t="shared" si="11"/>
        <v>5.6205661603598855E-3</v>
      </c>
      <c r="DM116" s="146">
        <v>0.10116275339532876</v>
      </c>
      <c r="DN116" s="145">
        <f t="shared" si="12"/>
        <v>-0.10978723283187719</v>
      </c>
      <c r="DO116" s="145">
        <f t="shared" si="13"/>
        <v>0.10978723283187719</v>
      </c>
      <c r="DP116" s="106">
        <v>4.8163999999999998</v>
      </c>
      <c r="DQ116" s="147">
        <v>24.292400000000001</v>
      </c>
      <c r="DR116" s="147">
        <v>1133.68</v>
      </c>
      <c r="DS116" s="147">
        <f t="shared" si="16"/>
        <v>416.13695999999999</v>
      </c>
      <c r="DT116" s="148">
        <f t="shared" si="17"/>
        <v>-717.54304000000002</v>
      </c>
    </row>
    <row r="117" spans="1:124" x14ac:dyDescent="0.2">
      <c r="A117" s="6" t="s">
        <v>1247</v>
      </c>
      <c r="B117" s="88">
        <v>36946.354166666664</v>
      </c>
      <c r="C117" s="88">
        <v>36946.739583333336</v>
      </c>
      <c r="D117" s="6" t="s">
        <v>1386</v>
      </c>
      <c r="E117" s="6" t="s">
        <v>1387</v>
      </c>
      <c r="F117" s="141" t="s">
        <v>2223</v>
      </c>
      <c r="G117" s="142">
        <v>36946.260416666664</v>
      </c>
      <c r="H117" s="142">
        <v>36946.527777777781</v>
      </c>
      <c r="J117" s="6">
        <v>50</v>
      </c>
      <c r="P117" s="6">
        <v>2553.4</v>
      </c>
      <c r="Q117" s="6" t="s">
        <v>1934</v>
      </c>
      <c r="R117" s="6">
        <v>138</v>
      </c>
      <c r="T117" s="6">
        <v>600</v>
      </c>
      <c r="V117" s="6">
        <v>0.47199999999999998</v>
      </c>
      <c r="X117" s="6">
        <v>3.14</v>
      </c>
      <c r="Z117" s="6">
        <v>100</v>
      </c>
      <c r="AD117" s="6">
        <v>1640</v>
      </c>
      <c r="AF117" s="6">
        <v>5570</v>
      </c>
      <c r="AG117" s="6" t="s">
        <v>1784</v>
      </c>
      <c r="AH117" s="6">
        <v>18</v>
      </c>
      <c r="AJ117" s="6">
        <v>160</v>
      </c>
      <c r="AP117" s="6">
        <v>7.68</v>
      </c>
      <c r="AR117" s="6">
        <v>182</v>
      </c>
      <c r="DB117" s="6" t="s">
        <v>520</v>
      </c>
      <c r="DC117" s="6" t="s">
        <v>456</v>
      </c>
      <c r="DD117" s="106">
        <f t="shared" si="3"/>
        <v>0.38541666667151731</v>
      </c>
      <c r="DE117" s="140">
        <f t="shared" si="4"/>
        <v>0.38541666667151731</v>
      </c>
      <c r="DF117" s="106">
        <f t="shared" si="5"/>
        <v>76.678678677713648</v>
      </c>
      <c r="DG117" s="106">
        <f t="shared" si="14"/>
        <v>2.0282867178668398</v>
      </c>
      <c r="DH117" s="143">
        <f t="shared" si="15"/>
        <v>8.4511946577784991E-2</v>
      </c>
      <c r="DI117" s="88">
        <f t="shared" si="8"/>
        <v>36946.344928613245</v>
      </c>
      <c r="DJ117" s="144">
        <f t="shared" si="9"/>
        <v>36946.612289724362</v>
      </c>
      <c r="DK117" s="145">
        <f t="shared" si="10"/>
        <v>-9.238053418812342E-3</v>
      </c>
      <c r="DL117" s="145">
        <f t="shared" si="11"/>
        <v>9.238053418812342E-3</v>
      </c>
      <c r="DM117" s="146">
        <v>5.8141583001997788E-2</v>
      </c>
      <c r="DN117" s="145">
        <f t="shared" si="12"/>
        <v>-0.12729360897355946</v>
      </c>
      <c r="DO117" s="145">
        <f t="shared" si="13"/>
        <v>0.12729360897355946</v>
      </c>
      <c r="DP117" s="106">
        <v>15.9781</v>
      </c>
      <c r="DQ117" s="147">
        <v>119.7765</v>
      </c>
      <c r="DR117" s="147">
        <v>2553.4</v>
      </c>
      <c r="DS117" s="147">
        <f t="shared" si="16"/>
        <v>1380.5078399999998</v>
      </c>
      <c r="DT117" s="148">
        <f t="shared" si="17"/>
        <v>-1172.8921600000003</v>
      </c>
    </row>
    <row r="118" spans="1:124" x14ac:dyDescent="0.2">
      <c r="A118" s="6" t="s">
        <v>1247</v>
      </c>
      <c r="B118" s="88">
        <v>36970.913194444445</v>
      </c>
      <c r="C118" s="88">
        <v>36976.527777777781</v>
      </c>
      <c r="D118" s="6" t="s">
        <v>1388</v>
      </c>
      <c r="E118" s="6" t="s">
        <v>1389</v>
      </c>
      <c r="F118" s="141" t="s">
        <v>2225</v>
      </c>
      <c r="G118" s="142">
        <v>36970.409722222219</v>
      </c>
      <c r="H118" s="142">
        <v>36975.104166666664</v>
      </c>
      <c r="J118" s="6">
        <v>50</v>
      </c>
      <c r="P118" s="6">
        <v>3238.98</v>
      </c>
      <c r="R118" s="6">
        <v>15.57</v>
      </c>
      <c r="T118" s="6">
        <v>43</v>
      </c>
      <c r="U118" s="6" t="s">
        <v>1784</v>
      </c>
      <c r="V118" s="6">
        <v>1.2999999999999999E-2</v>
      </c>
      <c r="X118" s="6">
        <v>0.69</v>
      </c>
      <c r="Z118" s="6">
        <v>8.6</v>
      </c>
      <c r="AD118" s="6">
        <v>438</v>
      </c>
      <c r="AF118" s="6">
        <v>2060</v>
      </c>
      <c r="AG118" s="6" t="s">
        <v>1784</v>
      </c>
      <c r="AH118" s="6">
        <v>18</v>
      </c>
      <c r="AI118" s="6" t="s">
        <v>1784</v>
      </c>
      <c r="AJ118" s="6">
        <v>18</v>
      </c>
      <c r="AP118" s="6">
        <v>8.33</v>
      </c>
      <c r="AR118" s="6">
        <v>298</v>
      </c>
      <c r="BD118" s="6">
        <v>15</v>
      </c>
      <c r="DB118" s="6" t="s">
        <v>520</v>
      </c>
      <c r="DC118" s="6" t="s">
        <v>457</v>
      </c>
      <c r="DD118" s="106">
        <f t="shared" si="3"/>
        <v>5.6145833333357587</v>
      </c>
      <c r="DE118" s="140">
        <f t="shared" si="4"/>
        <v>5.6145833333357587</v>
      </c>
      <c r="DF118" s="106">
        <f t="shared" si="5"/>
        <v>6.6769325912154205</v>
      </c>
      <c r="DG118" s="106">
        <f>29.897*DF118^-0.62</f>
        <v>9.2127625242722715</v>
      </c>
      <c r="DH118" s="143">
        <f t="shared" si="15"/>
        <v>0.38386510517801131</v>
      </c>
      <c r="DI118" s="88">
        <f t="shared" si="8"/>
        <v>36970.793587327396</v>
      </c>
      <c r="DJ118" s="144">
        <f t="shared" si="9"/>
        <v>36975.488031771842</v>
      </c>
      <c r="DK118" s="145">
        <f t="shared" si="10"/>
        <v>-0.11960711704887217</v>
      </c>
      <c r="DL118" s="145">
        <f t="shared" si="11"/>
        <v>0.11960711704887217</v>
      </c>
      <c r="DM118" s="146">
        <v>-0.37228019882604713</v>
      </c>
      <c r="DN118" s="145">
        <f t="shared" si="12"/>
        <v>-1.0397460059393779</v>
      </c>
      <c r="DO118" s="145">
        <f t="shared" si="13"/>
        <v>1.0397460059393779</v>
      </c>
      <c r="DP118" s="106">
        <v>32.978200000000001</v>
      </c>
      <c r="DQ118" s="147">
        <v>8.9876000000000005</v>
      </c>
      <c r="DR118" s="147">
        <v>3238.98</v>
      </c>
      <c r="DS118" s="147">
        <f t="shared" si="16"/>
        <v>2849.31648</v>
      </c>
      <c r="DT118" s="148">
        <f t="shared" si="17"/>
        <v>-389.66352000000006</v>
      </c>
    </row>
    <row r="119" spans="1:124" x14ac:dyDescent="0.2">
      <c r="A119" s="6" t="s">
        <v>1247</v>
      </c>
      <c r="B119" s="88">
        <v>37188.034722222219</v>
      </c>
      <c r="C119" s="88">
        <v>37188.145833333336</v>
      </c>
      <c r="D119" s="6" t="s">
        <v>1404</v>
      </c>
      <c r="E119" s="6" t="s">
        <v>1405</v>
      </c>
      <c r="F119" s="141" t="s">
        <v>2241</v>
      </c>
      <c r="G119" s="142">
        <v>37188.032638888886</v>
      </c>
      <c r="H119" s="142">
        <v>37188.097222222219</v>
      </c>
      <c r="J119" s="6">
        <v>50</v>
      </c>
      <c r="P119" s="6">
        <v>1677</v>
      </c>
      <c r="R119" s="6">
        <v>8.6999999999999993</v>
      </c>
      <c r="T119" s="6">
        <v>74</v>
      </c>
      <c r="V119" s="6">
        <v>0.219</v>
      </c>
      <c r="X119" s="6">
        <v>1.88</v>
      </c>
      <c r="AD119" s="6">
        <v>39.9</v>
      </c>
      <c r="AF119" s="6">
        <v>88</v>
      </c>
      <c r="AG119" s="6" t="s">
        <v>1784</v>
      </c>
      <c r="AH119" s="6">
        <v>18</v>
      </c>
      <c r="AI119" s="6" t="s">
        <v>1784</v>
      </c>
      <c r="AJ119" s="6">
        <v>18</v>
      </c>
      <c r="AP119" s="6">
        <v>7.53</v>
      </c>
      <c r="AR119" s="6">
        <v>33</v>
      </c>
      <c r="DB119" s="6" t="s">
        <v>520</v>
      </c>
      <c r="DC119" s="6" t="s">
        <v>458</v>
      </c>
      <c r="DD119" s="106">
        <f t="shared" si="3"/>
        <v>0.11111111111677019</v>
      </c>
      <c r="DE119" s="140">
        <f t="shared" si="4"/>
        <v>0.11111111111677019</v>
      </c>
      <c r="DF119" s="106">
        <f t="shared" si="5"/>
        <v>174.68749999110287</v>
      </c>
      <c r="DG119" s="106">
        <f t="shared" ref="DG119:DG181" si="18">29.897*DF119^-0.62</f>
        <v>1.2173775179849649</v>
      </c>
      <c r="DH119" s="143">
        <f t="shared" si="15"/>
        <v>5.0724063249373536E-2</v>
      </c>
      <c r="DI119" s="88">
        <f t="shared" si="8"/>
        <v>37188.083362952137</v>
      </c>
      <c r="DJ119" s="144">
        <f t="shared" si="9"/>
        <v>37188.14794628547</v>
      </c>
      <c r="DK119" s="145">
        <f t="shared" si="10"/>
        <v>4.8640729917678982E-2</v>
      </c>
      <c r="DL119" s="145">
        <f t="shared" si="11"/>
        <v>-4.8640729917678982E-2</v>
      </c>
      <c r="DM119" s="146">
        <v>0.19470826625911286</v>
      </c>
      <c r="DN119" s="145">
        <f t="shared" si="12"/>
        <v>2.1129521337570623E-3</v>
      </c>
      <c r="DO119" s="145">
        <f t="shared" si="13"/>
        <v>-2.1129521337570623E-3</v>
      </c>
      <c r="DP119" s="106">
        <v>12.1881</v>
      </c>
      <c r="DQ119" s="147">
        <v>234.745</v>
      </c>
      <c r="DR119" s="147">
        <v>1677</v>
      </c>
      <c r="DS119" s="147">
        <f t="shared" si="16"/>
        <v>1053.0518400000001</v>
      </c>
      <c r="DT119" s="148">
        <f t="shared" si="17"/>
        <v>-623.94815999999992</v>
      </c>
    </row>
    <row r="120" spans="1:124" x14ac:dyDescent="0.2">
      <c r="A120" s="6" t="s">
        <v>1247</v>
      </c>
      <c r="B120" s="88">
        <v>37270.381944444445</v>
      </c>
      <c r="C120" s="88">
        <v>37270.774305555555</v>
      </c>
      <c r="D120" s="6" t="s">
        <v>1406</v>
      </c>
      <c r="E120" s="6" t="s">
        <v>1407</v>
      </c>
      <c r="F120" s="141" t="s">
        <v>2251</v>
      </c>
      <c r="G120" s="142">
        <v>37270.361111111109</v>
      </c>
      <c r="H120" s="142">
        <v>37270.604166666664</v>
      </c>
      <c r="J120" s="6">
        <v>50</v>
      </c>
      <c r="P120" s="6">
        <v>328</v>
      </c>
      <c r="R120" s="6">
        <v>23.1</v>
      </c>
      <c r="T120" s="6">
        <v>100</v>
      </c>
      <c r="V120" s="6">
        <v>0.69</v>
      </c>
      <c r="X120" s="6">
        <v>2.35</v>
      </c>
      <c r="Z120" s="6">
        <v>1</v>
      </c>
      <c r="AD120" s="6">
        <v>1770</v>
      </c>
      <c r="AF120" s="6">
        <v>5700</v>
      </c>
      <c r="AG120" s="6" t="s">
        <v>1784</v>
      </c>
      <c r="AH120" s="6">
        <v>18</v>
      </c>
      <c r="AI120" s="6" t="s">
        <v>1784</v>
      </c>
      <c r="AJ120" s="6">
        <v>18</v>
      </c>
      <c r="AP120" s="6">
        <v>7.85</v>
      </c>
      <c r="AR120" s="6">
        <v>187</v>
      </c>
      <c r="DB120" s="6" t="s">
        <v>520</v>
      </c>
      <c r="DC120" s="6" t="s">
        <v>459</v>
      </c>
      <c r="DD120" s="106">
        <f t="shared" si="3"/>
        <v>0.39236111110949423</v>
      </c>
      <c r="DE120" s="140">
        <f t="shared" si="4"/>
        <v>0.39236111110949423</v>
      </c>
      <c r="DF120" s="106">
        <f t="shared" si="5"/>
        <v>9.6755162242286623</v>
      </c>
      <c r="DG120" s="106">
        <f t="shared" si="18"/>
        <v>7.3199757317534004</v>
      </c>
      <c r="DH120" s="143">
        <f t="shared" si="15"/>
        <v>0.30499898882305837</v>
      </c>
      <c r="DI120" s="88">
        <f t="shared" si="8"/>
        <v>37270.666110099934</v>
      </c>
      <c r="DJ120" s="144">
        <f t="shared" si="9"/>
        <v>37270.909165655488</v>
      </c>
      <c r="DK120" s="145">
        <f t="shared" si="10"/>
        <v>0.28416565548832295</v>
      </c>
      <c r="DL120" s="145">
        <f t="shared" si="11"/>
        <v>-0.28416565548832295</v>
      </c>
      <c r="DM120" s="146">
        <v>0.51686740729928715</v>
      </c>
      <c r="DN120" s="145">
        <f t="shared" si="12"/>
        <v>0.13486009993357584</v>
      </c>
      <c r="DO120" s="145">
        <f t="shared" si="13"/>
        <v>-0.13486009993357584</v>
      </c>
      <c r="DP120" s="106">
        <v>2.7854999999999999</v>
      </c>
      <c r="DQ120" s="147">
        <v>13.9458</v>
      </c>
      <c r="DR120" s="147">
        <v>328</v>
      </c>
      <c r="DS120" s="147">
        <f t="shared" si="16"/>
        <v>240.66719999999998</v>
      </c>
      <c r="DT120" s="148">
        <f t="shared" si="17"/>
        <v>-87.33280000000002</v>
      </c>
    </row>
    <row r="121" spans="1:124" x14ac:dyDescent="0.2">
      <c r="A121" s="6" t="s">
        <v>1247</v>
      </c>
      <c r="B121" s="88">
        <v>37272.715277777781</v>
      </c>
      <c r="C121" s="88">
        <v>37273.253472222219</v>
      </c>
      <c r="D121" s="6" t="s">
        <v>1408</v>
      </c>
      <c r="E121" s="6" t="s">
        <v>1409</v>
      </c>
      <c r="F121" s="141" t="s">
        <v>2253</v>
      </c>
      <c r="G121" s="142">
        <v>37272.583333333336</v>
      </c>
      <c r="H121" s="142">
        <v>37273.194444444445</v>
      </c>
      <c r="J121" s="6">
        <v>50</v>
      </c>
      <c r="P121" s="6">
        <v>231</v>
      </c>
      <c r="R121" s="6">
        <v>32.22</v>
      </c>
      <c r="T121" s="6">
        <v>111</v>
      </c>
      <c r="V121" s="6">
        <v>0.19600000000000001</v>
      </c>
      <c r="X121" s="6">
        <v>0.75</v>
      </c>
      <c r="Z121" s="6">
        <v>14</v>
      </c>
      <c r="AD121" s="6">
        <v>2920</v>
      </c>
      <c r="AF121" s="6">
        <v>8950</v>
      </c>
      <c r="AG121" s="6" t="s">
        <v>1784</v>
      </c>
      <c r="AH121" s="6">
        <v>18</v>
      </c>
      <c r="AJ121" s="6">
        <v>25</v>
      </c>
      <c r="AP121" s="6">
        <v>8.08</v>
      </c>
      <c r="AR121" s="6">
        <v>235</v>
      </c>
      <c r="DB121" s="6" t="s">
        <v>520</v>
      </c>
      <c r="DC121" s="6" t="s">
        <v>460</v>
      </c>
      <c r="DD121" s="106">
        <f t="shared" si="3"/>
        <v>0.53819444443797693</v>
      </c>
      <c r="DE121" s="140">
        <f t="shared" si="4"/>
        <v>0.53819444443797693</v>
      </c>
      <c r="DF121" s="106">
        <f t="shared" si="5"/>
        <v>4.967741935543569</v>
      </c>
      <c r="DG121" s="106">
        <f t="shared" si="18"/>
        <v>11.066467545229749</v>
      </c>
      <c r="DH121" s="143">
        <f t="shared" si="15"/>
        <v>0.46110281438457285</v>
      </c>
      <c r="DI121" s="88">
        <f t="shared" si="8"/>
        <v>37273.04443614772</v>
      </c>
      <c r="DJ121" s="144">
        <f t="shared" si="9"/>
        <v>37273.65554725883</v>
      </c>
      <c r="DK121" s="145">
        <f t="shared" si="10"/>
        <v>0.32915836993925041</v>
      </c>
      <c r="DL121" s="145">
        <f t="shared" si="11"/>
        <v>-0.32915836993925041</v>
      </c>
      <c r="DM121" s="146">
        <v>0.53537525080173509</v>
      </c>
      <c r="DN121" s="145">
        <f t="shared" si="12"/>
        <v>0.40207503661076771</v>
      </c>
      <c r="DO121" s="145">
        <f t="shared" si="13"/>
        <v>-0.40207503661076771</v>
      </c>
      <c r="DP121" s="106">
        <v>2.6036999999999999</v>
      </c>
      <c r="DQ121" s="147">
        <v>5.26</v>
      </c>
      <c r="DR121" s="147">
        <v>231</v>
      </c>
      <c r="DS121" s="147">
        <f t="shared" si="16"/>
        <v>224.95967999999999</v>
      </c>
      <c r="DT121" s="148">
        <f t="shared" si="17"/>
        <v>-6.0403200000000083</v>
      </c>
    </row>
    <row r="122" spans="1:124" x14ac:dyDescent="0.2">
      <c r="A122" s="6" t="s">
        <v>1247</v>
      </c>
      <c r="B122" s="88">
        <v>37287.402777777781</v>
      </c>
      <c r="C122" s="88">
        <v>37288.635416666664</v>
      </c>
      <c r="D122" s="6" t="s">
        <v>1410</v>
      </c>
      <c r="E122" s="6" t="s">
        <v>1411</v>
      </c>
      <c r="F122" s="141" t="s">
        <v>2259</v>
      </c>
      <c r="G122" s="142">
        <v>37287.229166666664</v>
      </c>
      <c r="H122" s="142">
        <v>37288.534722222219</v>
      </c>
      <c r="J122" s="6">
        <v>50</v>
      </c>
      <c r="P122" s="6">
        <v>1703</v>
      </c>
      <c r="R122" s="6">
        <v>173</v>
      </c>
      <c r="T122" s="6">
        <v>326</v>
      </c>
      <c r="V122" s="6">
        <v>0.28000000000000003</v>
      </c>
      <c r="X122" s="6">
        <v>1.87</v>
      </c>
      <c r="Z122" s="6">
        <v>23</v>
      </c>
      <c r="AD122" s="6">
        <v>3930</v>
      </c>
      <c r="AF122" s="6">
        <v>11500</v>
      </c>
      <c r="AG122" s="6" t="s">
        <v>1784</v>
      </c>
      <c r="AH122" s="6">
        <v>18</v>
      </c>
      <c r="AJ122" s="6">
        <v>180</v>
      </c>
      <c r="AP122" s="6">
        <v>7.62</v>
      </c>
      <c r="AR122" s="6">
        <v>177</v>
      </c>
      <c r="DB122" s="6" t="s">
        <v>520</v>
      </c>
      <c r="DC122" s="6" t="s">
        <v>461</v>
      </c>
      <c r="DD122" s="106">
        <f t="shared" si="3"/>
        <v>1.2326388888832298</v>
      </c>
      <c r="DE122" s="140">
        <f t="shared" si="4"/>
        <v>1.2326388888832298</v>
      </c>
      <c r="DF122" s="106">
        <f t="shared" si="5"/>
        <v>15.990610328711911</v>
      </c>
      <c r="DG122" s="106">
        <f t="shared" si="18"/>
        <v>5.3608207571477573</v>
      </c>
      <c r="DH122" s="143">
        <f t="shared" si="15"/>
        <v>0.22336753154782321</v>
      </c>
      <c r="DI122" s="88">
        <f t="shared" si="8"/>
        <v>37287.452534198215</v>
      </c>
      <c r="DJ122" s="144">
        <f t="shared" si="9"/>
        <v>37288.75808975377</v>
      </c>
      <c r="DK122" s="145">
        <f t="shared" si="10"/>
        <v>4.975642043427797E-2</v>
      </c>
      <c r="DL122" s="145">
        <f t="shared" si="11"/>
        <v>-4.975642043427797E-2</v>
      </c>
      <c r="DM122" s="146">
        <v>2.1324282461137045E-2</v>
      </c>
      <c r="DN122" s="145">
        <f t="shared" si="12"/>
        <v>0.12267308710579528</v>
      </c>
      <c r="DO122" s="145">
        <f t="shared" si="13"/>
        <v>-0.12267308710579528</v>
      </c>
      <c r="DP122" s="106">
        <v>21.554200000000002</v>
      </c>
      <c r="DQ122" s="147">
        <v>42.856900000000003</v>
      </c>
      <c r="DR122" s="147">
        <v>1703</v>
      </c>
      <c r="DS122" s="147">
        <f t="shared" si="16"/>
        <v>1862.2828800000004</v>
      </c>
      <c r="DT122" s="148">
        <f t="shared" si="17"/>
        <v>159.28288000000043</v>
      </c>
    </row>
    <row r="123" spans="1:124" x14ac:dyDescent="0.2">
      <c r="A123" s="6" t="s">
        <v>1247</v>
      </c>
      <c r="B123" s="88">
        <v>37308.371527777781</v>
      </c>
      <c r="C123" s="88">
        <v>37308.774305555555</v>
      </c>
      <c r="D123" s="6" t="s">
        <v>1414</v>
      </c>
      <c r="E123" s="6" t="s">
        <v>1415</v>
      </c>
      <c r="F123" s="141" t="s">
        <v>2271</v>
      </c>
      <c r="G123" s="142">
        <v>37308.222222222219</v>
      </c>
      <c r="H123" s="142">
        <v>37308.534722222219</v>
      </c>
      <c r="J123" s="6">
        <v>50</v>
      </c>
      <c r="P123" s="6">
        <v>458</v>
      </c>
      <c r="R123" s="6">
        <v>36.200000000000003</v>
      </c>
      <c r="T123" s="6">
        <v>93</v>
      </c>
      <c r="V123" s="6">
        <v>2.5999999999999999E-2</v>
      </c>
      <c r="X123" s="6">
        <v>0.76</v>
      </c>
      <c r="Z123" s="6">
        <v>13</v>
      </c>
      <c r="AD123" s="6">
        <v>1100</v>
      </c>
      <c r="AF123" s="6">
        <v>3970</v>
      </c>
      <c r="AG123" s="6" t="s">
        <v>1784</v>
      </c>
      <c r="AH123" s="6">
        <v>18</v>
      </c>
      <c r="AJ123" s="6">
        <v>23</v>
      </c>
      <c r="AP123" s="6">
        <v>8.1300000000000008</v>
      </c>
      <c r="AR123" s="6">
        <v>239</v>
      </c>
      <c r="DB123" s="6" t="s">
        <v>520</v>
      </c>
      <c r="DC123" s="6" t="s">
        <v>462</v>
      </c>
      <c r="DD123" s="106">
        <f t="shared" si="3"/>
        <v>0.40277777777373558</v>
      </c>
      <c r="DE123" s="140">
        <f t="shared" si="4"/>
        <v>0.40277777777373558</v>
      </c>
      <c r="DF123" s="106">
        <f t="shared" si="5"/>
        <v>13.160919540361965</v>
      </c>
      <c r="DG123" s="106">
        <f t="shared" si="18"/>
        <v>6.0488128313304408</v>
      </c>
      <c r="DH123" s="143">
        <f t="shared" si="15"/>
        <v>0.2520338679721017</v>
      </c>
      <c r="DI123" s="88">
        <f t="shared" si="8"/>
        <v>37308.474256090194</v>
      </c>
      <c r="DJ123" s="144">
        <f t="shared" si="9"/>
        <v>37308.786756090194</v>
      </c>
      <c r="DK123" s="145">
        <f t="shared" si="10"/>
        <v>0.10272831241309177</v>
      </c>
      <c r="DL123" s="145">
        <f t="shared" si="11"/>
        <v>-0.10272831241309177</v>
      </c>
      <c r="DM123" s="146">
        <v>0.28844407471478917</v>
      </c>
      <c r="DN123" s="145">
        <f t="shared" si="12"/>
        <v>1.2450534639356192E-2</v>
      </c>
      <c r="DO123" s="145">
        <f t="shared" si="13"/>
        <v>-1.2450534639356192E-2</v>
      </c>
      <c r="DP123" s="106">
        <v>3.8639000000000001</v>
      </c>
      <c r="DQ123" s="147">
        <v>14.204700000000001</v>
      </c>
      <c r="DR123" s="147">
        <v>458</v>
      </c>
      <c r="DS123" s="147">
        <f t="shared" si="16"/>
        <v>333.84096</v>
      </c>
      <c r="DT123" s="148">
        <f t="shared" si="17"/>
        <v>-124.15904</v>
      </c>
    </row>
    <row r="124" spans="1:124" x14ac:dyDescent="0.2">
      <c r="A124" s="6" t="s">
        <v>1247</v>
      </c>
      <c r="B124" s="88">
        <v>37317.336805555555</v>
      </c>
      <c r="C124" s="88">
        <v>37318.284722222219</v>
      </c>
      <c r="D124" s="6" t="s">
        <v>1416</v>
      </c>
      <c r="E124" s="6" t="s">
        <v>1417</v>
      </c>
      <c r="F124" s="141" t="s">
        <v>2275</v>
      </c>
      <c r="G124" s="142">
        <v>37316.90625</v>
      </c>
      <c r="H124" s="142">
        <v>37317.975694444445</v>
      </c>
      <c r="J124" s="6">
        <v>50</v>
      </c>
      <c r="P124" s="6">
        <v>902</v>
      </c>
      <c r="R124" s="6">
        <v>372</v>
      </c>
      <c r="T124" s="6">
        <v>704</v>
      </c>
      <c r="V124" s="6">
        <v>0.29499999999999998</v>
      </c>
      <c r="X124" s="6">
        <v>2</v>
      </c>
      <c r="Z124" s="6">
        <v>15</v>
      </c>
      <c r="AD124" s="6">
        <v>3060</v>
      </c>
      <c r="AF124" s="6">
        <v>9150</v>
      </c>
      <c r="AH124" s="6">
        <v>27</v>
      </c>
      <c r="AJ124" s="6">
        <v>160</v>
      </c>
      <c r="AP124" s="6">
        <v>7.61</v>
      </c>
      <c r="AR124" s="6">
        <v>199</v>
      </c>
      <c r="DB124" s="6" t="s">
        <v>520</v>
      </c>
      <c r="DC124" s="6" t="s">
        <v>463</v>
      </c>
      <c r="DD124" s="106">
        <f t="shared" si="3"/>
        <v>0.94791666666424135</v>
      </c>
      <c r="DE124" s="140">
        <f t="shared" si="4"/>
        <v>0.94791666666424135</v>
      </c>
      <c r="DF124" s="106">
        <f t="shared" si="5"/>
        <v>11.013431013459192</v>
      </c>
      <c r="DG124" s="106">
        <f t="shared" si="18"/>
        <v>6.7551590239927588</v>
      </c>
      <c r="DH124" s="143">
        <f t="shared" si="15"/>
        <v>0.28146495933303162</v>
      </c>
      <c r="DI124" s="88">
        <f t="shared" si="8"/>
        <v>37317.187714959335</v>
      </c>
      <c r="DJ124" s="144">
        <f t="shared" si="9"/>
        <v>37318.25715940378</v>
      </c>
      <c r="DK124" s="145">
        <f t="shared" si="10"/>
        <v>-0.14909059622004861</v>
      </c>
      <c r="DL124" s="145">
        <f t="shared" si="11"/>
        <v>0.14909059622004861</v>
      </c>
      <c r="DM124" s="146">
        <v>-0.14221104004536755</v>
      </c>
      <c r="DN124" s="145">
        <f t="shared" si="12"/>
        <v>-2.7562818439037073E-2</v>
      </c>
      <c r="DO124" s="145">
        <f t="shared" si="13"/>
        <v>2.7562818439037073E-2</v>
      </c>
      <c r="DP124" s="106">
        <v>11.0336</v>
      </c>
      <c r="DQ124" s="147">
        <v>21.915700000000001</v>
      </c>
      <c r="DR124" s="147">
        <v>902</v>
      </c>
      <c r="DS124" s="147">
        <f t="shared" si="16"/>
        <v>953.30304000000001</v>
      </c>
      <c r="DT124" s="148">
        <f t="shared" si="17"/>
        <v>51.30304000000001</v>
      </c>
    </row>
    <row r="125" spans="1:124" x14ac:dyDescent="0.2">
      <c r="A125" s="6" t="s">
        <v>1247</v>
      </c>
      <c r="B125" s="88">
        <v>37531.055555555555</v>
      </c>
      <c r="C125" s="88">
        <v>37531.548611111109</v>
      </c>
      <c r="D125" s="6" t="s">
        <v>1420</v>
      </c>
      <c r="E125" s="6" t="s">
        <v>1421</v>
      </c>
      <c r="F125" s="141" t="s">
        <v>2301</v>
      </c>
      <c r="G125" s="142">
        <v>37531.107638888891</v>
      </c>
      <c r="H125" s="142">
        <v>37531.451388888891</v>
      </c>
      <c r="J125" s="6">
        <v>50</v>
      </c>
      <c r="P125" s="6">
        <v>1983</v>
      </c>
      <c r="R125" s="6">
        <v>4.8</v>
      </c>
      <c r="T125" s="6">
        <v>36</v>
      </c>
      <c r="AG125" s="6" t="s">
        <v>1784</v>
      </c>
      <c r="AH125" s="6">
        <v>18</v>
      </c>
      <c r="AI125" s="6" t="s">
        <v>1784</v>
      </c>
      <c r="AJ125" s="6">
        <v>18</v>
      </c>
      <c r="AP125" s="6">
        <v>7.85</v>
      </c>
      <c r="BD125" s="6">
        <v>143</v>
      </c>
      <c r="DB125" s="6" t="s">
        <v>520</v>
      </c>
      <c r="DC125" s="6" t="s">
        <v>464</v>
      </c>
      <c r="DD125" s="106">
        <f t="shared" si="3"/>
        <v>0.49305555555474712</v>
      </c>
      <c r="DE125" s="140">
        <f t="shared" si="4"/>
        <v>0.49305555555474712</v>
      </c>
      <c r="DF125" s="106">
        <f t="shared" si="5"/>
        <v>46.549295774724214</v>
      </c>
      <c r="DG125" s="106">
        <f t="shared" si="18"/>
        <v>2.7638946172027392</v>
      </c>
      <c r="DH125" s="143">
        <f t="shared" si="15"/>
        <v>0.1151622757167808</v>
      </c>
      <c r="DI125" s="88">
        <f t="shared" si="8"/>
        <v>37531.222801164608</v>
      </c>
      <c r="DJ125" s="144">
        <f t="shared" si="9"/>
        <v>37531.566551164608</v>
      </c>
      <c r="DK125" s="145">
        <f t="shared" si="10"/>
        <v>0.16724560905277031</v>
      </c>
      <c r="DL125" s="145">
        <f t="shared" si="11"/>
        <v>-0.16724560905277031</v>
      </c>
      <c r="DM125" s="146">
        <v>0.22957097974722274</v>
      </c>
      <c r="DN125" s="145">
        <f t="shared" si="12"/>
        <v>1.794005349802319E-2</v>
      </c>
      <c r="DO125" s="145">
        <f t="shared" si="13"/>
        <v>-1.794005349802319E-2</v>
      </c>
      <c r="DP125" s="106">
        <v>12.644</v>
      </c>
      <c r="DQ125" s="147">
        <v>104.9479</v>
      </c>
      <c r="DR125" s="147">
        <v>1983</v>
      </c>
      <c r="DS125" s="147">
        <f t="shared" si="16"/>
        <v>1092.4416000000001</v>
      </c>
      <c r="DT125" s="148">
        <f t="shared" si="17"/>
        <v>-890.55839999999989</v>
      </c>
    </row>
    <row r="126" spans="1:124" x14ac:dyDescent="0.2">
      <c r="A126" s="6" t="s">
        <v>1247</v>
      </c>
      <c r="B126" s="88">
        <v>37652.368055555555</v>
      </c>
      <c r="C126" s="88">
        <v>37652.9375</v>
      </c>
      <c r="D126" s="6" t="s">
        <v>1424</v>
      </c>
      <c r="E126" s="6" t="s">
        <v>1425</v>
      </c>
      <c r="F126" s="141" t="s">
        <v>2321</v>
      </c>
      <c r="G126" s="142">
        <v>37652.336805555555</v>
      </c>
      <c r="H126" s="142">
        <v>37652.736111111109</v>
      </c>
      <c r="J126" s="6">
        <v>50</v>
      </c>
      <c r="P126" s="6">
        <v>150.44999999999999</v>
      </c>
      <c r="R126" s="6">
        <v>17.2</v>
      </c>
      <c r="T126" s="6">
        <v>83</v>
      </c>
      <c r="V126" s="6">
        <v>1.04</v>
      </c>
      <c r="X126" s="6">
        <v>3.1</v>
      </c>
      <c r="AF126" s="6">
        <v>10370</v>
      </c>
      <c r="AG126" s="6" t="s">
        <v>1784</v>
      </c>
      <c r="AH126" s="6">
        <v>18</v>
      </c>
      <c r="AI126" s="6" t="s">
        <v>1784</v>
      </c>
      <c r="AJ126" s="6">
        <v>18</v>
      </c>
      <c r="AP126" s="6">
        <v>7.52</v>
      </c>
      <c r="AR126" s="6">
        <v>156</v>
      </c>
      <c r="DB126" s="6" t="s">
        <v>520</v>
      </c>
      <c r="DC126" s="6" t="s">
        <v>465</v>
      </c>
      <c r="DD126" s="106">
        <f t="shared" si="3"/>
        <v>0.56944444444525288</v>
      </c>
      <c r="DE126" s="140">
        <f t="shared" si="4"/>
        <v>0.56944444444525288</v>
      </c>
      <c r="DF126" s="106">
        <f t="shared" si="5"/>
        <v>3.057926829263951</v>
      </c>
      <c r="DG126" s="106">
        <f t="shared" si="18"/>
        <v>14.950744375152892</v>
      </c>
      <c r="DH126" s="143">
        <f t="shared" si="15"/>
        <v>0.62294768229803721</v>
      </c>
      <c r="DI126" s="88">
        <f t="shared" si="8"/>
        <v>37652.959753237854</v>
      </c>
      <c r="DJ126" s="144">
        <f t="shared" si="9"/>
        <v>37653.359058793409</v>
      </c>
      <c r="DK126" s="145">
        <f t="shared" si="10"/>
        <v>0.59169768229912734</v>
      </c>
      <c r="DL126" s="145">
        <f t="shared" si="11"/>
        <v>-0.59169768229912734</v>
      </c>
      <c r="DM126" s="146">
        <v>0.83780113696411718</v>
      </c>
      <c r="DN126" s="145">
        <f t="shared" si="12"/>
        <v>0.42155879340862157</v>
      </c>
      <c r="DO126" s="145">
        <f t="shared" si="13"/>
        <v>-0.42155879340862157</v>
      </c>
      <c r="DP126" s="106">
        <v>1.2687999999999999</v>
      </c>
      <c r="DQ126" s="147">
        <v>5</v>
      </c>
      <c r="DR126" s="147">
        <v>150.44999999999999</v>
      </c>
      <c r="DS126" s="147">
        <f t="shared" si="16"/>
        <v>109.62432000000001</v>
      </c>
      <c r="DT126" s="148">
        <f t="shared" si="17"/>
        <v>-40.825679999999977</v>
      </c>
    </row>
    <row r="127" spans="1:124" x14ac:dyDescent="0.2">
      <c r="A127" s="6" t="s">
        <v>1247</v>
      </c>
      <c r="B127" s="88">
        <v>37684.975694444445</v>
      </c>
      <c r="C127" s="88">
        <v>37688.611111111109</v>
      </c>
      <c r="D127" s="6" t="s">
        <v>1426</v>
      </c>
      <c r="E127" s="6" t="s">
        <v>1427</v>
      </c>
      <c r="F127" s="141" t="s">
        <v>2331</v>
      </c>
      <c r="G127" s="142">
        <v>37684.680555555555</v>
      </c>
      <c r="H127" s="142">
        <v>37688.496527777781</v>
      </c>
      <c r="J127" s="6">
        <v>50</v>
      </c>
      <c r="P127" s="6">
        <v>812</v>
      </c>
      <c r="T127" s="6">
        <v>332</v>
      </c>
      <c r="V127" s="6">
        <v>5.3999999999999999E-2</v>
      </c>
      <c r="X127" s="6">
        <v>1.23</v>
      </c>
      <c r="AG127" s="6" t="s">
        <v>1784</v>
      </c>
      <c r="AH127" s="6">
        <v>18</v>
      </c>
      <c r="AJ127" s="6">
        <v>140</v>
      </c>
      <c r="DB127" s="6" t="s">
        <v>520</v>
      </c>
      <c r="DC127" s="6" t="s">
        <v>466</v>
      </c>
      <c r="DD127" s="106">
        <f t="shared" si="3"/>
        <v>3.6354166666642413</v>
      </c>
      <c r="DE127" s="140">
        <f t="shared" si="4"/>
        <v>3.6354166666642413</v>
      </c>
      <c r="DF127" s="106">
        <f t="shared" si="5"/>
        <v>2.5851639605238517</v>
      </c>
      <c r="DG127" s="106">
        <f t="shared" si="18"/>
        <v>16.591474881207414</v>
      </c>
      <c r="DH127" s="143">
        <f t="shared" si="15"/>
        <v>0.6913114533836423</v>
      </c>
      <c r="DI127" s="88">
        <f t="shared" si="8"/>
        <v>37685.371867008937</v>
      </c>
      <c r="DJ127" s="144">
        <f t="shared" si="9"/>
        <v>37689.187839231163</v>
      </c>
      <c r="DK127" s="145">
        <f t="shared" si="10"/>
        <v>0.39617256449128035</v>
      </c>
      <c r="DL127" s="145">
        <f t="shared" si="11"/>
        <v>-0.39617256449128035</v>
      </c>
      <c r="DM127" s="146">
        <v>1.2493748217821121E-2</v>
      </c>
      <c r="DN127" s="145">
        <f t="shared" si="12"/>
        <v>0.57672812005330343</v>
      </c>
      <c r="DO127" s="149">
        <f t="shared" si="13"/>
        <v>-0.57672812005330343</v>
      </c>
      <c r="DP127" s="106">
        <v>9.8475000000000001</v>
      </c>
      <c r="DQ127" s="147">
        <v>3.4746999999999999</v>
      </c>
      <c r="DR127" s="147">
        <v>812</v>
      </c>
      <c r="DS127" s="147">
        <f t="shared" si="16"/>
        <v>850.82399999999996</v>
      </c>
      <c r="DT127" s="148">
        <f t="shared" si="17"/>
        <v>38.823999999999955</v>
      </c>
    </row>
    <row r="128" spans="1:124" x14ac:dyDescent="0.2">
      <c r="A128" s="6" t="s">
        <v>1247</v>
      </c>
      <c r="B128" s="88">
        <v>37694.607638888891</v>
      </c>
      <c r="C128" s="88">
        <v>37696.84375</v>
      </c>
      <c r="D128" s="6" t="s">
        <v>1428</v>
      </c>
      <c r="E128" s="6" t="s">
        <v>1429</v>
      </c>
      <c r="F128" s="141" t="s">
        <v>2337</v>
      </c>
      <c r="G128" s="142">
        <v>37694.569444444445</v>
      </c>
      <c r="H128" s="142">
        <v>37696.798611111109</v>
      </c>
      <c r="J128" s="6">
        <v>50</v>
      </c>
      <c r="P128" s="6">
        <v>5819</v>
      </c>
      <c r="R128" s="6">
        <v>201</v>
      </c>
      <c r="T128" s="6">
        <v>477</v>
      </c>
      <c r="V128" s="6">
        <v>2.8000000000000001E-2</v>
      </c>
      <c r="X128" s="6">
        <v>3.86</v>
      </c>
      <c r="AF128" s="6">
        <v>4320</v>
      </c>
      <c r="AG128" s="6" t="s">
        <v>1784</v>
      </c>
      <c r="AH128" s="6">
        <v>18</v>
      </c>
      <c r="AJ128" s="6">
        <v>130</v>
      </c>
      <c r="AP128" s="6">
        <v>7.32</v>
      </c>
      <c r="AR128" s="6">
        <v>171</v>
      </c>
      <c r="BD128" s="6">
        <v>152</v>
      </c>
      <c r="DB128" s="6" t="s">
        <v>520</v>
      </c>
      <c r="DC128" s="6" t="s">
        <v>467</v>
      </c>
      <c r="DD128" s="106">
        <f t="shared" si="3"/>
        <v>2.2361111111094942</v>
      </c>
      <c r="DE128" s="140">
        <f t="shared" si="4"/>
        <v>2.2361111111094942</v>
      </c>
      <c r="DF128" s="106">
        <f t="shared" si="5"/>
        <v>30.119047619069399</v>
      </c>
      <c r="DG128" s="106">
        <f t="shared" si="18"/>
        <v>3.6203123821625205</v>
      </c>
      <c r="DH128" s="143">
        <f t="shared" si="15"/>
        <v>0.15084634925677168</v>
      </c>
      <c r="DI128" s="88">
        <f t="shared" si="8"/>
        <v>37694.720290793703</v>
      </c>
      <c r="DJ128" s="144">
        <f t="shared" si="9"/>
        <v>37696.949457460367</v>
      </c>
      <c r="DK128" s="145">
        <f t="shared" si="10"/>
        <v>0.11265190481208265</v>
      </c>
      <c r="DL128" s="145">
        <f t="shared" si="11"/>
        <v>-0.11265190481208265</v>
      </c>
      <c r="DM128" s="146">
        <v>5.3253160243912134E-2</v>
      </c>
      <c r="DN128" s="145">
        <f t="shared" si="12"/>
        <v>0.10570746036682976</v>
      </c>
      <c r="DO128" s="145">
        <f t="shared" si="13"/>
        <v>-0.10570746036682976</v>
      </c>
      <c r="DP128" s="106">
        <v>65.583200000000005</v>
      </c>
      <c r="DQ128" s="147">
        <v>162.76570000000001</v>
      </c>
      <c r="DR128" s="147">
        <v>5819</v>
      </c>
      <c r="DS128" s="147">
        <f t="shared" si="16"/>
        <v>5666.3884800000005</v>
      </c>
      <c r="DT128" s="148">
        <f t="shared" si="17"/>
        <v>-152.61151999999947</v>
      </c>
    </row>
    <row r="129" spans="1:124" x14ac:dyDescent="0.2">
      <c r="A129" s="6" t="s">
        <v>1247</v>
      </c>
      <c r="B129" s="88">
        <v>37715.743055555555</v>
      </c>
      <c r="C129" s="88">
        <v>37716.239583333336</v>
      </c>
      <c r="D129" s="6" t="s">
        <v>1432</v>
      </c>
      <c r="E129" s="6" t="s">
        <v>1433</v>
      </c>
      <c r="F129" s="141" t="s">
        <v>2354</v>
      </c>
      <c r="G129" s="142">
        <v>37715.690972222219</v>
      </c>
      <c r="H129" s="142">
        <v>37716.079861111109</v>
      </c>
      <c r="J129" s="6">
        <v>50</v>
      </c>
      <c r="P129" s="6">
        <v>2125</v>
      </c>
      <c r="R129" s="6">
        <v>166</v>
      </c>
      <c r="T129" s="6">
        <v>339</v>
      </c>
      <c r="V129" s="6">
        <v>0.161</v>
      </c>
      <c r="X129" s="6">
        <v>1.75</v>
      </c>
      <c r="AF129" s="6">
        <v>2600</v>
      </c>
      <c r="AG129" s="6" t="s">
        <v>1784</v>
      </c>
      <c r="AH129" s="6">
        <v>18</v>
      </c>
      <c r="AJ129" s="6">
        <v>120</v>
      </c>
      <c r="AP129" s="6">
        <v>7.46</v>
      </c>
      <c r="AR129" s="6">
        <v>110</v>
      </c>
      <c r="DB129" s="6" t="s">
        <v>520</v>
      </c>
      <c r="DC129" s="6" t="s">
        <v>468</v>
      </c>
      <c r="DD129" s="106">
        <f t="shared" si="3"/>
        <v>0.49652777778101154</v>
      </c>
      <c r="DE129" s="140">
        <f t="shared" si="4"/>
        <v>0.49652777778101154</v>
      </c>
      <c r="DF129" s="106">
        <f t="shared" si="5"/>
        <v>49.533799533476937</v>
      </c>
      <c r="DG129" s="106">
        <f t="shared" si="18"/>
        <v>2.659430182007684</v>
      </c>
      <c r="DH129" s="143">
        <f t="shared" si="15"/>
        <v>0.11080959091698683</v>
      </c>
      <c r="DI129" s="88">
        <f t="shared" ref="DI129:DI160" si="19">G129+DH129</f>
        <v>37715.801781813134</v>
      </c>
      <c r="DJ129" s="144">
        <f t="shared" ref="DJ129:DJ160" si="20">H129+DH129</f>
        <v>37716.190670702024</v>
      </c>
      <c r="DK129" s="145">
        <f t="shared" ref="DK129:DK160" si="21">DI129-B129</f>
        <v>5.8726257579110097E-2</v>
      </c>
      <c r="DL129" s="145">
        <f t="shared" ref="DL129:DL160" si="22">B129-DI129</f>
        <v>-5.8726257579110097E-2</v>
      </c>
      <c r="DM129" s="146">
        <v>0.11800159008998889</v>
      </c>
      <c r="DN129" s="145">
        <f t="shared" ref="DN129:DN160" si="23">DJ129-C129</f>
        <v>-4.8912631311395671E-2</v>
      </c>
      <c r="DO129" s="145">
        <f t="shared" ref="DO129:DO160" si="24">C129-DJ129</f>
        <v>4.8912631311395671E-2</v>
      </c>
      <c r="DP129" s="106">
        <v>17.4663</v>
      </c>
      <c r="DQ129" s="147">
        <v>88.846699999999998</v>
      </c>
      <c r="DR129" s="147">
        <v>2125</v>
      </c>
      <c r="DS129" s="147">
        <f t="shared" si="16"/>
        <v>1509.0883200000003</v>
      </c>
      <c r="DT129" s="148">
        <f t="shared" si="17"/>
        <v>-615.91167999999971</v>
      </c>
    </row>
    <row r="130" spans="1:124" x14ac:dyDescent="0.2">
      <c r="A130" s="6" t="s">
        <v>1247</v>
      </c>
      <c r="B130" s="88">
        <v>37990.715277777781</v>
      </c>
      <c r="C130" s="88">
        <v>37991.467361111114</v>
      </c>
      <c r="D130" s="6" t="s">
        <v>1436</v>
      </c>
      <c r="E130" s="6" t="s">
        <v>1437</v>
      </c>
      <c r="F130" s="141" t="s">
        <v>2374</v>
      </c>
      <c r="G130" s="142">
        <v>37990.677083333336</v>
      </c>
      <c r="H130" s="142">
        <v>37991.177083333336</v>
      </c>
      <c r="J130" s="6">
        <v>50</v>
      </c>
      <c r="P130" s="6">
        <v>200.7</v>
      </c>
      <c r="R130" s="6">
        <v>7.9</v>
      </c>
      <c r="T130" s="6">
        <v>38</v>
      </c>
      <c r="U130" s="6" t="s">
        <v>1784</v>
      </c>
      <c r="V130" s="6">
        <v>1.4999999999999999E-2</v>
      </c>
      <c r="X130" s="6">
        <v>0.34</v>
      </c>
      <c r="AD130" s="6">
        <v>1900</v>
      </c>
      <c r="AF130" s="6">
        <v>6180</v>
      </c>
      <c r="AG130" s="6" t="s">
        <v>1784</v>
      </c>
      <c r="AH130" s="6">
        <v>18</v>
      </c>
      <c r="AI130" s="6" t="s">
        <v>1784</v>
      </c>
      <c r="AJ130" s="6">
        <v>18</v>
      </c>
      <c r="AP130" s="6">
        <v>8.07</v>
      </c>
      <c r="AR130" s="6">
        <v>229</v>
      </c>
      <c r="DB130" s="6" t="s">
        <v>520</v>
      </c>
      <c r="DC130" s="6" t="s">
        <v>469</v>
      </c>
      <c r="DD130" s="106">
        <f t="shared" si="3"/>
        <v>0.75208333333284827</v>
      </c>
      <c r="DE130" s="140">
        <f t="shared" si="4"/>
        <v>0.75208333333284827</v>
      </c>
      <c r="DF130" s="106">
        <f t="shared" si="5"/>
        <v>3.0886426592817702</v>
      </c>
      <c r="DG130" s="106">
        <f t="shared" si="18"/>
        <v>14.858386763774957</v>
      </c>
      <c r="DH130" s="143">
        <f t="shared" si="15"/>
        <v>0.61909944849062326</v>
      </c>
      <c r="DI130" s="88">
        <f t="shared" si="19"/>
        <v>37991.296182781829</v>
      </c>
      <c r="DJ130" s="144">
        <f t="shared" si="20"/>
        <v>37991.796182781829</v>
      </c>
      <c r="DK130" s="145">
        <f t="shared" si="21"/>
        <v>0.5809050040479633</v>
      </c>
      <c r="DL130" s="145">
        <f t="shared" si="22"/>
        <v>-0.5809050040479633</v>
      </c>
      <c r="DM130" s="146">
        <v>0.68950114210747415</v>
      </c>
      <c r="DN130" s="145">
        <f t="shared" si="23"/>
        <v>0.32882167071511503</v>
      </c>
      <c r="DO130" s="145">
        <f t="shared" si="24"/>
        <v>-0.32882167071511503</v>
      </c>
      <c r="DP130" s="106">
        <v>1.9218999999999999</v>
      </c>
      <c r="DQ130" s="147">
        <v>4.7363999999999997</v>
      </c>
      <c r="DR130" s="147">
        <v>200.7</v>
      </c>
      <c r="DS130" s="147">
        <f t="shared" si="16"/>
        <v>166.05215999999999</v>
      </c>
      <c r="DT130" s="148">
        <f t="shared" si="17"/>
        <v>-34.647840000000002</v>
      </c>
    </row>
    <row r="131" spans="1:124" x14ac:dyDescent="0.2">
      <c r="A131" s="6" t="s">
        <v>1247</v>
      </c>
      <c r="B131" s="88">
        <v>38003.378472222219</v>
      </c>
      <c r="C131" s="88">
        <v>38004.201388888891</v>
      </c>
      <c r="D131" s="6" t="s">
        <v>1439</v>
      </c>
      <c r="E131" s="6" t="s">
        <v>1440</v>
      </c>
      <c r="F131" s="141" t="s">
        <v>2385</v>
      </c>
      <c r="G131" s="142">
        <v>38003.236111111109</v>
      </c>
      <c r="H131" s="142">
        <v>38004.208333333336</v>
      </c>
      <c r="J131" s="6">
        <v>50</v>
      </c>
      <c r="P131" s="6">
        <v>374.51</v>
      </c>
      <c r="R131" s="6">
        <v>205</v>
      </c>
      <c r="T131" s="6">
        <v>411</v>
      </c>
      <c r="V131" s="6">
        <v>0.129</v>
      </c>
      <c r="X131" s="6">
        <v>1.02</v>
      </c>
      <c r="AD131" s="6">
        <v>7730</v>
      </c>
      <c r="AF131" s="6">
        <v>20600</v>
      </c>
      <c r="AG131" s="6" t="s">
        <v>1784</v>
      </c>
      <c r="AH131" s="6">
        <v>18</v>
      </c>
      <c r="AJ131" s="6">
        <v>170</v>
      </c>
      <c r="AP131" s="6">
        <v>7.68</v>
      </c>
      <c r="AR131" s="6">
        <v>176</v>
      </c>
      <c r="DB131" s="6" t="s">
        <v>520</v>
      </c>
      <c r="DC131" s="6" t="s">
        <v>470</v>
      </c>
      <c r="DD131" s="106">
        <f t="shared" si="3"/>
        <v>0.82291666667151731</v>
      </c>
      <c r="DE131" s="140">
        <f t="shared" si="4"/>
        <v>0.82291666667151731</v>
      </c>
      <c r="DF131" s="106">
        <f t="shared" ref="DF131:DF194" si="25">P131/(60*60*24)*1000/DD131</f>
        <v>5.2673699015160684</v>
      </c>
      <c r="DG131" s="106">
        <f t="shared" si="18"/>
        <v>10.671843416730749</v>
      </c>
      <c r="DH131" s="143">
        <f t="shared" si="15"/>
        <v>0.44466014236378121</v>
      </c>
      <c r="DI131" s="88">
        <f t="shared" si="19"/>
        <v>38003.680771253472</v>
      </c>
      <c r="DJ131" s="144">
        <f t="shared" si="20"/>
        <v>38004.652993475698</v>
      </c>
      <c r="DK131" s="145">
        <f t="shared" si="21"/>
        <v>0.30229903125291457</v>
      </c>
      <c r="DL131" s="145">
        <f t="shared" si="22"/>
        <v>-0.30229903125291457</v>
      </c>
      <c r="DM131" s="146">
        <v>0.35316375926049659</v>
      </c>
      <c r="DN131" s="145">
        <f t="shared" si="23"/>
        <v>0.45160458680766169</v>
      </c>
      <c r="DO131" s="145">
        <f t="shared" si="24"/>
        <v>-0.45160458680766169</v>
      </c>
      <c r="DP131" s="106">
        <v>3.6840000000000002</v>
      </c>
      <c r="DQ131" s="147">
        <v>8.7934000000000001</v>
      </c>
      <c r="DR131" s="147">
        <v>374.51</v>
      </c>
      <c r="DS131" s="147">
        <f t="shared" si="16"/>
        <v>318.29760000000005</v>
      </c>
      <c r="DT131" s="148">
        <f t="shared" si="17"/>
        <v>-56.212399999999946</v>
      </c>
    </row>
    <row r="132" spans="1:124" x14ac:dyDescent="0.2">
      <c r="A132" s="6" t="s">
        <v>1247</v>
      </c>
      <c r="B132" s="88">
        <v>38036.823611111111</v>
      </c>
      <c r="C132" s="88">
        <v>38039.660416666666</v>
      </c>
      <c r="D132" s="6" t="s">
        <v>1446</v>
      </c>
      <c r="E132" s="6" t="s">
        <v>1447</v>
      </c>
      <c r="F132" s="141" t="s">
        <v>2409</v>
      </c>
      <c r="G132" s="142">
        <v>38036.753472222219</v>
      </c>
      <c r="H132" s="142">
        <v>38039.340277777781</v>
      </c>
      <c r="J132" s="6">
        <v>50</v>
      </c>
      <c r="P132" s="6">
        <v>3057</v>
      </c>
      <c r="R132" s="6">
        <v>252</v>
      </c>
      <c r="T132" s="6">
        <v>441</v>
      </c>
      <c r="V132" s="6">
        <v>3.5999999999999997E-2</v>
      </c>
      <c r="X132" s="6">
        <v>2.1800000000000002</v>
      </c>
      <c r="AD132" s="6">
        <v>2420</v>
      </c>
      <c r="AF132" s="6">
        <v>7280</v>
      </c>
      <c r="AG132" s="6" t="s">
        <v>1784</v>
      </c>
      <c r="AH132" s="6">
        <v>18</v>
      </c>
      <c r="AJ132" s="6">
        <v>300</v>
      </c>
      <c r="AP132" s="6">
        <v>7.61</v>
      </c>
      <c r="AR132" s="6">
        <v>161</v>
      </c>
      <c r="DB132" s="6" t="s">
        <v>520</v>
      </c>
      <c r="DC132" s="6" t="s">
        <v>471</v>
      </c>
      <c r="DD132" s="106">
        <f t="shared" ref="DD132:DD168" si="26">C132-B132</f>
        <v>2.8368055555547471</v>
      </c>
      <c r="DE132" s="140">
        <f t="shared" ref="DE132:DE168" si="27">C132-B132</f>
        <v>2.8368055555547471</v>
      </c>
      <c r="DF132" s="106">
        <f t="shared" si="25"/>
        <v>12.472460220321791</v>
      </c>
      <c r="DG132" s="106">
        <f t="shared" si="18"/>
        <v>6.2537035826696643</v>
      </c>
      <c r="DH132" s="143">
        <f t="shared" si="15"/>
        <v>0.26057098261123601</v>
      </c>
      <c r="DI132" s="88">
        <f t="shared" si="19"/>
        <v>38037.014043204828</v>
      </c>
      <c r="DJ132" s="144">
        <f t="shared" si="20"/>
        <v>38039.60084876039</v>
      </c>
      <c r="DK132" s="145">
        <f t="shared" si="21"/>
        <v>0.19043209371739067</v>
      </c>
      <c r="DL132" s="145">
        <f t="shared" si="22"/>
        <v>-0.19043209371739067</v>
      </c>
      <c r="DM132" s="146">
        <v>6.5810397456516512E-2</v>
      </c>
      <c r="DN132" s="145">
        <f t="shared" si="23"/>
        <v>-5.9567906275333371E-2</v>
      </c>
      <c r="DO132" s="145">
        <f t="shared" si="24"/>
        <v>5.9567906275333371E-2</v>
      </c>
      <c r="DP132" s="106">
        <v>33.716000000000001</v>
      </c>
      <c r="DQ132" s="147">
        <v>35.082900000000002</v>
      </c>
      <c r="DR132" s="147">
        <v>3057</v>
      </c>
      <c r="DS132" s="147">
        <f t="shared" si="16"/>
        <v>2913.0624000000003</v>
      </c>
      <c r="DT132" s="148">
        <f t="shared" si="17"/>
        <v>-143.93759999999975</v>
      </c>
    </row>
    <row r="133" spans="1:124" x14ac:dyDescent="0.2">
      <c r="A133" s="6" t="s">
        <v>1247</v>
      </c>
      <c r="B133" s="88">
        <v>38355.819444444445</v>
      </c>
      <c r="C133" s="88">
        <v>38356.319444444445</v>
      </c>
      <c r="D133" s="6" t="s">
        <v>1460</v>
      </c>
      <c r="E133" s="6" t="s">
        <v>1461</v>
      </c>
      <c r="F133" s="141" t="s">
        <v>2479</v>
      </c>
      <c r="G133" s="142">
        <v>38355.5625</v>
      </c>
      <c r="H133" s="142">
        <v>38356.003472222219</v>
      </c>
      <c r="J133" s="6">
        <v>50</v>
      </c>
      <c r="P133" s="6">
        <v>337.63</v>
      </c>
      <c r="R133" s="6">
        <v>290</v>
      </c>
      <c r="T133" s="6">
        <v>383</v>
      </c>
      <c r="V133" s="6">
        <v>0.26700000000000002</v>
      </c>
      <c r="X133" s="6">
        <v>1.34</v>
      </c>
      <c r="Z133" s="6">
        <v>44</v>
      </c>
      <c r="AB133" s="6">
        <v>1890</v>
      </c>
      <c r="AD133" s="6">
        <v>3070</v>
      </c>
      <c r="AF133" s="6">
        <v>8960</v>
      </c>
      <c r="AG133" s="6" t="s">
        <v>1784</v>
      </c>
      <c r="AH133" s="6">
        <v>18</v>
      </c>
      <c r="AJ133" s="6">
        <v>61</v>
      </c>
      <c r="AL133" s="6">
        <v>78</v>
      </c>
      <c r="AM133" s="6" t="s">
        <v>1784</v>
      </c>
      <c r="AN133" s="6">
        <v>2.5</v>
      </c>
      <c r="AP133" s="6">
        <v>7.73</v>
      </c>
      <c r="AR133" s="6">
        <v>189</v>
      </c>
      <c r="AT133" s="6">
        <v>60</v>
      </c>
      <c r="CC133" s="6" t="s">
        <v>1784</v>
      </c>
      <c r="CD133" s="6">
        <v>40</v>
      </c>
      <c r="DB133" s="6" t="s">
        <v>520</v>
      </c>
      <c r="DC133" s="6" t="s">
        <v>473</v>
      </c>
      <c r="DD133" s="106">
        <f t="shared" si="26"/>
        <v>0.5</v>
      </c>
      <c r="DE133" s="140">
        <f t="shared" si="27"/>
        <v>0.5</v>
      </c>
      <c r="DF133" s="106">
        <f t="shared" si="25"/>
        <v>7.8155092592592599</v>
      </c>
      <c r="DG133" s="106">
        <f t="shared" si="18"/>
        <v>8.3559165995888431</v>
      </c>
      <c r="DH133" s="143">
        <f t="shared" si="15"/>
        <v>0.34816319164953513</v>
      </c>
      <c r="DI133" s="88">
        <f t="shared" si="19"/>
        <v>38355.910663191651</v>
      </c>
      <c r="DJ133" s="144">
        <f t="shared" si="20"/>
        <v>38356.35163541387</v>
      </c>
      <c r="DK133" s="145">
        <f t="shared" si="21"/>
        <v>9.1218747205857653E-2</v>
      </c>
      <c r="DL133" s="145">
        <f t="shared" si="22"/>
        <v>-9.1218747205857653E-2</v>
      </c>
      <c r="DM133" s="146">
        <v>0.27125659155717585</v>
      </c>
      <c r="DN133" s="145">
        <f t="shared" si="23"/>
        <v>3.2190969424846116E-2</v>
      </c>
      <c r="DO133" s="145">
        <f t="shared" si="24"/>
        <v>-3.2190969424846116E-2</v>
      </c>
      <c r="DP133" s="106">
        <v>3.2162999999999999</v>
      </c>
      <c r="DQ133" s="147">
        <v>8.7934000000000001</v>
      </c>
      <c r="DR133" s="147">
        <v>337.63</v>
      </c>
      <c r="DS133" s="147">
        <f t="shared" si="16"/>
        <v>277.88832000000002</v>
      </c>
      <c r="DT133" s="148">
        <f t="shared" si="17"/>
        <v>-59.741679999999974</v>
      </c>
    </row>
    <row r="134" spans="1:124" x14ac:dyDescent="0.2">
      <c r="A134" s="6" t="s">
        <v>1247</v>
      </c>
      <c r="B134" s="88">
        <v>38364.715277777781</v>
      </c>
      <c r="C134" s="88">
        <v>38365.638888888891</v>
      </c>
      <c r="D134" s="6" t="s">
        <v>1462</v>
      </c>
      <c r="E134" s="6" t="s">
        <v>1463</v>
      </c>
      <c r="F134" s="141" t="s">
        <v>2489</v>
      </c>
      <c r="G134" s="150">
        <v>38363.940972222219</v>
      </c>
      <c r="H134" s="150">
        <v>38365.333333333336</v>
      </c>
      <c r="J134" s="6">
        <v>50</v>
      </c>
      <c r="P134" s="6">
        <v>12619</v>
      </c>
      <c r="R134" s="6">
        <v>67.8</v>
      </c>
      <c r="T134" s="6">
        <v>158</v>
      </c>
      <c r="V134" s="6">
        <v>0.128</v>
      </c>
      <c r="X134" s="6">
        <v>1.9100000000000001</v>
      </c>
      <c r="Z134" s="6">
        <v>11</v>
      </c>
      <c r="AB134" s="6">
        <v>245</v>
      </c>
      <c r="AD134" s="6">
        <v>432</v>
      </c>
      <c r="AF134" s="6">
        <v>1520</v>
      </c>
      <c r="AG134" s="6" t="s">
        <v>1784</v>
      </c>
      <c r="AH134" s="6">
        <v>18</v>
      </c>
      <c r="AJ134" s="6">
        <v>32</v>
      </c>
      <c r="AL134" s="6">
        <v>11</v>
      </c>
      <c r="AN134" s="6">
        <v>2.9</v>
      </c>
      <c r="AP134" s="6">
        <v>7.62</v>
      </c>
      <c r="AR134" s="6">
        <v>81</v>
      </c>
      <c r="AS134" s="6" t="s">
        <v>1784</v>
      </c>
      <c r="AT134" s="6">
        <v>40</v>
      </c>
      <c r="BD134" s="6">
        <v>130</v>
      </c>
      <c r="BF134" s="6">
        <v>42.1</v>
      </c>
      <c r="BJ134" s="6">
        <v>20</v>
      </c>
      <c r="BL134" s="6">
        <v>14</v>
      </c>
      <c r="BN134" s="6">
        <v>18.5</v>
      </c>
      <c r="BP134" s="6">
        <v>125</v>
      </c>
      <c r="BX134" s="6">
        <v>163</v>
      </c>
      <c r="CC134" s="6" t="s">
        <v>1784</v>
      </c>
      <c r="CD134" s="6">
        <v>40</v>
      </c>
      <c r="DB134" s="6" t="s">
        <v>520</v>
      </c>
      <c r="DC134" s="6" t="s">
        <v>475</v>
      </c>
      <c r="DD134" s="106">
        <f t="shared" si="26"/>
        <v>0.92361111110949423</v>
      </c>
      <c r="DE134" s="140">
        <f t="shared" si="27"/>
        <v>0.92361111110949423</v>
      </c>
      <c r="DF134" s="106">
        <f t="shared" si="25"/>
        <v>158.13283208047733</v>
      </c>
      <c r="DG134" s="106">
        <f t="shared" si="18"/>
        <v>1.2948931726819226</v>
      </c>
      <c r="DH134" s="143">
        <f t="shared" si="15"/>
        <v>5.3953882195080106E-2</v>
      </c>
      <c r="DI134" s="112">
        <f t="shared" si="19"/>
        <v>38363.994926104417</v>
      </c>
      <c r="DJ134" s="151">
        <f t="shared" si="20"/>
        <v>38365.387287215533</v>
      </c>
      <c r="DK134" s="152">
        <f t="shared" si="21"/>
        <v>-0.72035167336434824</v>
      </c>
      <c r="DL134" s="152">
        <f t="shared" si="22"/>
        <v>0.72035167336434824</v>
      </c>
      <c r="DM134" s="153">
        <v>-0.71753965146490373</v>
      </c>
      <c r="DN134" s="152">
        <f t="shared" si="23"/>
        <v>-0.25160167335707229</v>
      </c>
      <c r="DO134" s="152">
        <f t="shared" si="24"/>
        <v>0.25160167335707229</v>
      </c>
      <c r="DP134" s="106">
        <v>163.05019999999999</v>
      </c>
      <c r="DQ134" s="147">
        <v>487.01150000000001</v>
      </c>
      <c r="DR134" s="147">
        <v>12619</v>
      </c>
      <c r="DS134" s="147">
        <f t="shared" si="16"/>
        <v>14087.537279999999</v>
      </c>
      <c r="DT134" s="148">
        <f t="shared" si="17"/>
        <v>1468.5372799999986</v>
      </c>
    </row>
    <row r="135" spans="1:124" x14ac:dyDescent="0.2">
      <c r="A135" s="6" t="s">
        <v>1247</v>
      </c>
      <c r="B135" s="88">
        <v>38403.552083333336</v>
      </c>
      <c r="C135" s="88">
        <v>38404.635416666664</v>
      </c>
      <c r="D135" s="6" t="s">
        <v>1471</v>
      </c>
      <c r="E135" s="6" t="s">
        <v>1472</v>
      </c>
      <c r="F135" s="141" t="s">
        <v>2535</v>
      </c>
      <c r="G135" s="142">
        <v>38402.982638888891</v>
      </c>
      <c r="H135" s="142">
        <v>38404.006944444445</v>
      </c>
      <c r="J135" s="6">
        <v>50</v>
      </c>
      <c r="P135" s="6">
        <v>1761</v>
      </c>
      <c r="R135" s="6">
        <v>515</v>
      </c>
      <c r="T135" s="6">
        <v>876</v>
      </c>
      <c r="V135" s="6">
        <v>9.7000000000000003E-2</v>
      </c>
      <c r="X135" s="6">
        <v>1.37</v>
      </c>
      <c r="Z135" s="6">
        <v>19</v>
      </c>
      <c r="AB135" s="6">
        <v>2020</v>
      </c>
      <c r="AD135" s="6">
        <v>3070</v>
      </c>
      <c r="AF135" s="6">
        <v>8750</v>
      </c>
      <c r="AG135" s="6" t="s">
        <v>1784</v>
      </c>
      <c r="AH135" s="6">
        <v>18</v>
      </c>
      <c r="AJ135" s="6">
        <v>430</v>
      </c>
      <c r="AK135" s="6" t="s">
        <v>1784</v>
      </c>
      <c r="AL135" s="6">
        <v>5</v>
      </c>
      <c r="AM135" s="6" t="s">
        <v>1784</v>
      </c>
      <c r="AN135" s="6">
        <v>2.5</v>
      </c>
      <c r="AP135" s="6">
        <v>7.37</v>
      </c>
      <c r="AR135" s="6">
        <v>169</v>
      </c>
      <c r="AT135" s="6">
        <v>110</v>
      </c>
      <c r="CD135" s="6">
        <v>50</v>
      </c>
      <c r="DB135" s="6" t="s">
        <v>520</v>
      </c>
      <c r="DC135" s="6" t="s">
        <v>476</v>
      </c>
      <c r="DD135" s="106">
        <f t="shared" si="26"/>
        <v>1.0833333333284827</v>
      </c>
      <c r="DE135" s="140">
        <f t="shared" si="27"/>
        <v>1.0833333333284827</v>
      </c>
      <c r="DF135" s="106">
        <f t="shared" si="25"/>
        <v>18.814102564186808</v>
      </c>
      <c r="DG135" s="106">
        <f t="shared" si="18"/>
        <v>4.8467189526275627</v>
      </c>
      <c r="DH135" s="143">
        <f t="shared" si="15"/>
        <v>0.20194662302614844</v>
      </c>
      <c r="DI135" s="112">
        <f t="shared" si="19"/>
        <v>38403.184585511917</v>
      </c>
      <c r="DJ135" s="151">
        <f t="shared" si="20"/>
        <v>38404.208891067472</v>
      </c>
      <c r="DK135" s="145">
        <f t="shared" si="21"/>
        <v>-0.36749782141851028</v>
      </c>
      <c r="DL135" s="145">
        <f t="shared" si="22"/>
        <v>0.36749782141851028</v>
      </c>
      <c r="DM135" s="146">
        <v>-0.37848938965180423</v>
      </c>
      <c r="DN135" s="145">
        <f t="shared" si="23"/>
        <v>-0.42652559919224586</v>
      </c>
      <c r="DO135" s="145">
        <f t="shared" si="24"/>
        <v>0.42652559919224586</v>
      </c>
      <c r="DP135" s="106">
        <v>14.2288</v>
      </c>
      <c r="DQ135" s="147">
        <v>21.588699999999999</v>
      </c>
      <c r="DR135" s="147">
        <v>1761</v>
      </c>
      <c r="DS135" s="147">
        <f t="shared" si="16"/>
        <v>1229.36832</v>
      </c>
      <c r="DT135" s="148">
        <f t="shared" si="17"/>
        <v>-531.63167999999996</v>
      </c>
    </row>
    <row r="136" spans="1:124" x14ac:dyDescent="0.2">
      <c r="A136" s="6" t="s">
        <v>1247</v>
      </c>
      <c r="B136" s="88">
        <v>38429.166666666664</v>
      </c>
      <c r="C136" s="88">
        <v>38430.170138888891</v>
      </c>
      <c r="D136" s="6" t="s">
        <v>1473</v>
      </c>
      <c r="E136" s="6" t="s">
        <v>1474</v>
      </c>
      <c r="F136" s="141" t="s">
        <v>2567</v>
      </c>
      <c r="G136" s="142">
        <v>38428.680555555555</v>
      </c>
      <c r="H136" s="142">
        <v>38429.447916666664</v>
      </c>
      <c r="J136" s="6">
        <v>50</v>
      </c>
      <c r="P136" s="6">
        <v>1012</v>
      </c>
      <c r="R136" s="6">
        <v>262</v>
      </c>
      <c r="T136" s="6">
        <v>5150</v>
      </c>
      <c r="V136" s="6">
        <v>5.0999999999999997E-2</v>
      </c>
      <c r="X136" s="6">
        <v>2.23</v>
      </c>
      <c r="Z136" s="6">
        <v>19</v>
      </c>
      <c r="AB136" s="6">
        <v>1590</v>
      </c>
      <c r="AD136" s="6">
        <v>2700</v>
      </c>
      <c r="AF136" s="6">
        <v>8060</v>
      </c>
      <c r="AG136" s="6" t="s">
        <v>1784</v>
      </c>
      <c r="AH136" s="6">
        <v>18</v>
      </c>
      <c r="AJ136" s="6">
        <v>210</v>
      </c>
      <c r="AK136" s="6" t="s">
        <v>1784</v>
      </c>
      <c r="AL136" s="6">
        <v>5</v>
      </c>
      <c r="AM136" s="6" t="s">
        <v>1784</v>
      </c>
      <c r="AN136" s="6">
        <v>2.5</v>
      </c>
      <c r="AP136" s="6">
        <v>7.42</v>
      </c>
      <c r="AR136" s="6">
        <v>191</v>
      </c>
      <c r="AS136" s="6" t="s">
        <v>1784</v>
      </c>
      <c r="AT136" s="6">
        <v>40</v>
      </c>
      <c r="CC136" s="6" t="s">
        <v>1784</v>
      </c>
      <c r="CD136" s="6">
        <v>40</v>
      </c>
      <c r="DB136" s="6" t="s">
        <v>520</v>
      </c>
      <c r="DC136" s="6" t="s">
        <v>477</v>
      </c>
      <c r="DD136" s="106">
        <f t="shared" si="26"/>
        <v>1.0034722222262644</v>
      </c>
      <c r="DE136" s="140">
        <f t="shared" si="27"/>
        <v>1.0034722222262644</v>
      </c>
      <c r="DF136" s="106">
        <f t="shared" si="25"/>
        <v>11.672433679307076</v>
      </c>
      <c r="DG136" s="106">
        <f t="shared" si="18"/>
        <v>6.5160969015872681</v>
      </c>
      <c r="DH136" s="143">
        <f t="shared" si="15"/>
        <v>0.27150403756613617</v>
      </c>
      <c r="DI136" s="112">
        <f t="shared" si="19"/>
        <v>38428.952059593124</v>
      </c>
      <c r="DJ136" s="151">
        <f t="shared" si="20"/>
        <v>38429.719420704234</v>
      </c>
      <c r="DK136" s="145">
        <f t="shared" si="21"/>
        <v>-0.21460707353980979</v>
      </c>
      <c r="DL136" s="145">
        <f t="shared" si="22"/>
        <v>0.21460707353980979</v>
      </c>
      <c r="DM136" s="146">
        <v>-0.21749767851724755</v>
      </c>
      <c r="DN136" s="145">
        <f t="shared" si="23"/>
        <v>-0.45071818465657998</v>
      </c>
      <c r="DO136" s="145">
        <f t="shared" si="24"/>
        <v>0.45071818465657998</v>
      </c>
      <c r="DP136" s="106">
        <v>6.3822999999999999</v>
      </c>
      <c r="DQ136" s="147">
        <v>9.3841000000000001</v>
      </c>
      <c r="DR136" s="147">
        <v>1012</v>
      </c>
      <c r="DS136" s="147">
        <f t="shared" si="16"/>
        <v>551.43071999999995</v>
      </c>
      <c r="DT136" s="148">
        <f t="shared" si="17"/>
        <v>-460.56928000000005</v>
      </c>
    </row>
    <row r="137" spans="1:124" x14ac:dyDescent="0.2">
      <c r="A137" s="6" t="s">
        <v>1247</v>
      </c>
      <c r="B137" s="88">
        <v>38430.180555555555</v>
      </c>
      <c r="C137" s="88">
        <v>38431.541666666664</v>
      </c>
      <c r="D137" s="6" t="s">
        <v>1475</v>
      </c>
      <c r="E137" s="6" t="s">
        <v>1476</v>
      </c>
      <c r="F137" s="141" t="s">
        <v>2571</v>
      </c>
      <c r="G137" s="142">
        <v>38429.496527777781</v>
      </c>
      <c r="H137" s="142">
        <v>38430.84375</v>
      </c>
      <c r="J137" s="6">
        <v>50</v>
      </c>
      <c r="P137" s="6">
        <v>3168</v>
      </c>
      <c r="R137" s="6">
        <v>88.4</v>
      </c>
      <c r="T137" s="6">
        <v>182</v>
      </c>
      <c r="V137" s="6">
        <v>0.29599999999999999</v>
      </c>
      <c r="X137" s="6">
        <v>2.1800000000000002</v>
      </c>
      <c r="Z137" s="6">
        <v>23</v>
      </c>
      <c r="AB137" s="6">
        <v>388</v>
      </c>
      <c r="AD137" s="6">
        <v>656</v>
      </c>
      <c r="AF137" s="6">
        <v>2330</v>
      </c>
      <c r="AG137" s="6" t="s">
        <v>1784</v>
      </c>
      <c r="AH137" s="6">
        <v>18</v>
      </c>
      <c r="AJ137" s="6">
        <v>55</v>
      </c>
      <c r="AL137" s="6">
        <v>19</v>
      </c>
      <c r="AM137" s="6" t="s">
        <v>1784</v>
      </c>
      <c r="AN137" s="6">
        <v>2.5</v>
      </c>
      <c r="AP137" s="6">
        <v>7.51</v>
      </c>
      <c r="AR137" s="6">
        <v>148</v>
      </c>
      <c r="AS137" s="6" t="s">
        <v>1784</v>
      </c>
      <c r="AT137" s="6">
        <v>40</v>
      </c>
      <c r="CC137" s="6" t="s">
        <v>1784</v>
      </c>
      <c r="CD137" s="6">
        <v>40</v>
      </c>
      <c r="DB137" s="6" t="s">
        <v>520</v>
      </c>
      <c r="DC137" s="6" t="s">
        <v>478</v>
      </c>
      <c r="DD137" s="106">
        <f t="shared" si="26"/>
        <v>1.3611111111094942</v>
      </c>
      <c r="DE137" s="140">
        <f t="shared" si="27"/>
        <v>1.3611111111094942</v>
      </c>
      <c r="DF137" s="106">
        <f t="shared" si="25"/>
        <v>26.938775510236081</v>
      </c>
      <c r="DG137" s="106">
        <f t="shared" si="18"/>
        <v>3.8796571102482247</v>
      </c>
      <c r="DH137" s="143">
        <f t="shared" si="15"/>
        <v>0.16165237959367604</v>
      </c>
      <c r="DI137" s="112">
        <f t="shared" si="19"/>
        <v>38429.658180157378</v>
      </c>
      <c r="DJ137" s="151">
        <f t="shared" si="20"/>
        <v>38431.005402379596</v>
      </c>
      <c r="DK137" s="145">
        <f t="shared" si="21"/>
        <v>-0.5223753981772461</v>
      </c>
      <c r="DL137" s="145">
        <f t="shared" si="22"/>
        <v>0.5223753981772461</v>
      </c>
      <c r="DM137" s="146">
        <v>-0.55103279550530715</v>
      </c>
      <c r="DN137" s="145">
        <f t="shared" si="23"/>
        <v>-0.53626428706775187</v>
      </c>
      <c r="DO137" s="145">
        <f t="shared" si="24"/>
        <v>0.53626428706775187</v>
      </c>
      <c r="DP137" s="106">
        <v>44.843699999999998</v>
      </c>
      <c r="DQ137" s="147">
        <v>102.4555</v>
      </c>
      <c r="DR137" s="147">
        <v>3168</v>
      </c>
      <c r="DS137" s="147">
        <f t="shared" si="16"/>
        <v>3874.4956799999995</v>
      </c>
      <c r="DT137" s="148">
        <f t="shared" si="17"/>
        <v>706.49567999999954</v>
      </c>
    </row>
    <row r="138" spans="1:124" x14ac:dyDescent="0.2">
      <c r="A138" s="6" t="s">
        <v>1247</v>
      </c>
      <c r="B138" s="88">
        <v>38738.006944444445</v>
      </c>
      <c r="C138" s="88">
        <v>38738.729166666664</v>
      </c>
      <c r="D138" s="6" t="s">
        <v>1479</v>
      </c>
      <c r="E138" s="6" t="s">
        <v>1480</v>
      </c>
      <c r="F138" s="141" t="s">
        <v>2635</v>
      </c>
      <c r="G138" s="142">
        <v>38737.684027777781</v>
      </c>
      <c r="H138" s="142">
        <v>38738.236111111109</v>
      </c>
      <c r="J138" s="6">
        <v>50</v>
      </c>
      <c r="P138" s="6">
        <v>417.04</v>
      </c>
      <c r="R138" s="6">
        <v>32.299999999999997</v>
      </c>
      <c r="U138" s="6" t="s">
        <v>1784</v>
      </c>
      <c r="V138" s="6">
        <v>1.4999999999999999E-2</v>
      </c>
      <c r="X138" s="6">
        <v>0.87</v>
      </c>
      <c r="Z138" s="6">
        <v>11</v>
      </c>
      <c r="AB138" s="6">
        <v>2230</v>
      </c>
      <c r="AD138" s="6">
        <v>3500</v>
      </c>
      <c r="AF138" s="6">
        <v>10700</v>
      </c>
      <c r="AG138" s="6" t="s">
        <v>1784</v>
      </c>
      <c r="AH138" s="6">
        <v>18</v>
      </c>
      <c r="AI138" s="6" t="s">
        <v>1784</v>
      </c>
      <c r="AJ138" s="6">
        <v>18</v>
      </c>
      <c r="AK138" s="6" t="s">
        <v>1784</v>
      </c>
      <c r="AL138" s="6">
        <v>25</v>
      </c>
      <c r="AM138" s="6" t="s">
        <v>1784</v>
      </c>
      <c r="AN138" s="6">
        <v>12.5</v>
      </c>
      <c r="AP138" s="6">
        <v>7.77</v>
      </c>
      <c r="AR138" s="6">
        <v>218</v>
      </c>
      <c r="AS138" s="6" t="s">
        <v>1784</v>
      </c>
      <c r="AT138" s="6">
        <v>40</v>
      </c>
      <c r="CC138" s="6" t="s">
        <v>1784</v>
      </c>
      <c r="CD138" s="6">
        <v>40</v>
      </c>
      <c r="DB138" s="6" t="s">
        <v>520</v>
      </c>
      <c r="DC138" s="6" t="s">
        <v>479</v>
      </c>
      <c r="DD138" s="106">
        <f t="shared" si="26"/>
        <v>0.72222222221898846</v>
      </c>
      <c r="DE138" s="140">
        <f t="shared" si="27"/>
        <v>0.72222222221898846</v>
      </c>
      <c r="DF138" s="106">
        <f t="shared" si="25"/>
        <v>6.6833333333632581</v>
      </c>
      <c r="DG138" s="106">
        <f t="shared" si="18"/>
        <v>9.2072911322794351</v>
      </c>
      <c r="DH138" s="143">
        <f t="shared" si="15"/>
        <v>0.38363713051164311</v>
      </c>
      <c r="DI138" s="88">
        <f t="shared" si="19"/>
        <v>38738.067664908296</v>
      </c>
      <c r="DJ138" s="144">
        <f t="shared" si="20"/>
        <v>38738.619748241625</v>
      </c>
      <c r="DK138" s="145">
        <f t="shared" si="21"/>
        <v>6.0720463850884698E-2</v>
      </c>
      <c r="DL138" s="145">
        <f t="shared" si="22"/>
        <v>-6.0720463850884698E-2</v>
      </c>
      <c r="DM138" s="146">
        <v>0.1408392376251868</v>
      </c>
      <c r="DN138" s="145">
        <f t="shared" si="23"/>
        <v>-0.10941842503962107</v>
      </c>
      <c r="DO138" s="145">
        <f t="shared" si="24"/>
        <v>0.10941842503962107</v>
      </c>
      <c r="DP138" s="106">
        <v>3.1267</v>
      </c>
      <c r="DQ138" s="147">
        <v>10.4208</v>
      </c>
      <c r="DR138" s="147">
        <v>417.04</v>
      </c>
      <c r="DS138" s="147">
        <f t="shared" si="16"/>
        <v>270.14688000000001</v>
      </c>
      <c r="DT138" s="148">
        <f t="shared" si="17"/>
        <v>-146.89312000000001</v>
      </c>
    </row>
    <row r="139" spans="1:124" x14ac:dyDescent="0.2">
      <c r="A139" s="6" t="s">
        <v>1247</v>
      </c>
      <c r="B139" s="88">
        <v>38759.927083333336</v>
      </c>
      <c r="C139" s="88">
        <v>38760.201388888891</v>
      </c>
      <c r="D139" s="6" t="s">
        <v>1481</v>
      </c>
      <c r="E139" s="6" t="s">
        <v>1482</v>
      </c>
      <c r="F139" s="141" t="s">
        <v>2665</v>
      </c>
      <c r="G139" s="142">
        <v>38759.711805555555</v>
      </c>
      <c r="H139" s="142">
        <v>38759.958333333336</v>
      </c>
      <c r="J139" s="6">
        <v>50</v>
      </c>
      <c r="P139" s="6">
        <v>88.19</v>
      </c>
      <c r="R139" s="6">
        <v>47.4</v>
      </c>
      <c r="T139" s="6">
        <v>111</v>
      </c>
      <c r="V139" s="6">
        <v>1.7000000000000001E-2</v>
      </c>
      <c r="X139" s="6">
        <v>0.82</v>
      </c>
      <c r="Z139" s="6">
        <v>16</v>
      </c>
      <c r="AB139" s="6">
        <v>1760</v>
      </c>
      <c r="AD139" s="6">
        <v>3020</v>
      </c>
      <c r="AF139" s="6">
        <v>9170</v>
      </c>
      <c r="AG139" s="6" t="s">
        <v>1784</v>
      </c>
      <c r="AH139" s="6">
        <v>18</v>
      </c>
      <c r="AJ139" s="6">
        <v>29</v>
      </c>
      <c r="AK139" s="6" t="s">
        <v>1784</v>
      </c>
      <c r="AL139" s="6">
        <v>5</v>
      </c>
      <c r="AM139" s="6" t="s">
        <v>1784</v>
      </c>
      <c r="AN139" s="6">
        <v>2.5</v>
      </c>
      <c r="AP139" s="6">
        <v>8.02</v>
      </c>
      <c r="AR139" s="6">
        <v>248</v>
      </c>
      <c r="DB139" s="6" t="s">
        <v>520</v>
      </c>
      <c r="DC139" s="6" t="s">
        <v>480</v>
      </c>
      <c r="DD139" s="106">
        <f t="shared" si="26"/>
        <v>0.27430555555474712</v>
      </c>
      <c r="DE139" s="140">
        <f t="shared" si="27"/>
        <v>0.27430555555474712</v>
      </c>
      <c r="DF139" s="106">
        <f t="shared" si="25"/>
        <v>3.721097046424469</v>
      </c>
      <c r="DG139" s="106">
        <f t="shared" si="18"/>
        <v>13.237671314674234</v>
      </c>
      <c r="DH139" s="143">
        <f t="shared" si="15"/>
        <v>0.55156963811142645</v>
      </c>
      <c r="DI139" s="88">
        <f t="shared" si="19"/>
        <v>38760.263375193666</v>
      </c>
      <c r="DJ139" s="144">
        <f t="shared" si="20"/>
        <v>38760.509902971447</v>
      </c>
      <c r="DK139" s="145">
        <f t="shared" si="21"/>
        <v>0.33629186033067526</v>
      </c>
      <c r="DL139" s="145">
        <f t="shared" si="22"/>
        <v>-0.33629186033067526</v>
      </c>
      <c r="DM139" s="146">
        <v>0.99237089209782425</v>
      </c>
      <c r="DN139" s="145">
        <f t="shared" si="23"/>
        <v>0.30851408255693968</v>
      </c>
      <c r="DO139" s="145">
        <f t="shared" si="24"/>
        <v>-0.30851408255693968</v>
      </c>
      <c r="DP139" s="106">
        <v>0.65380000000000005</v>
      </c>
      <c r="DQ139" s="147">
        <v>3.2311999999999999</v>
      </c>
      <c r="DR139" s="147">
        <v>88.19</v>
      </c>
      <c r="DS139" s="147">
        <f t="shared" si="16"/>
        <v>56.488320000000009</v>
      </c>
      <c r="DT139" s="148">
        <f t="shared" si="17"/>
        <v>-31.701679999999989</v>
      </c>
    </row>
    <row r="140" spans="1:124" x14ac:dyDescent="0.2">
      <c r="A140" s="6" t="s">
        <v>1247</v>
      </c>
      <c r="B140" s="88">
        <v>38764.256944444445</v>
      </c>
      <c r="C140" s="88">
        <v>38765.263888888891</v>
      </c>
      <c r="D140" s="6" t="s">
        <v>1483</v>
      </c>
      <c r="E140" s="6" t="s">
        <v>1484</v>
      </c>
      <c r="F140" s="141"/>
      <c r="G140" s="142">
        <v>38763.930555555555</v>
      </c>
      <c r="H140" s="142">
        <v>38764.90625</v>
      </c>
      <c r="J140" s="6">
        <v>50</v>
      </c>
      <c r="P140" s="6">
        <v>1347.37</v>
      </c>
      <c r="R140" s="6">
        <v>236</v>
      </c>
      <c r="T140" s="6">
        <v>481</v>
      </c>
      <c r="V140" s="6">
        <v>0.30599999999999999</v>
      </c>
      <c r="X140" s="6">
        <v>2.42</v>
      </c>
      <c r="Z140" s="6">
        <v>29</v>
      </c>
      <c r="AB140" s="6">
        <v>2600</v>
      </c>
      <c r="AD140" s="6">
        <v>4270</v>
      </c>
      <c r="AF140" s="6">
        <v>12200</v>
      </c>
      <c r="AG140" s="6" t="s">
        <v>1784</v>
      </c>
      <c r="AH140" s="6">
        <v>18</v>
      </c>
      <c r="AJ140" s="6">
        <v>170</v>
      </c>
      <c r="AK140" s="6" t="s">
        <v>1784</v>
      </c>
      <c r="AL140" s="6">
        <v>5</v>
      </c>
      <c r="AM140" s="6" t="s">
        <v>1784</v>
      </c>
      <c r="AN140" s="6">
        <v>2.5</v>
      </c>
      <c r="AP140" s="6">
        <v>7.18</v>
      </c>
      <c r="AR140" s="6">
        <v>154</v>
      </c>
      <c r="AS140" s="6" t="s">
        <v>1784</v>
      </c>
      <c r="AT140" s="6">
        <v>40</v>
      </c>
      <c r="CC140" s="6" t="s">
        <v>1784</v>
      </c>
      <c r="CD140" s="6">
        <v>40</v>
      </c>
      <c r="DB140" s="6" t="s">
        <v>520</v>
      </c>
      <c r="DC140" s="6" t="s">
        <v>521</v>
      </c>
      <c r="DD140" s="106">
        <f t="shared" si="26"/>
        <v>1.0069444444452529</v>
      </c>
      <c r="DE140" s="140">
        <f t="shared" si="27"/>
        <v>1.0069444444452529</v>
      </c>
      <c r="DF140" s="106">
        <f t="shared" si="25"/>
        <v>15.487011494240438</v>
      </c>
      <c r="DG140" s="106">
        <f t="shared" si="18"/>
        <v>5.4682415009224119</v>
      </c>
      <c r="DH140" s="143">
        <f t="shared" si="15"/>
        <v>0.22784339587176716</v>
      </c>
      <c r="DI140" s="88">
        <f t="shared" si="19"/>
        <v>38764.158398951426</v>
      </c>
      <c r="DJ140" s="144">
        <f t="shared" si="20"/>
        <v>38765.134093395871</v>
      </c>
      <c r="DK140" s="145">
        <f t="shared" si="21"/>
        <v>-9.8545493019628339E-2</v>
      </c>
      <c r="DL140" s="145">
        <f t="shared" si="22"/>
        <v>9.8545493019628339E-2</v>
      </c>
      <c r="DM140" s="146">
        <v>1.99237089209782</v>
      </c>
      <c r="DN140" s="145">
        <f t="shared" si="23"/>
        <v>-0.12979549301962834</v>
      </c>
      <c r="DO140" s="145">
        <f t="shared" si="24"/>
        <v>0.12979549301962834</v>
      </c>
      <c r="DP140" s="106">
        <v>15.1989</v>
      </c>
      <c r="DQ140" s="147">
        <v>52.716900000000003</v>
      </c>
      <c r="DR140" s="147">
        <v>1347.37</v>
      </c>
      <c r="DS140" s="147">
        <f t="shared" si="16"/>
        <v>1313.18496</v>
      </c>
      <c r="DT140" s="148">
        <f t="shared" si="17"/>
        <v>-34.185039999999844</v>
      </c>
    </row>
    <row r="141" spans="1:124" x14ac:dyDescent="0.2">
      <c r="A141" s="6" t="s">
        <v>1247</v>
      </c>
      <c r="B141" s="88">
        <v>38781.958333333336</v>
      </c>
      <c r="C141" s="88">
        <v>38782.986111111109</v>
      </c>
      <c r="D141" s="6" t="s">
        <v>1485</v>
      </c>
      <c r="E141" s="6" t="s">
        <v>1486</v>
      </c>
      <c r="F141" s="141" t="s">
        <v>2696</v>
      </c>
      <c r="G141" s="142">
        <v>38781.663194444445</v>
      </c>
      <c r="H141" s="142">
        <v>38782.545138888891</v>
      </c>
      <c r="J141" s="6">
        <v>50</v>
      </c>
      <c r="P141" s="6">
        <v>1251.95</v>
      </c>
      <c r="R141" s="6">
        <v>644</v>
      </c>
      <c r="T141" s="6">
        <v>1150</v>
      </c>
      <c r="V141" s="6">
        <v>3.6999999999999998E-2</v>
      </c>
      <c r="X141" s="6">
        <v>2.31</v>
      </c>
      <c r="Z141" s="6">
        <v>39</v>
      </c>
      <c r="AB141" s="6">
        <v>2790</v>
      </c>
      <c r="AD141" s="6">
        <v>4660</v>
      </c>
      <c r="AF141" s="6">
        <v>13500</v>
      </c>
      <c r="AG141" s="6" t="s">
        <v>1784</v>
      </c>
      <c r="AH141" s="6">
        <v>18</v>
      </c>
      <c r="AJ141" s="6">
        <v>180</v>
      </c>
      <c r="AL141" s="6">
        <v>10</v>
      </c>
      <c r="AM141" s="6" t="s">
        <v>1784</v>
      </c>
      <c r="AN141" s="6">
        <v>2.5</v>
      </c>
      <c r="AP141" s="6">
        <v>7.12</v>
      </c>
      <c r="AR141" s="6">
        <v>158</v>
      </c>
      <c r="AS141" s="6" t="s">
        <v>1784</v>
      </c>
      <c r="AT141" s="6">
        <v>40</v>
      </c>
      <c r="CD141" s="6">
        <v>50</v>
      </c>
      <c r="DB141" s="6" t="s">
        <v>520</v>
      </c>
      <c r="DC141" s="6" t="s">
        <v>481</v>
      </c>
      <c r="DD141" s="106">
        <f t="shared" si="26"/>
        <v>1.0277777777737356</v>
      </c>
      <c r="DE141" s="140">
        <f t="shared" si="27"/>
        <v>1.0277777777737356</v>
      </c>
      <c r="DF141" s="106">
        <f t="shared" si="25"/>
        <v>14.098536036091486</v>
      </c>
      <c r="DG141" s="106">
        <f t="shared" si="18"/>
        <v>5.7961513836506571</v>
      </c>
      <c r="DH141" s="143">
        <f t="shared" si="15"/>
        <v>0.2415063076521107</v>
      </c>
      <c r="DI141" s="88">
        <f t="shared" si="19"/>
        <v>38781.9047007521</v>
      </c>
      <c r="DJ141" s="144">
        <f t="shared" si="20"/>
        <v>38782.786645196546</v>
      </c>
      <c r="DK141" s="145">
        <f t="shared" si="21"/>
        <v>-5.3632581235433463E-2</v>
      </c>
      <c r="DL141" s="145">
        <f t="shared" si="22"/>
        <v>5.3632581235433463E-2</v>
      </c>
      <c r="DM141" s="146">
        <v>2.9923708920978198</v>
      </c>
      <c r="DN141" s="145">
        <f t="shared" si="23"/>
        <v>-0.19946591456391616</v>
      </c>
      <c r="DO141" s="145">
        <f t="shared" si="24"/>
        <v>0.19946591456391616</v>
      </c>
      <c r="DP141" s="106">
        <v>11.851900000000001</v>
      </c>
      <c r="DQ141" s="147">
        <v>28.6281</v>
      </c>
      <c r="DR141" s="147">
        <v>1251.95</v>
      </c>
      <c r="DS141" s="147">
        <f t="shared" si="16"/>
        <v>1024.0041600000002</v>
      </c>
      <c r="DT141" s="148">
        <f t="shared" si="17"/>
        <v>-227.94583999999986</v>
      </c>
    </row>
    <row r="142" spans="1:124" x14ac:dyDescent="0.2">
      <c r="A142" s="6" t="s">
        <v>1247</v>
      </c>
      <c r="B142" s="88">
        <v>38783.576388888891</v>
      </c>
      <c r="C142" s="88">
        <v>38785.40625</v>
      </c>
      <c r="D142" s="6" t="s">
        <v>1487</v>
      </c>
      <c r="E142" s="6" t="s">
        <v>1488</v>
      </c>
      <c r="F142" s="141" t="s">
        <v>2702</v>
      </c>
      <c r="G142" s="142">
        <v>38783.559027777781</v>
      </c>
      <c r="H142" s="142">
        <v>38785.392361111109</v>
      </c>
      <c r="J142" s="6">
        <v>50</v>
      </c>
      <c r="P142" s="6">
        <v>12372.82</v>
      </c>
      <c r="R142" s="6">
        <v>45.4</v>
      </c>
      <c r="T142" s="6">
        <v>139</v>
      </c>
      <c r="V142" s="6">
        <v>5.7000000000000002E-2</v>
      </c>
      <c r="X142" s="6">
        <v>2.44</v>
      </c>
      <c r="Z142" s="6">
        <v>18</v>
      </c>
      <c r="AB142" s="6">
        <v>203</v>
      </c>
      <c r="AD142" s="6">
        <v>327</v>
      </c>
      <c r="AF142" s="6">
        <v>1290</v>
      </c>
      <c r="AG142" s="6" t="s">
        <v>1784</v>
      </c>
      <c r="AH142" s="6">
        <v>18</v>
      </c>
      <c r="AJ142" s="6">
        <v>21</v>
      </c>
      <c r="AL142" s="6">
        <v>13</v>
      </c>
      <c r="AM142" s="6" t="s">
        <v>1784</v>
      </c>
      <c r="AN142" s="6">
        <v>2.5</v>
      </c>
      <c r="AP142" s="6">
        <v>7.38</v>
      </c>
      <c r="AR142" s="6">
        <v>100</v>
      </c>
      <c r="AS142" s="6" t="s">
        <v>1784</v>
      </c>
      <c r="AT142" s="6">
        <v>40</v>
      </c>
      <c r="AV142" s="6">
        <v>2.6640000000000001</v>
      </c>
      <c r="AX142" s="6">
        <v>43.106000000000002</v>
      </c>
      <c r="AZ142" s="6">
        <v>0.40899999999999997</v>
      </c>
      <c r="BB142" s="6">
        <v>42.697000000000003</v>
      </c>
      <c r="CC142" s="6" t="s">
        <v>1784</v>
      </c>
      <c r="CD142" s="6">
        <v>40</v>
      </c>
      <c r="DB142" s="6" t="s">
        <v>520</v>
      </c>
      <c r="DC142" s="6" t="s">
        <v>482</v>
      </c>
      <c r="DD142" s="106">
        <f t="shared" si="26"/>
        <v>1.8298611111094942</v>
      </c>
      <c r="DE142" s="140">
        <f t="shared" si="27"/>
        <v>1.8298611111094942</v>
      </c>
      <c r="DF142" s="106">
        <f t="shared" si="25"/>
        <v>78.25945604054985</v>
      </c>
      <c r="DG142" s="106">
        <f t="shared" si="18"/>
        <v>2.0027870749047887</v>
      </c>
      <c r="DH142" s="143">
        <f t="shared" si="15"/>
        <v>8.34494614543662E-2</v>
      </c>
      <c r="DI142" s="88">
        <f t="shared" si="19"/>
        <v>38783.642477239235</v>
      </c>
      <c r="DJ142" s="144">
        <f t="shared" si="20"/>
        <v>38785.475810572563</v>
      </c>
      <c r="DK142" s="145">
        <f t="shared" si="21"/>
        <v>6.6088350344216451E-2</v>
      </c>
      <c r="DL142" s="145">
        <f t="shared" si="22"/>
        <v>-6.6088350344216451E-2</v>
      </c>
      <c r="DM142" s="146">
        <v>4.0097907811286859E-2</v>
      </c>
      <c r="DN142" s="145">
        <f t="shared" si="23"/>
        <v>6.9560572563204914E-2</v>
      </c>
      <c r="DO142" s="145">
        <f t="shared" si="24"/>
        <v>-6.9560572563204914E-2</v>
      </c>
      <c r="DP142" s="106">
        <v>145.28489999999999</v>
      </c>
      <c r="DQ142" s="147">
        <v>653.00310000000002</v>
      </c>
      <c r="DR142" s="147">
        <v>12372.82</v>
      </c>
      <c r="DS142" s="147">
        <f t="shared" si="16"/>
        <v>12552.61536</v>
      </c>
      <c r="DT142" s="148">
        <f t="shared" si="17"/>
        <v>179.79536000000007</v>
      </c>
    </row>
    <row r="143" spans="1:124" x14ac:dyDescent="0.2">
      <c r="A143" s="6" t="s">
        <v>1247</v>
      </c>
      <c r="B143" s="88">
        <v>39052.330555555556</v>
      </c>
      <c r="C143" s="88">
        <v>39053.101388888892</v>
      </c>
      <c r="D143" s="6" t="s">
        <v>1489</v>
      </c>
      <c r="E143" s="6" t="s">
        <v>1490</v>
      </c>
      <c r="F143" s="141" t="s">
        <v>2736</v>
      </c>
      <c r="G143" s="142">
        <v>39052.145833333336</v>
      </c>
      <c r="H143" s="142">
        <v>39052.902777777781</v>
      </c>
      <c r="J143" s="6">
        <v>50</v>
      </c>
      <c r="P143" s="6">
        <v>815</v>
      </c>
      <c r="R143" s="6">
        <v>26.9</v>
      </c>
      <c r="T143" s="6">
        <v>69</v>
      </c>
      <c r="V143" s="6">
        <v>4.4999999999999998E-2</v>
      </c>
      <c r="X143" s="6">
        <v>0.44</v>
      </c>
      <c r="Z143" s="6">
        <v>7</v>
      </c>
      <c r="AB143" s="6">
        <v>419</v>
      </c>
      <c r="AD143" s="6">
        <v>678</v>
      </c>
      <c r="AF143" s="6">
        <v>2670</v>
      </c>
      <c r="AG143" s="6" t="s">
        <v>1784</v>
      </c>
      <c r="AH143" s="6">
        <v>18</v>
      </c>
      <c r="AJ143" s="6">
        <v>34</v>
      </c>
      <c r="AK143" s="6" t="s">
        <v>1784</v>
      </c>
      <c r="AL143" s="6">
        <v>5</v>
      </c>
      <c r="AM143" s="6" t="s">
        <v>1784</v>
      </c>
      <c r="AN143" s="6">
        <v>2.5</v>
      </c>
      <c r="AP143" s="6">
        <v>8.16</v>
      </c>
      <c r="AR143" s="6">
        <v>249</v>
      </c>
      <c r="AT143" s="6">
        <v>3.2</v>
      </c>
      <c r="CD143" s="6">
        <v>2.2999999999999998</v>
      </c>
      <c r="CF143" s="6">
        <v>0.28999999999999998</v>
      </c>
      <c r="DB143" s="6" t="s">
        <v>520</v>
      </c>
      <c r="DC143" s="6" t="s">
        <v>483</v>
      </c>
      <c r="DD143" s="106">
        <f t="shared" si="26"/>
        <v>0.77083333333575865</v>
      </c>
      <c r="DE143" s="140">
        <f t="shared" si="27"/>
        <v>0.77083333333575865</v>
      </c>
      <c r="DF143" s="106">
        <f t="shared" si="25"/>
        <v>12.237237237198734</v>
      </c>
      <c r="DG143" s="106">
        <f t="shared" si="18"/>
        <v>6.3279627808424586</v>
      </c>
      <c r="DH143" s="143">
        <f t="shared" si="15"/>
        <v>0.26366511586843577</v>
      </c>
      <c r="DI143" s="88">
        <f t="shared" si="19"/>
        <v>39052.409498449204</v>
      </c>
      <c r="DJ143" s="144">
        <f t="shared" si="20"/>
        <v>39053.166442893649</v>
      </c>
      <c r="DK143" s="145">
        <f t="shared" si="21"/>
        <v>7.8942893647763412E-2</v>
      </c>
      <c r="DL143" s="145">
        <f t="shared" si="22"/>
        <v>-7.8942893647763412E-2</v>
      </c>
      <c r="DM143" s="146">
        <v>0.12221236876939656</v>
      </c>
      <c r="DN143" s="145">
        <f t="shared" si="23"/>
        <v>6.5054004757257644E-2</v>
      </c>
      <c r="DO143" s="145">
        <f t="shared" si="24"/>
        <v>-6.5054004757257644E-2</v>
      </c>
      <c r="DP143" s="106">
        <v>10.293200000000001</v>
      </c>
      <c r="DQ143" s="147">
        <v>15.2546</v>
      </c>
      <c r="DR143" s="147">
        <v>815</v>
      </c>
      <c r="DS143" s="147">
        <f t="shared" si="16"/>
        <v>889.33248000000003</v>
      </c>
      <c r="DT143" s="148">
        <f t="shared" si="17"/>
        <v>74.332480000000032</v>
      </c>
    </row>
    <row r="144" spans="1:124" x14ac:dyDescent="0.2">
      <c r="A144" s="6" t="s">
        <v>1247</v>
      </c>
      <c r="B144" s="88">
        <v>39097.215277777781</v>
      </c>
      <c r="C144" s="88">
        <v>39097.920138888891</v>
      </c>
      <c r="D144" s="6" t="s">
        <v>1491</v>
      </c>
      <c r="E144" s="6" t="s">
        <v>1492</v>
      </c>
      <c r="F144" s="141" t="s">
        <v>2746</v>
      </c>
      <c r="G144" s="142">
        <v>39096.881944444445</v>
      </c>
      <c r="H144" s="142">
        <v>39097.517361111109</v>
      </c>
      <c r="J144" s="6">
        <v>50</v>
      </c>
      <c r="P144" s="6">
        <v>353</v>
      </c>
      <c r="Q144" s="6" t="s">
        <v>1784</v>
      </c>
      <c r="R144" s="6">
        <v>600</v>
      </c>
      <c r="T144" s="6">
        <v>260</v>
      </c>
      <c r="V144" s="6">
        <v>9.4E-2</v>
      </c>
      <c r="X144" s="6">
        <v>0.9</v>
      </c>
      <c r="Z144" s="6">
        <v>18.2</v>
      </c>
      <c r="AB144" s="6">
        <v>1700</v>
      </c>
      <c r="AD144" s="6">
        <v>2830</v>
      </c>
      <c r="AF144" s="6">
        <v>8880</v>
      </c>
      <c r="AG144" s="6" t="s">
        <v>1784</v>
      </c>
      <c r="AH144" s="6">
        <v>18</v>
      </c>
      <c r="AJ144" s="6">
        <v>180</v>
      </c>
      <c r="AL144" s="6">
        <v>7.5</v>
      </c>
      <c r="AM144" s="6" t="s">
        <v>1784</v>
      </c>
      <c r="AN144" s="6">
        <v>2.5</v>
      </c>
      <c r="AP144" s="6">
        <v>8.02</v>
      </c>
      <c r="AR144" s="6">
        <v>261</v>
      </c>
      <c r="AT144" s="6">
        <v>6.1</v>
      </c>
      <c r="BD144" s="6">
        <v>175</v>
      </c>
      <c r="CD144" s="6">
        <v>5.5</v>
      </c>
      <c r="CF144" s="6">
        <v>1</v>
      </c>
      <c r="DB144" s="6" t="s">
        <v>520</v>
      </c>
      <c r="DC144" s="6" t="s">
        <v>484</v>
      </c>
      <c r="DD144" s="106">
        <f t="shared" si="26"/>
        <v>0.70486111110949423</v>
      </c>
      <c r="DE144" s="140">
        <f t="shared" si="27"/>
        <v>0.70486111110949423</v>
      </c>
      <c r="DF144" s="106">
        <f t="shared" si="25"/>
        <v>5.7963875205387474</v>
      </c>
      <c r="DG144" s="106">
        <f t="shared" si="18"/>
        <v>10.057036250281078</v>
      </c>
      <c r="DH144" s="143">
        <f t="shared" si="15"/>
        <v>0.41904317709504491</v>
      </c>
      <c r="DI144" s="112">
        <f t="shared" si="19"/>
        <v>39097.300987621544</v>
      </c>
      <c r="DJ144" s="151">
        <f t="shared" si="20"/>
        <v>39097.936404288208</v>
      </c>
      <c r="DK144" s="145">
        <f t="shared" si="21"/>
        <v>8.5709843762742821E-2</v>
      </c>
      <c r="DL144" s="145">
        <f t="shared" si="22"/>
        <v>-8.5709843762742821E-2</v>
      </c>
      <c r="DM144" s="146">
        <v>0.18057978511205874</v>
      </c>
      <c r="DN144" s="145">
        <f t="shared" si="23"/>
        <v>1.6265399317489937E-2</v>
      </c>
      <c r="DO144" s="145">
        <f t="shared" si="24"/>
        <v>-1.6265399317489937E-2</v>
      </c>
      <c r="DP144" s="106">
        <v>4.1223000000000001</v>
      </c>
      <c r="DQ144" s="147">
        <v>10.6355</v>
      </c>
      <c r="DR144" s="147">
        <v>353</v>
      </c>
      <c r="DS144" s="147">
        <f t="shared" si="16"/>
        <v>356.16672</v>
      </c>
      <c r="DT144" s="148">
        <f t="shared" si="17"/>
        <v>3.166719999999998</v>
      </c>
    </row>
    <row r="145" spans="1:124" x14ac:dyDescent="0.2">
      <c r="A145" s="6" t="s">
        <v>1247</v>
      </c>
      <c r="B145" s="88">
        <v>39103.743055555555</v>
      </c>
      <c r="C145" s="88">
        <v>39104.701388888891</v>
      </c>
      <c r="D145" s="6" t="s">
        <v>1495</v>
      </c>
      <c r="E145" s="6" t="s">
        <v>1496</v>
      </c>
      <c r="F145" s="141" t="s">
        <v>2760</v>
      </c>
      <c r="G145" s="142">
        <v>39103.347222222219</v>
      </c>
      <c r="H145" s="142">
        <v>39104.274305555555</v>
      </c>
      <c r="J145" s="6">
        <v>50</v>
      </c>
      <c r="P145" s="6">
        <v>359</v>
      </c>
      <c r="Q145" s="6" t="s">
        <v>1784</v>
      </c>
      <c r="R145" s="6">
        <v>120</v>
      </c>
      <c r="T145" s="6">
        <v>69</v>
      </c>
      <c r="Z145" s="6">
        <v>12</v>
      </c>
      <c r="AB145" s="6">
        <v>1660</v>
      </c>
      <c r="AD145" s="6">
        <v>2680</v>
      </c>
      <c r="AF145" s="6">
        <v>8350</v>
      </c>
      <c r="AG145" s="6" t="s">
        <v>1784</v>
      </c>
      <c r="AH145" s="6">
        <v>18</v>
      </c>
      <c r="AJ145" s="6">
        <v>52</v>
      </c>
      <c r="AK145" s="6" t="s">
        <v>1784</v>
      </c>
      <c r="AL145" s="6">
        <v>5</v>
      </c>
      <c r="AM145" s="6" t="s">
        <v>1784</v>
      </c>
      <c r="AN145" s="6">
        <v>2.5</v>
      </c>
      <c r="AP145" s="6">
        <v>8.14</v>
      </c>
      <c r="AR145" s="6">
        <v>190</v>
      </c>
      <c r="BD145" s="6">
        <v>172</v>
      </c>
      <c r="DB145" s="6" t="s">
        <v>520</v>
      </c>
      <c r="DC145" s="6" t="s">
        <v>485</v>
      </c>
      <c r="DD145" s="106">
        <f t="shared" si="26"/>
        <v>0.95833333333575865</v>
      </c>
      <c r="DE145" s="140">
        <f t="shared" si="27"/>
        <v>0.95833333333575865</v>
      </c>
      <c r="DF145" s="106">
        <f t="shared" si="25"/>
        <v>4.335748792259559</v>
      </c>
      <c r="DG145" s="106">
        <f t="shared" si="18"/>
        <v>12.040592602136988</v>
      </c>
      <c r="DH145" s="143">
        <f t="shared" si="15"/>
        <v>0.50169135842237444</v>
      </c>
      <c r="DI145" s="112">
        <f t="shared" si="19"/>
        <v>39103.848913580645</v>
      </c>
      <c r="DJ145" s="151">
        <f t="shared" si="20"/>
        <v>39104.775996913981</v>
      </c>
      <c r="DK145" s="145">
        <f t="shared" si="21"/>
        <v>0.10585802509012865</v>
      </c>
      <c r="DL145" s="145">
        <f t="shared" si="22"/>
        <v>-0.10585802509012865</v>
      </c>
      <c r="DM145" s="146">
        <v>0.11277180338947801</v>
      </c>
      <c r="DN145" s="145">
        <f t="shared" si="23"/>
        <v>7.4608025090128649E-2</v>
      </c>
      <c r="DO145" s="145">
        <f t="shared" si="24"/>
        <v>-7.4608025090128649E-2</v>
      </c>
      <c r="DP145" s="106">
        <v>10.364000000000001</v>
      </c>
      <c r="DQ145" s="147">
        <v>13.437099999999999</v>
      </c>
      <c r="DR145" s="147">
        <v>359</v>
      </c>
      <c r="DS145" s="147">
        <f t="shared" si="16"/>
        <v>895.44960000000015</v>
      </c>
      <c r="DT145" s="148">
        <f t="shared" si="17"/>
        <v>536.44960000000015</v>
      </c>
    </row>
    <row r="146" spans="1:124" x14ac:dyDescent="0.2">
      <c r="A146" s="6" t="s">
        <v>1247</v>
      </c>
      <c r="B146" s="88">
        <v>39137.545138888891</v>
      </c>
      <c r="C146" s="88">
        <v>39139.621527777781</v>
      </c>
      <c r="D146" s="6" t="s">
        <v>1497</v>
      </c>
      <c r="E146" s="6" t="s">
        <v>1498</v>
      </c>
      <c r="F146" s="141" t="s">
        <v>2772</v>
      </c>
      <c r="G146" s="150">
        <v>39136.986111111109</v>
      </c>
      <c r="H146" s="150">
        <v>39139.423611111109</v>
      </c>
      <c r="J146" s="6">
        <v>50</v>
      </c>
      <c r="P146" s="6">
        <v>2625</v>
      </c>
      <c r="R146" s="6">
        <v>197</v>
      </c>
      <c r="T146" s="6">
        <v>356</v>
      </c>
      <c r="V146" s="6">
        <v>4.9000000000000002E-2</v>
      </c>
      <c r="X146" s="6">
        <v>1.71</v>
      </c>
      <c r="Z146" s="6">
        <v>28.5</v>
      </c>
      <c r="AB146" s="6">
        <v>2030</v>
      </c>
      <c r="AD146" s="6">
        <v>3330</v>
      </c>
      <c r="AF146" s="6">
        <v>9840</v>
      </c>
      <c r="AG146" s="6" t="s">
        <v>1784</v>
      </c>
      <c r="AH146" s="6">
        <v>18</v>
      </c>
      <c r="AJ146" s="6">
        <v>80</v>
      </c>
      <c r="AL146" s="6">
        <v>36</v>
      </c>
      <c r="AM146" s="6" t="s">
        <v>1784</v>
      </c>
      <c r="AN146" s="6">
        <v>2.5</v>
      </c>
      <c r="AP146" s="6">
        <v>7.43</v>
      </c>
      <c r="AR146" s="6">
        <v>199</v>
      </c>
      <c r="AT146" s="6">
        <v>14</v>
      </c>
      <c r="CD146" s="6">
        <v>15</v>
      </c>
      <c r="CF146" s="6">
        <v>3.2</v>
      </c>
      <c r="DB146" s="6" t="s">
        <v>520</v>
      </c>
      <c r="DC146" s="6" t="s">
        <v>486</v>
      </c>
      <c r="DD146" s="106">
        <f t="shared" si="26"/>
        <v>2.0763888888905058</v>
      </c>
      <c r="DE146" s="140">
        <f t="shared" si="27"/>
        <v>2.0763888888905058</v>
      </c>
      <c r="DF146" s="106">
        <f t="shared" si="25"/>
        <v>14.632107023399977</v>
      </c>
      <c r="DG146" s="106">
        <f t="shared" si="18"/>
        <v>5.664183996754522</v>
      </c>
      <c r="DH146" s="143">
        <f t="shared" si="15"/>
        <v>0.23600766653143843</v>
      </c>
      <c r="DI146" s="112">
        <f t="shared" si="19"/>
        <v>39137.222118777638</v>
      </c>
      <c r="DJ146" s="151">
        <f t="shared" si="20"/>
        <v>39139.659618777638</v>
      </c>
      <c r="DK146" s="152">
        <f t="shared" si="21"/>
        <v>-0.3230201112528448</v>
      </c>
      <c r="DL146" s="152">
        <f t="shared" si="22"/>
        <v>0.3230201112528448</v>
      </c>
      <c r="DM146" s="153">
        <v>-0.40970183381432435</v>
      </c>
      <c r="DN146" s="152">
        <f t="shared" si="23"/>
        <v>3.8090999856649432E-2</v>
      </c>
      <c r="DO146" s="152">
        <f t="shared" si="24"/>
        <v>-3.8090999856649432E-2</v>
      </c>
      <c r="DP146" s="106">
        <v>33.334000000000003</v>
      </c>
      <c r="DQ146" s="147">
        <v>35.5137</v>
      </c>
      <c r="DR146" s="147">
        <v>2625</v>
      </c>
      <c r="DS146" s="147">
        <f t="shared" si="16"/>
        <v>2880.0576000000001</v>
      </c>
      <c r="DT146" s="148">
        <f t="shared" si="17"/>
        <v>255.05760000000009</v>
      </c>
    </row>
    <row r="147" spans="1:124" x14ac:dyDescent="0.2">
      <c r="A147" s="6" t="s">
        <v>1247</v>
      </c>
      <c r="B147" s="88">
        <v>39142.552083333336</v>
      </c>
      <c r="C147" s="88">
        <v>39143.53125</v>
      </c>
      <c r="D147" s="6" t="s">
        <v>1499</v>
      </c>
      <c r="E147" s="6" t="s">
        <v>1500</v>
      </c>
      <c r="F147" s="141" t="s">
        <v>2782</v>
      </c>
      <c r="G147" s="150">
        <v>39142.298611111109</v>
      </c>
      <c r="H147" s="150">
        <v>39143.361111111109</v>
      </c>
      <c r="J147" s="6">
        <v>50</v>
      </c>
      <c r="P147" s="6">
        <v>6991</v>
      </c>
      <c r="R147" s="6">
        <v>178</v>
      </c>
      <c r="T147" s="6">
        <v>366</v>
      </c>
      <c r="Z147" s="6">
        <v>30.4</v>
      </c>
      <c r="AB147" s="6">
        <v>828</v>
      </c>
      <c r="AD147" s="6">
        <v>1460</v>
      </c>
      <c r="AF147" s="6">
        <v>4670</v>
      </c>
      <c r="AG147" s="6" t="s">
        <v>1784</v>
      </c>
      <c r="AH147" s="6">
        <v>18</v>
      </c>
      <c r="AJ147" s="6">
        <v>130</v>
      </c>
      <c r="AL147" s="6">
        <v>27</v>
      </c>
      <c r="AM147" s="6" t="s">
        <v>1784</v>
      </c>
      <c r="AN147" s="6">
        <v>2.5</v>
      </c>
      <c r="AP147" s="6">
        <v>7.02</v>
      </c>
      <c r="AR147" s="6">
        <v>147</v>
      </c>
      <c r="AT147" s="6">
        <v>7.6</v>
      </c>
      <c r="CD147" s="6">
        <v>8.6</v>
      </c>
      <c r="CF147" s="6">
        <v>1.3</v>
      </c>
      <c r="DB147" s="6" t="s">
        <v>520</v>
      </c>
      <c r="DC147" s="6" t="s">
        <v>487</v>
      </c>
      <c r="DD147" s="106">
        <f t="shared" si="26"/>
        <v>0.97916666666424135</v>
      </c>
      <c r="DE147" s="140">
        <f t="shared" si="27"/>
        <v>0.97916666666424135</v>
      </c>
      <c r="DF147" s="106">
        <f t="shared" si="25"/>
        <v>82.635933806351247</v>
      </c>
      <c r="DG147" s="106">
        <f t="shared" si="18"/>
        <v>1.936345583067798</v>
      </c>
      <c r="DH147" s="143">
        <f t="shared" si="15"/>
        <v>8.0681065961158246E-2</v>
      </c>
      <c r="DI147" s="112">
        <f t="shared" si="19"/>
        <v>39142.379292177073</v>
      </c>
      <c r="DJ147" s="151">
        <f t="shared" si="20"/>
        <v>39143.441792177073</v>
      </c>
      <c r="DK147" s="152">
        <f t="shared" si="21"/>
        <v>-0.17279115626297425</v>
      </c>
      <c r="DL147" s="152">
        <f t="shared" si="22"/>
        <v>0.17279115626297425</v>
      </c>
      <c r="DM147" s="153">
        <v>-0.17179843162739417</v>
      </c>
      <c r="DN147" s="152">
        <f t="shared" si="23"/>
        <v>-8.9457822927215602E-2</v>
      </c>
      <c r="DO147" s="152">
        <f t="shared" si="24"/>
        <v>8.9457822927215602E-2</v>
      </c>
      <c r="DP147" s="106">
        <v>80.772599999999997</v>
      </c>
      <c r="DQ147" s="147">
        <v>236.0975</v>
      </c>
      <c r="DR147" s="147">
        <v>6991</v>
      </c>
      <c r="DS147" s="147">
        <f t="shared" si="16"/>
        <v>6978.7526399999997</v>
      </c>
      <c r="DT147" s="148">
        <f t="shared" si="17"/>
        <v>-12.247360000000299</v>
      </c>
    </row>
    <row r="148" spans="1:124" x14ac:dyDescent="0.2">
      <c r="A148" s="6" t="s">
        <v>1247</v>
      </c>
      <c r="B148" s="88">
        <v>39183.73541666667</v>
      </c>
      <c r="C148" s="88">
        <v>39184.34652777778</v>
      </c>
      <c r="D148" s="6" t="s">
        <v>1501</v>
      </c>
      <c r="E148" s="6" t="s">
        <v>1502</v>
      </c>
      <c r="F148" s="141" t="s">
        <v>2804</v>
      </c>
      <c r="G148" s="142">
        <v>39183.520833333336</v>
      </c>
      <c r="H148" s="142">
        <v>39184.260416666664</v>
      </c>
      <c r="J148" s="6">
        <v>50</v>
      </c>
      <c r="P148" s="6">
        <v>2841</v>
      </c>
      <c r="R148" s="6">
        <v>196</v>
      </c>
      <c r="T148" s="6">
        <v>301</v>
      </c>
      <c r="V148" s="6">
        <v>0.188</v>
      </c>
      <c r="X148" s="6">
        <v>1.49</v>
      </c>
      <c r="Z148" s="6">
        <v>19.600000000000001</v>
      </c>
      <c r="AB148" s="6">
        <v>780</v>
      </c>
      <c r="AD148" s="6">
        <v>1270</v>
      </c>
      <c r="AF148" s="6">
        <v>4070</v>
      </c>
      <c r="AG148" s="6" t="s">
        <v>1784</v>
      </c>
      <c r="AH148" s="6">
        <v>18</v>
      </c>
      <c r="AJ148" s="6">
        <v>81</v>
      </c>
      <c r="AL148" s="6">
        <v>27</v>
      </c>
      <c r="AM148" s="6" t="s">
        <v>1784</v>
      </c>
      <c r="AN148" s="6">
        <v>2.5</v>
      </c>
      <c r="AP148" s="6">
        <v>7.53</v>
      </c>
      <c r="AR148" s="6">
        <v>137</v>
      </c>
      <c r="AT148" s="6">
        <v>15</v>
      </c>
      <c r="BD148" s="6">
        <v>33</v>
      </c>
      <c r="CD148" s="6">
        <v>19</v>
      </c>
      <c r="CF148" s="6">
        <v>2.6</v>
      </c>
      <c r="DB148" s="6" t="s">
        <v>520</v>
      </c>
      <c r="DC148" s="6" t="s">
        <v>488</v>
      </c>
      <c r="DD148" s="106">
        <f t="shared" si="26"/>
        <v>0.61111111110949423</v>
      </c>
      <c r="DE148" s="140">
        <f t="shared" si="27"/>
        <v>0.61111111110949423</v>
      </c>
      <c r="DF148" s="106">
        <f t="shared" si="25"/>
        <v>53.806818181960544</v>
      </c>
      <c r="DG148" s="106">
        <f t="shared" si="18"/>
        <v>2.526437031953936</v>
      </c>
      <c r="DH148" s="143">
        <f t="shared" si="15"/>
        <v>0.10526820966474733</v>
      </c>
      <c r="DI148" s="112">
        <f t="shared" si="19"/>
        <v>39183.626101542999</v>
      </c>
      <c r="DJ148" s="151">
        <f t="shared" si="20"/>
        <v>39184.365684876328</v>
      </c>
      <c r="DK148" s="145">
        <f t="shared" si="21"/>
        <v>-0.1093151236709673</v>
      </c>
      <c r="DL148" s="145">
        <f t="shared" si="22"/>
        <v>0.1093151236709673</v>
      </c>
      <c r="DM148" s="146">
        <v>-7.235679414588958E-2</v>
      </c>
      <c r="DN148" s="145">
        <f t="shared" si="23"/>
        <v>1.9157098548021168E-2</v>
      </c>
      <c r="DO148" s="145">
        <f t="shared" si="24"/>
        <v>-1.9157098548021168E-2</v>
      </c>
      <c r="DP148" s="106">
        <v>35.044499999999999</v>
      </c>
      <c r="DQ148" s="147">
        <v>77.089699999999993</v>
      </c>
      <c r="DR148" s="147">
        <v>2841</v>
      </c>
      <c r="DS148" s="147">
        <f t="shared" si="16"/>
        <v>3027.8448000000003</v>
      </c>
      <c r="DT148" s="148">
        <f t="shared" si="17"/>
        <v>186.8448000000003</v>
      </c>
    </row>
    <row r="149" spans="1:124" x14ac:dyDescent="0.2">
      <c r="A149" s="6" t="s">
        <v>1247</v>
      </c>
      <c r="B149" s="88">
        <v>39350.961111111108</v>
      </c>
      <c r="C149" s="88">
        <v>39351.589583333334</v>
      </c>
      <c r="D149" s="6" t="s">
        <v>1505</v>
      </c>
      <c r="E149" s="6" t="s">
        <v>1506</v>
      </c>
      <c r="F149" s="141" t="s">
        <v>2818</v>
      </c>
      <c r="G149" s="142">
        <v>39350.697916666664</v>
      </c>
      <c r="H149" s="142">
        <v>39351.184027777781</v>
      </c>
      <c r="J149" s="6">
        <v>50</v>
      </c>
      <c r="P149" s="6">
        <v>855</v>
      </c>
      <c r="R149" s="6">
        <v>4.7</v>
      </c>
      <c r="T149" s="6">
        <v>32</v>
      </c>
      <c r="U149" s="6" t="s">
        <v>1784</v>
      </c>
      <c r="V149" s="6">
        <v>1.4999999999999999E-2</v>
      </c>
      <c r="X149" s="6">
        <v>0.67</v>
      </c>
      <c r="Z149" s="6">
        <v>5.6</v>
      </c>
      <c r="AB149" s="6">
        <v>57.7</v>
      </c>
      <c r="AD149" s="6">
        <v>92.8</v>
      </c>
      <c r="AF149" s="6">
        <v>603</v>
      </c>
      <c r="AG149" s="6" t="s">
        <v>1784</v>
      </c>
      <c r="AH149" s="6">
        <v>18</v>
      </c>
      <c r="AI149" s="6" t="s">
        <v>1784</v>
      </c>
      <c r="AJ149" s="6">
        <v>18</v>
      </c>
      <c r="AK149" s="6" t="s">
        <v>1784</v>
      </c>
      <c r="AL149" s="6">
        <v>5</v>
      </c>
      <c r="AM149" s="6" t="s">
        <v>1784</v>
      </c>
      <c r="AN149" s="6">
        <v>2.5</v>
      </c>
      <c r="AP149" s="6">
        <v>8.11</v>
      </c>
      <c r="AR149" s="6">
        <v>114</v>
      </c>
      <c r="AT149" s="6">
        <v>0.33</v>
      </c>
      <c r="BD149" s="6">
        <v>11</v>
      </c>
      <c r="CD149" s="6">
        <v>2.5</v>
      </c>
      <c r="CF149" s="6">
        <v>0.35</v>
      </c>
      <c r="DB149" s="6" t="s">
        <v>520</v>
      </c>
      <c r="DC149" s="6" t="s">
        <v>489</v>
      </c>
      <c r="DD149" s="106">
        <f t="shared" si="26"/>
        <v>0.62847222222626442</v>
      </c>
      <c r="DE149" s="140">
        <f t="shared" si="27"/>
        <v>0.62847222222626442</v>
      </c>
      <c r="DF149" s="106">
        <f t="shared" si="25"/>
        <v>15.745856353489884</v>
      </c>
      <c r="DG149" s="106">
        <f t="shared" si="18"/>
        <v>5.41233306782431</v>
      </c>
      <c r="DH149" s="143">
        <f t="shared" si="15"/>
        <v>0.22551387782601293</v>
      </c>
      <c r="DI149" s="112">
        <f t="shared" si="19"/>
        <v>39350.923430544492</v>
      </c>
      <c r="DJ149" s="151">
        <f t="shared" si="20"/>
        <v>39351.409541655608</v>
      </c>
      <c r="DK149" s="145">
        <f t="shared" si="21"/>
        <v>-3.7680566616472788E-2</v>
      </c>
      <c r="DL149" s="145">
        <f t="shared" si="22"/>
        <v>3.7680566616472788E-2</v>
      </c>
      <c r="DM149" s="146">
        <v>3.4813468337233644E-2</v>
      </c>
      <c r="DN149" s="145">
        <f t="shared" si="23"/>
        <v>-0.18004167772596702</v>
      </c>
      <c r="DO149" s="145">
        <f t="shared" si="24"/>
        <v>0.18004167772596702</v>
      </c>
      <c r="DP149" s="106">
        <v>9.5902999999999992</v>
      </c>
      <c r="DQ149" s="147">
        <v>50.536299999999997</v>
      </c>
      <c r="DR149" s="147">
        <v>855</v>
      </c>
      <c r="DS149" s="147">
        <f t="shared" si="16"/>
        <v>828.60191999999995</v>
      </c>
      <c r="DT149" s="148">
        <f t="shared" si="17"/>
        <v>-26.39808000000005</v>
      </c>
    </row>
    <row r="150" spans="1:124" x14ac:dyDescent="0.2">
      <c r="A150" s="6" t="s">
        <v>1247</v>
      </c>
      <c r="B150" s="88">
        <v>39418.013194444444</v>
      </c>
      <c r="C150" s="88">
        <v>39419.492361111108</v>
      </c>
      <c r="D150" s="6" t="s">
        <v>1509</v>
      </c>
      <c r="E150" s="6" t="s">
        <v>1510</v>
      </c>
      <c r="F150" s="141" t="s">
        <v>2826</v>
      </c>
      <c r="G150" s="142">
        <v>39417.545138888891</v>
      </c>
      <c r="H150" s="142">
        <v>39419.232638888891</v>
      </c>
      <c r="J150" s="6">
        <v>50</v>
      </c>
      <c r="P150" s="6">
        <v>3822</v>
      </c>
      <c r="Q150" s="6" t="s">
        <v>1934</v>
      </c>
      <c r="R150" s="6">
        <v>75</v>
      </c>
      <c r="T150" s="6">
        <v>245</v>
      </c>
      <c r="V150" s="6">
        <v>0.36599999999999999</v>
      </c>
      <c r="X150" s="6">
        <v>1.5</v>
      </c>
      <c r="Z150" s="6">
        <v>25.2</v>
      </c>
      <c r="AB150" s="6">
        <v>863</v>
      </c>
      <c r="AD150" s="6">
        <v>1400</v>
      </c>
      <c r="AF150" s="6">
        <v>4490</v>
      </c>
      <c r="AG150" s="6" t="s">
        <v>1784</v>
      </c>
      <c r="AH150" s="6">
        <v>18</v>
      </c>
      <c r="AJ150" s="6">
        <v>62</v>
      </c>
      <c r="AL150" s="6">
        <v>29</v>
      </c>
      <c r="AN150" s="6">
        <v>3.6</v>
      </c>
      <c r="AP150" s="6">
        <v>7.41</v>
      </c>
      <c r="AR150" s="6">
        <v>117</v>
      </c>
      <c r="AT150" s="6">
        <v>7.7</v>
      </c>
      <c r="BD150" s="6">
        <v>73</v>
      </c>
      <c r="CD150" s="6">
        <v>8.4</v>
      </c>
      <c r="CF150" s="6">
        <v>1.8</v>
      </c>
      <c r="DB150" s="6" t="s">
        <v>520</v>
      </c>
      <c r="DC150" s="6" t="s">
        <v>490</v>
      </c>
      <c r="DD150" s="106">
        <f t="shared" si="26"/>
        <v>1.4791666666642413</v>
      </c>
      <c r="DE150" s="140">
        <f t="shared" si="27"/>
        <v>1.4791666666642413</v>
      </c>
      <c r="DF150" s="106">
        <f t="shared" si="25"/>
        <v>29.906103286434011</v>
      </c>
      <c r="DG150" s="106">
        <f t="shared" si="18"/>
        <v>3.6362733037651216</v>
      </c>
      <c r="DH150" s="143">
        <f t="shared" si="15"/>
        <v>0.15151138765688008</v>
      </c>
      <c r="DI150" s="112">
        <f t="shared" si="19"/>
        <v>39417.69665027655</v>
      </c>
      <c r="DJ150" s="151">
        <f t="shared" si="20"/>
        <v>39419.38415027655</v>
      </c>
      <c r="DK150" s="145">
        <f t="shared" si="21"/>
        <v>-0.31654416789388051</v>
      </c>
      <c r="DL150" s="145">
        <f t="shared" si="22"/>
        <v>0.31654416789388051</v>
      </c>
      <c r="DM150" s="146">
        <v>-0.34958024333900539</v>
      </c>
      <c r="DN150" s="145">
        <f t="shared" si="23"/>
        <v>-0.10821083455812186</v>
      </c>
      <c r="DO150" s="145">
        <f t="shared" si="24"/>
        <v>0.10821083455812186</v>
      </c>
      <c r="DP150" s="106">
        <v>44.3063</v>
      </c>
      <c r="DQ150" s="147">
        <v>95.119399999999999</v>
      </c>
      <c r="DR150" s="147">
        <v>3822</v>
      </c>
      <c r="DS150" s="147">
        <f t="shared" si="16"/>
        <v>3828.0643200000004</v>
      </c>
      <c r="DT150" s="148">
        <f t="shared" si="17"/>
        <v>6.0643200000004072</v>
      </c>
    </row>
    <row r="151" spans="1:124" x14ac:dyDescent="0.2">
      <c r="A151" s="6" t="s">
        <v>1247</v>
      </c>
      <c r="B151" s="88">
        <v>39427.715277777781</v>
      </c>
      <c r="C151" s="88">
        <v>39428.582638888889</v>
      </c>
      <c r="D151" s="6" t="s">
        <v>1513</v>
      </c>
      <c r="E151" s="6" t="s">
        <v>1514</v>
      </c>
      <c r="F151" s="141" t="s">
        <v>2850</v>
      </c>
      <c r="G151" s="150">
        <v>39427.263888888891</v>
      </c>
      <c r="H151" s="150">
        <v>39428.1875</v>
      </c>
      <c r="J151" s="6">
        <v>50</v>
      </c>
      <c r="P151" s="6">
        <v>505.3</v>
      </c>
      <c r="R151" s="6">
        <v>840</v>
      </c>
      <c r="T151" s="6">
        <v>1250</v>
      </c>
      <c r="V151" s="6">
        <v>2.1999999999999999E-2</v>
      </c>
      <c r="X151" s="6">
        <v>0.82</v>
      </c>
      <c r="Z151" s="6">
        <v>47.3</v>
      </c>
      <c r="AB151" s="6">
        <v>3840</v>
      </c>
      <c r="AD151" s="6">
        <v>6290</v>
      </c>
      <c r="AF151" s="6">
        <v>17600</v>
      </c>
      <c r="AG151" s="6" t="s">
        <v>1784</v>
      </c>
      <c r="AH151" s="6">
        <v>18</v>
      </c>
      <c r="AJ151" s="6">
        <v>770</v>
      </c>
      <c r="AL151" s="6">
        <v>69</v>
      </c>
      <c r="AN151" s="6">
        <v>7.2</v>
      </c>
      <c r="AP151" s="6">
        <v>7.36</v>
      </c>
      <c r="AR151" s="6">
        <v>197</v>
      </c>
      <c r="AT151" s="6">
        <v>40</v>
      </c>
      <c r="BD151" s="6">
        <v>20</v>
      </c>
      <c r="CD151" s="6">
        <v>29</v>
      </c>
      <c r="CF151" s="6">
        <v>3.2</v>
      </c>
      <c r="DB151" s="6" t="s">
        <v>520</v>
      </c>
      <c r="DC151" s="6" t="s">
        <v>491</v>
      </c>
      <c r="DD151" s="106">
        <f t="shared" si="26"/>
        <v>0.86736111110803904</v>
      </c>
      <c r="DE151" s="140">
        <f t="shared" si="27"/>
        <v>0.86736111110803904</v>
      </c>
      <c r="DF151" s="106">
        <f t="shared" si="25"/>
        <v>6.7427275153694914</v>
      </c>
      <c r="DG151" s="106">
        <f t="shared" si="18"/>
        <v>9.1569223952008212</v>
      </c>
      <c r="DH151" s="143">
        <f t="shared" si="15"/>
        <v>0.38153843313336755</v>
      </c>
      <c r="DI151" s="112">
        <f t="shared" si="19"/>
        <v>39427.645427322022</v>
      </c>
      <c r="DJ151" s="151">
        <f t="shared" si="20"/>
        <v>39428.569038433132</v>
      </c>
      <c r="DK151" s="152">
        <f t="shared" si="21"/>
        <v>-6.9850455758569296E-2</v>
      </c>
      <c r="DL151" s="152">
        <f t="shared" si="22"/>
        <v>6.9850455758569296E-2</v>
      </c>
      <c r="DM151" s="153">
        <v>-3.935536297649378E-2</v>
      </c>
      <c r="DN151" s="152">
        <f t="shared" si="23"/>
        <v>-1.3600455757114105E-2</v>
      </c>
      <c r="DO151" s="152">
        <f t="shared" si="24"/>
        <v>1.3600455757114105E-2</v>
      </c>
      <c r="DP151" s="106">
        <v>6.3754</v>
      </c>
      <c r="DQ151" s="147">
        <v>8.9876000000000005</v>
      </c>
      <c r="DR151" s="147">
        <v>505.3</v>
      </c>
      <c r="DS151" s="147">
        <f t="shared" si="16"/>
        <v>550.8345599999999</v>
      </c>
      <c r="DT151" s="148">
        <f t="shared" si="17"/>
        <v>45.534559999999885</v>
      </c>
    </row>
    <row r="152" spans="1:124" x14ac:dyDescent="0.2">
      <c r="A152" s="6" t="s">
        <v>1247</v>
      </c>
      <c r="B152" s="88">
        <v>39452.947222222225</v>
      </c>
      <c r="C152" s="88">
        <v>39456.405555555553</v>
      </c>
      <c r="D152" s="6" t="s">
        <v>1515</v>
      </c>
      <c r="E152" s="6" t="s">
        <v>1516</v>
      </c>
      <c r="F152" s="141" t="s">
        <v>2878</v>
      </c>
      <c r="G152" s="142">
        <v>39452.739583333336</v>
      </c>
      <c r="H152" s="142">
        <v>39456.163194444445</v>
      </c>
      <c r="J152" s="6">
        <v>50</v>
      </c>
      <c r="P152" s="6">
        <v>26593</v>
      </c>
      <c r="R152" s="6">
        <v>34.1</v>
      </c>
      <c r="T152" s="6">
        <v>112</v>
      </c>
      <c r="U152" s="6" t="s">
        <v>1784</v>
      </c>
      <c r="V152" s="6">
        <v>1.4999999999999999E-2</v>
      </c>
      <c r="X152" s="6">
        <v>1.25</v>
      </c>
      <c r="Z152" s="6">
        <v>14.8</v>
      </c>
      <c r="AB152" s="6">
        <v>310</v>
      </c>
      <c r="AD152" s="6">
        <v>500</v>
      </c>
      <c r="AF152" s="6">
        <v>1930</v>
      </c>
      <c r="AG152" s="6" t="s">
        <v>1784</v>
      </c>
      <c r="AH152" s="6">
        <v>18</v>
      </c>
      <c r="AJ152" s="6">
        <v>29</v>
      </c>
      <c r="AK152" s="6" t="s">
        <v>1784</v>
      </c>
      <c r="AL152" s="6">
        <v>5</v>
      </c>
      <c r="AM152" s="6" t="s">
        <v>1784</v>
      </c>
      <c r="AN152" s="6">
        <v>2.5</v>
      </c>
      <c r="AP152" s="6">
        <v>7.48</v>
      </c>
      <c r="AR152" s="6">
        <v>155</v>
      </c>
      <c r="AT152" s="6">
        <v>4.4000000000000004</v>
      </c>
      <c r="BD152" s="6">
        <v>39</v>
      </c>
      <c r="CD152" s="6">
        <v>3.4</v>
      </c>
      <c r="CF152" s="6">
        <v>0.46</v>
      </c>
      <c r="DB152" s="6" t="s">
        <v>520</v>
      </c>
      <c r="DC152" s="6" t="s">
        <v>492</v>
      </c>
      <c r="DD152" s="106">
        <f t="shared" si="26"/>
        <v>3.4583333333284827</v>
      </c>
      <c r="DE152" s="140">
        <f t="shared" si="27"/>
        <v>3.4583333333284827</v>
      </c>
      <c r="DF152" s="106">
        <f t="shared" si="25"/>
        <v>88.999330656081995</v>
      </c>
      <c r="DG152" s="106">
        <f t="shared" si="18"/>
        <v>1.8493019703096765</v>
      </c>
      <c r="DH152" s="143">
        <f t="shared" si="15"/>
        <v>7.7054248762903191E-2</v>
      </c>
      <c r="DI152" s="112">
        <f t="shared" si="19"/>
        <v>39452.816637582102</v>
      </c>
      <c r="DJ152" s="151">
        <f t="shared" si="20"/>
        <v>39456.240248693211</v>
      </c>
      <c r="DK152" s="145">
        <f t="shared" si="21"/>
        <v>-0.13058464012283366</v>
      </c>
      <c r="DL152" s="145">
        <f t="shared" si="22"/>
        <v>0.13058464012283366</v>
      </c>
      <c r="DM152" s="146">
        <v>-0.17177459828235442</v>
      </c>
      <c r="DN152" s="145">
        <f t="shared" si="23"/>
        <v>-0.16530686234182213</v>
      </c>
      <c r="DO152" s="145">
        <f t="shared" si="24"/>
        <v>0.16530686234182213</v>
      </c>
      <c r="DP152" s="106">
        <v>304.98239999999998</v>
      </c>
      <c r="DQ152" s="147">
        <v>610.86180000000002</v>
      </c>
      <c r="DR152" s="147">
        <v>26593</v>
      </c>
      <c r="DS152" s="147">
        <f t="shared" si="16"/>
        <v>26350.479360000001</v>
      </c>
      <c r="DT152" s="148">
        <f t="shared" si="17"/>
        <v>-242.52063999999882</v>
      </c>
    </row>
    <row r="153" spans="1:124" x14ac:dyDescent="0.2">
      <c r="A153" s="6" t="s">
        <v>1247</v>
      </c>
      <c r="B153" s="88">
        <v>39495.399305555555</v>
      </c>
      <c r="C153" s="88">
        <v>39496.402083333334</v>
      </c>
      <c r="D153" s="6" t="s">
        <v>1518</v>
      </c>
      <c r="E153" s="6" t="s">
        <v>1519</v>
      </c>
      <c r="F153" s="141" t="s">
        <v>2931</v>
      </c>
      <c r="G153" s="142">
        <v>39495.142361111109</v>
      </c>
      <c r="H153" s="142">
        <v>39495.649305555555</v>
      </c>
      <c r="J153" s="6">
        <v>50</v>
      </c>
      <c r="P153" s="6">
        <v>12993</v>
      </c>
      <c r="R153" s="6">
        <v>58.9</v>
      </c>
      <c r="T153" s="6">
        <v>167</v>
      </c>
      <c r="Z153" s="6">
        <v>21.3</v>
      </c>
      <c r="AB153" s="6">
        <v>511</v>
      </c>
      <c r="AD153" s="6">
        <v>787</v>
      </c>
      <c r="AF153" s="6">
        <v>2610</v>
      </c>
      <c r="AG153" s="6" t="s">
        <v>1784</v>
      </c>
      <c r="AH153" s="6">
        <v>18</v>
      </c>
      <c r="AJ153" s="6">
        <v>37</v>
      </c>
      <c r="AL153" s="6">
        <v>15</v>
      </c>
      <c r="AN153" s="6">
        <v>13</v>
      </c>
      <c r="AP153" s="6">
        <v>7.7</v>
      </c>
      <c r="AR153" s="6">
        <v>97.5</v>
      </c>
      <c r="AT153" s="6">
        <v>10</v>
      </c>
      <c r="BD153" s="6">
        <v>59</v>
      </c>
      <c r="CD153" s="6">
        <v>7</v>
      </c>
      <c r="CF153" s="6">
        <v>1.6</v>
      </c>
      <c r="DB153" s="6" t="s">
        <v>520</v>
      </c>
      <c r="DC153" s="6" t="s">
        <v>493</v>
      </c>
      <c r="DD153" s="106">
        <f t="shared" si="26"/>
        <v>1.0027777777795563</v>
      </c>
      <c r="DE153" s="140">
        <f t="shared" si="27"/>
        <v>1.0027777777795563</v>
      </c>
      <c r="DF153" s="106">
        <f t="shared" si="25"/>
        <v>149.96537396095286</v>
      </c>
      <c r="DG153" s="106">
        <f t="shared" si="18"/>
        <v>1.3381758707203228</v>
      </c>
      <c r="DH153" s="143">
        <f t="shared" si="15"/>
        <v>5.5757327946680119E-2</v>
      </c>
      <c r="DI153" s="112">
        <f t="shared" si="19"/>
        <v>39495.198118439053</v>
      </c>
      <c r="DJ153" s="151">
        <f t="shared" si="20"/>
        <v>39495.705062883499</v>
      </c>
      <c r="DK153" s="145">
        <f t="shared" si="21"/>
        <v>-0.20118711650138721</v>
      </c>
      <c r="DL153" s="145">
        <f t="shared" si="22"/>
        <v>0.20118711650138721</v>
      </c>
      <c r="DM153" s="146">
        <v>-0.2011907169217011</v>
      </c>
      <c r="DN153" s="145">
        <f t="shared" si="23"/>
        <v>-0.69702044983569067</v>
      </c>
      <c r="DO153" s="145">
        <f t="shared" si="24"/>
        <v>0.69702044983569067</v>
      </c>
      <c r="DP153" s="106">
        <v>109.5941</v>
      </c>
      <c r="DQ153" s="147">
        <v>507.26859999999999</v>
      </c>
      <c r="DR153" s="147">
        <v>12993</v>
      </c>
      <c r="DS153" s="147">
        <f t="shared" si="16"/>
        <v>9468.9302399999997</v>
      </c>
      <c r="DT153" s="148">
        <f t="shared" si="17"/>
        <v>-3524.0697600000003</v>
      </c>
    </row>
    <row r="154" spans="1:124" x14ac:dyDescent="0.2">
      <c r="A154" s="6" t="s">
        <v>1247</v>
      </c>
      <c r="B154" s="88">
        <v>39532.513888888891</v>
      </c>
      <c r="C154" s="88">
        <v>39534.356944444444</v>
      </c>
      <c r="D154" s="6" t="s">
        <v>1520</v>
      </c>
      <c r="E154" s="6" t="s">
        <v>1521</v>
      </c>
      <c r="F154" s="141" t="s">
        <v>0</v>
      </c>
      <c r="G154" s="150">
        <v>39532.28125</v>
      </c>
      <c r="H154" s="142">
        <v>39532.9375</v>
      </c>
      <c r="J154" s="6">
        <v>50</v>
      </c>
      <c r="P154" s="6">
        <v>11954.5</v>
      </c>
      <c r="R154" s="6">
        <v>20.3</v>
      </c>
      <c r="T154" s="6">
        <v>48.8</v>
      </c>
      <c r="U154" s="6" t="s">
        <v>1784</v>
      </c>
      <c r="V154" s="6">
        <v>1.4999999999999999E-2</v>
      </c>
      <c r="X154" s="6">
        <v>0.92</v>
      </c>
      <c r="Z154" s="6">
        <v>12.1</v>
      </c>
      <c r="AB154" s="6">
        <v>195</v>
      </c>
      <c r="AD154" s="6">
        <v>315</v>
      </c>
      <c r="AF154" s="6">
        <v>1410</v>
      </c>
      <c r="AG154" s="6" t="s">
        <v>1784</v>
      </c>
      <c r="AH154" s="6">
        <v>18</v>
      </c>
      <c r="AI154" s="6" t="s">
        <v>1784</v>
      </c>
      <c r="AJ154" s="6">
        <v>18</v>
      </c>
      <c r="AK154" s="6" t="s">
        <v>1784</v>
      </c>
      <c r="AL154" s="6">
        <v>5</v>
      </c>
      <c r="AM154" s="6" t="s">
        <v>1784</v>
      </c>
      <c r="AN154" s="6">
        <v>2.5</v>
      </c>
      <c r="AP154" s="6">
        <v>7.97</v>
      </c>
      <c r="AR154" s="6">
        <v>167</v>
      </c>
      <c r="AT154" s="6">
        <v>2.8</v>
      </c>
      <c r="BD154" s="6">
        <v>47</v>
      </c>
      <c r="CD154" s="6">
        <v>2.2999999999999998</v>
      </c>
      <c r="CE154" s="6" t="s">
        <v>1784</v>
      </c>
      <c r="CF154" s="6">
        <v>0.25</v>
      </c>
      <c r="DB154" s="6" t="s">
        <v>520</v>
      </c>
      <c r="DC154" s="6" t="s">
        <v>494</v>
      </c>
      <c r="DD154" s="106">
        <f t="shared" si="26"/>
        <v>1.8430555555532919</v>
      </c>
      <c r="DE154" s="140">
        <f t="shared" si="27"/>
        <v>1.8430555555532919</v>
      </c>
      <c r="DF154" s="106">
        <f t="shared" si="25"/>
        <v>75.072218035761622</v>
      </c>
      <c r="DG154" s="106">
        <f t="shared" si="18"/>
        <v>2.0550882587807395</v>
      </c>
      <c r="DH154" s="143">
        <f t="shared" si="15"/>
        <v>8.5628677449197485E-2</v>
      </c>
      <c r="DI154" s="112">
        <f t="shared" si="19"/>
        <v>39532.366878677451</v>
      </c>
      <c r="DJ154" s="151">
        <f t="shared" si="20"/>
        <v>39533.023128677451</v>
      </c>
      <c r="DK154" s="152">
        <f t="shared" si="21"/>
        <v>-0.14701021143991966</v>
      </c>
      <c r="DL154" s="152">
        <f t="shared" si="22"/>
        <v>0.14701021143991966</v>
      </c>
      <c r="DM154" s="153">
        <v>-0.17394950235757278</v>
      </c>
      <c r="DN154" s="152">
        <f t="shared" si="23"/>
        <v>-1.3338157669932116</v>
      </c>
      <c r="DO154" s="152">
        <f t="shared" si="24"/>
        <v>1.3338157669932116</v>
      </c>
      <c r="DP154" s="106">
        <v>59.867100000000001</v>
      </c>
      <c r="DQ154" s="147">
        <v>167.16399999999999</v>
      </c>
      <c r="DR154" s="147">
        <v>11954.5</v>
      </c>
      <c r="DS154" s="147">
        <f t="shared" si="16"/>
        <v>5172.5174399999996</v>
      </c>
      <c r="DT154" s="148">
        <f t="shared" si="17"/>
        <v>-6781.9825600000004</v>
      </c>
    </row>
    <row r="155" spans="1:124" x14ac:dyDescent="0.2">
      <c r="A155" s="6" t="s">
        <v>1247</v>
      </c>
      <c r="B155" s="88">
        <v>39782.90625</v>
      </c>
      <c r="C155" s="88">
        <v>39783.694444444445</v>
      </c>
      <c r="D155" s="6" t="s">
        <v>1526</v>
      </c>
      <c r="E155" s="6" t="s">
        <v>1527</v>
      </c>
      <c r="F155" s="141" t="s">
        <v>48</v>
      </c>
      <c r="G155" s="150">
        <v>39782.642361111109</v>
      </c>
      <c r="H155" s="150">
        <v>39783.506944444445</v>
      </c>
      <c r="J155" s="6">
        <v>50</v>
      </c>
      <c r="P155" s="6">
        <v>1362</v>
      </c>
      <c r="Q155" s="6" t="s">
        <v>1934</v>
      </c>
      <c r="R155" s="6">
        <v>159</v>
      </c>
      <c r="T155" s="6">
        <v>409</v>
      </c>
      <c r="V155" s="6">
        <v>3.6999999999999998E-2</v>
      </c>
      <c r="X155" s="6">
        <v>1.22</v>
      </c>
      <c r="AD155" s="6">
        <v>1210</v>
      </c>
      <c r="AF155" s="6">
        <v>3990</v>
      </c>
      <c r="AG155" s="6" t="s">
        <v>1784</v>
      </c>
      <c r="AH155" s="6">
        <v>18</v>
      </c>
      <c r="AJ155" s="6">
        <v>180</v>
      </c>
      <c r="AL155" s="6">
        <v>9.1999999999999993</v>
      </c>
      <c r="AM155" s="6" t="s">
        <v>1784</v>
      </c>
      <c r="AN155" s="6">
        <v>2.5</v>
      </c>
      <c r="AP155" s="6">
        <v>7.73</v>
      </c>
      <c r="AR155" s="6">
        <v>113</v>
      </c>
      <c r="BD155" s="6">
        <v>56</v>
      </c>
      <c r="DB155" s="6" t="s">
        <v>520</v>
      </c>
      <c r="DC155" s="6" t="s">
        <v>495</v>
      </c>
      <c r="DD155" s="106">
        <f t="shared" si="26"/>
        <v>0.78819444444525288</v>
      </c>
      <c r="DE155" s="140">
        <f t="shared" si="27"/>
        <v>0.78819444444525288</v>
      </c>
      <c r="DF155" s="106">
        <f t="shared" si="25"/>
        <v>19.999999999979487</v>
      </c>
      <c r="DG155" s="106">
        <f t="shared" si="18"/>
        <v>4.6664757589400674</v>
      </c>
      <c r="DH155" s="143">
        <f t="shared" si="15"/>
        <v>0.19443648995583615</v>
      </c>
      <c r="DI155" s="112">
        <f t="shared" si="19"/>
        <v>39782.836797601063</v>
      </c>
      <c r="DJ155" s="151">
        <f t="shared" si="20"/>
        <v>39783.701380934399</v>
      </c>
      <c r="DK155" s="152">
        <f t="shared" si="21"/>
        <v>-6.9452398936846294E-2</v>
      </c>
      <c r="DL155" s="152">
        <f t="shared" si="22"/>
        <v>6.9452398936846294E-2</v>
      </c>
      <c r="DM155" s="153">
        <v>-4.0188971281168051E-2</v>
      </c>
      <c r="DN155" s="152">
        <f t="shared" si="23"/>
        <v>6.9364899536594748E-3</v>
      </c>
      <c r="DO155" s="152">
        <f t="shared" si="24"/>
        <v>-6.9364899536594748E-3</v>
      </c>
      <c r="DP155" s="106">
        <v>18.046800000000001</v>
      </c>
      <c r="DQ155" s="147">
        <v>47.3703</v>
      </c>
      <c r="DR155" s="147">
        <v>1362</v>
      </c>
      <c r="DS155" s="147">
        <f t="shared" si="16"/>
        <v>1559.24352</v>
      </c>
      <c r="DT155" s="148">
        <f t="shared" si="17"/>
        <v>197.24351999999999</v>
      </c>
    </row>
    <row r="156" spans="1:124" x14ac:dyDescent="0.2">
      <c r="A156" s="6" t="s">
        <v>1247</v>
      </c>
      <c r="B156" s="88">
        <v>39791.201388888891</v>
      </c>
      <c r="C156" s="88">
        <v>39792.253472222219</v>
      </c>
      <c r="D156" s="6" t="s">
        <v>1530</v>
      </c>
      <c r="E156" s="6" t="s">
        <v>1531</v>
      </c>
      <c r="F156" s="141" t="s">
        <v>526</v>
      </c>
      <c r="G156" s="142">
        <v>39790.65625</v>
      </c>
      <c r="H156" s="142">
        <v>39792.333333333336</v>
      </c>
      <c r="J156" s="6">
        <v>50</v>
      </c>
      <c r="P156" s="6">
        <v>1005.6</v>
      </c>
      <c r="R156" s="6">
        <v>234</v>
      </c>
      <c r="T156" s="6">
        <v>439</v>
      </c>
      <c r="V156" s="6">
        <v>0.111</v>
      </c>
      <c r="X156" s="6">
        <v>1.35</v>
      </c>
      <c r="Z156" s="6">
        <v>13.5</v>
      </c>
      <c r="AB156" s="6">
        <v>2390</v>
      </c>
      <c r="AD156" s="6">
        <v>3880</v>
      </c>
      <c r="AF156" s="6">
        <v>11400</v>
      </c>
      <c r="AG156" s="6" t="s">
        <v>1784</v>
      </c>
      <c r="AH156" s="6">
        <v>20</v>
      </c>
      <c r="AJ156" s="6">
        <v>170</v>
      </c>
      <c r="AL156" s="6">
        <v>9.5</v>
      </c>
      <c r="AN156" s="6">
        <v>5.6</v>
      </c>
      <c r="AP156" s="6">
        <v>7.26</v>
      </c>
      <c r="AR156" s="6">
        <v>151</v>
      </c>
      <c r="AT156" s="6">
        <v>15</v>
      </c>
      <c r="BD156" s="6">
        <v>27</v>
      </c>
      <c r="CD156" s="6">
        <v>11</v>
      </c>
      <c r="CF156" s="6">
        <v>2.5</v>
      </c>
      <c r="CG156" s="6" t="s">
        <v>1784</v>
      </c>
      <c r="CH156" s="6">
        <v>20</v>
      </c>
      <c r="DB156" s="6" t="s">
        <v>520</v>
      </c>
      <c r="DC156" s="6" t="s">
        <v>522</v>
      </c>
      <c r="DD156" s="106">
        <f t="shared" si="26"/>
        <v>1.0520833333284827</v>
      </c>
      <c r="DE156" s="140">
        <f t="shared" si="27"/>
        <v>1.0520833333284827</v>
      </c>
      <c r="DF156" s="106">
        <f t="shared" si="25"/>
        <v>11.062706270678067</v>
      </c>
      <c r="DG156" s="106">
        <f t="shared" si="18"/>
        <v>6.7364882240734412</v>
      </c>
      <c r="DH156" s="143">
        <f t="shared" si="15"/>
        <v>0.2806870093363934</v>
      </c>
      <c r="DI156" s="112">
        <f t="shared" si="19"/>
        <v>39790.936937009334</v>
      </c>
      <c r="DJ156" s="151">
        <f t="shared" si="20"/>
        <v>39792.614020342669</v>
      </c>
      <c r="DK156" s="145">
        <f t="shared" si="21"/>
        <v>-0.26445187955687288</v>
      </c>
      <c r="DL156" s="145">
        <f t="shared" si="22"/>
        <v>0.26445187955687288</v>
      </c>
      <c r="DM156" s="146">
        <v>-0.27547365503414767</v>
      </c>
      <c r="DN156" s="145">
        <f t="shared" si="23"/>
        <v>0.36054812045040308</v>
      </c>
      <c r="DO156" s="145">
        <f t="shared" si="24"/>
        <v>-0.36054812045040308</v>
      </c>
      <c r="DP156" s="106">
        <v>14.643599999999999</v>
      </c>
      <c r="DQ156" s="147">
        <v>21.915700000000001</v>
      </c>
      <c r="DR156" s="147">
        <v>1005.6</v>
      </c>
      <c r="DS156" s="147">
        <f t="shared" si="16"/>
        <v>1265.20704</v>
      </c>
      <c r="DT156" s="148">
        <f t="shared" si="17"/>
        <v>259.60703999999998</v>
      </c>
    </row>
    <row r="157" spans="1:124" x14ac:dyDescent="0.2">
      <c r="A157" s="6" t="s">
        <v>1247</v>
      </c>
      <c r="B157" s="88">
        <v>39822.71597222222</v>
      </c>
      <c r="C157" s="88">
        <v>39823.226388888892</v>
      </c>
      <c r="D157" s="6" t="s">
        <v>1532</v>
      </c>
      <c r="E157" s="6" t="s">
        <v>1533</v>
      </c>
      <c r="F157" s="141" t="s">
        <v>116</v>
      </c>
      <c r="G157" s="142">
        <v>39822.256944444445</v>
      </c>
      <c r="H157" s="142">
        <v>39822.684027777781</v>
      </c>
      <c r="J157" s="6">
        <v>50</v>
      </c>
      <c r="P157" s="6">
        <v>237.36</v>
      </c>
      <c r="R157" s="6">
        <v>80.5</v>
      </c>
      <c r="T157" s="6">
        <v>168</v>
      </c>
      <c r="U157" s="6" t="s">
        <v>1784</v>
      </c>
      <c r="V157" s="6">
        <v>1.4999999999999999E-2</v>
      </c>
      <c r="X157" s="6">
        <v>0.69</v>
      </c>
      <c r="Z157" s="6">
        <v>6.5</v>
      </c>
      <c r="AB157" s="6">
        <v>923</v>
      </c>
      <c r="AD157" s="6">
        <v>1710</v>
      </c>
      <c r="AF157" s="6">
        <v>5670</v>
      </c>
      <c r="AG157" s="6" t="s">
        <v>1784</v>
      </c>
      <c r="AH157" s="6">
        <v>20</v>
      </c>
      <c r="AJ157" s="6">
        <v>90</v>
      </c>
      <c r="AK157" s="6" t="s">
        <v>1784</v>
      </c>
      <c r="AL157" s="6">
        <v>5</v>
      </c>
      <c r="AM157" s="6" t="s">
        <v>1784</v>
      </c>
      <c r="AN157" s="6">
        <v>2.5</v>
      </c>
      <c r="AP157" s="6">
        <v>7.96</v>
      </c>
      <c r="AR157" s="6">
        <v>290</v>
      </c>
      <c r="AT157" s="6">
        <v>3.8</v>
      </c>
      <c r="BD157" s="6">
        <v>11</v>
      </c>
      <c r="CD157" s="6">
        <v>3.7</v>
      </c>
      <c r="CF157" s="6">
        <v>0.31</v>
      </c>
      <c r="CG157" s="6" t="s">
        <v>1784</v>
      </c>
      <c r="CH157" s="6">
        <v>20</v>
      </c>
      <c r="DB157" s="6" t="s">
        <v>520</v>
      </c>
      <c r="DC157" s="6" t="s">
        <v>498</v>
      </c>
      <c r="DD157" s="106">
        <f t="shared" si="26"/>
        <v>0.51041666667151731</v>
      </c>
      <c r="DE157" s="140">
        <f t="shared" si="27"/>
        <v>0.51041666667151731</v>
      </c>
      <c r="DF157" s="106">
        <f t="shared" si="25"/>
        <v>5.382312925118919</v>
      </c>
      <c r="DG157" s="106">
        <f t="shared" si="18"/>
        <v>10.52996351136186</v>
      </c>
      <c r="DH157" s="143">
        <f t="shared" si="15"/>
        <v>0.43874847964007752</v>
      </c>
      <c r="DI157" s="112">
        <f t="shared" si="19"/>
        <v>39822.695692924084</v>
      </c>
      <c r="DJ157" s="151">
        <f t="shared" si="20"/>
        <v>39823.12277625742</v>
      </c>
      <c r="DK157" s="145">
        <f t="shared" si="21"/>
        <v>-2.0279298136301804E-2</v>
      </c>
      <c r="DL157" s="145">
        <f t="shared" si="22"/>
        <v>2.0279298136301804E-2</v>
      </c>
      <c r="DM157" s="146">
        <v>0.19722005454968894</v>
      </c>
      <c r="DN157" s="145">
        <f t="shared" si="23"/>
        <v>-0.10361263147206046</v>
      </c>
      <c r="DO157" s="145">
        <f t="shared" si="24"/>
        <v>0.10361263147206046</v>
      </c>
      <c r="DP157" s="106">
        <v>2.2654000000000001</v>
      </c>
      <c r="DQ157" s="147">
        <v>5.6657999999999999</v>
      </c>
      <c r="DR157" s="147">
        <v>237.36</v>
      </c>
      <c r="DS157" s="147">
        <f t="shared" si="16"/>
        <v>195.73056</v>
      </c>
      <c r="DT157" s="148">
        <f t="shared" si="17"/>
        <v>-41.629440000000017</v>
      </c>
    </row>
    <row r="158" spans="1:124" x14ac:dyDescent="0.2">
      <c r="A158" s="6" t="s">
        <v>1247</v>
      </c>
      <c r="B158" s="88">
        <v>39871.409722222219</v>
      </c>
      <c r="C158" s="88">
        <v>39871.805555555555</v>
      </c>
      <c r="D158" s="6" t="s">
        <v>1536</v>
      </c>
      <c r="E158" s="6" t="s">
        <v>1537</v>
      </c>
      <c r="F158" s="141" t="s">
        <v>168</v>
      </c>
      <c r="G158" s="142">
        <v>39871.263888888891</v>
      </c>
      <c r="H158" s="142">
        <v>39871.614583333336</v>
      </c>
      <c r="J158" s="6">
        <v>50</v>
      </c>
      <c r="P158" s="6">
        <v>983.7</v>
      </c>
      <c r="R158" s="6">
        <v>222</v>
      </c>
      <c r="T158" s="6">
        <v>414</v>
      </c>
      <c r="V158" s="6">
        <v>2.3E-2</v>
      </c>
      <c r="X158" s="6">
        <v>1.47</v>
      </c>
      <c r="Z158" s="6">
        <v>10.1</v>
      </c>
      <c r="AB158" s="6">
        <v>534</v>
      </c>
      <c r="AD158" s="6">
        <v>920</v>
      </c>
      <c r="AF158" s="6">
        <v>3130</v>
      </c>
      <c r="AG158" s="6" t="s">
        <v>1784</v>
      </c>
      <c r="AH158" s="6">
        <v>20</v>
      </c>
      <c r="AJ158" s="6">
        <v>120</v>
      </c>
      <c r="AL158" s="6">
        <v>19</v>
      </c>
      <c r="AM158" s="6" t="s">
        <v>1784</v>
      </c>
      <c r="AN158" s="6">
        <v>2.5</v>
      </c>
      <c r="AP158" s="6">
        <v>7.57</v>
      </c>
      <c r="AR158" s="6">
        <v>157</v>
      </c>
      <c r="AT158" s="6">
        <v>9.6999999999999993</v>
      </c>
      <c r="BD158" s="6">
        <v>23</v>
      </c>
      <c r="CD158" s="6">
        <v>7.1</v>
      </c>
      <c r="CF158" s="6">
        <v>0.46</v>
      </c>
      <c r="CG158" s="6" t="s">
        <v>1784</v>
      </c>
      <c r="CH158" s="6">
        <v>20</v>
      </c>
      <c r="DB158" s="6" t="s">
        <v>520</v>
      </c>
      <c r="DC158" s="6" t="s">
        <v>499</v>
      </c>
      <c r="DD158" s="106">
        <f t="shared" si="26"/>
        <v>0.39583333333575865</v>
      </c>
      <c r="DE158" s="140">
        <f t="shared" si="27"/>
        <v>0.39583333333575865</v>
      </c>
      <c r="DF158" s="106">
        <f t="shared" si="25"/>
        <v>28.763157894560607</v>
      </c>
      <c r="DG158" s="106">
        <f t="shared" si="18"/>
        <v>3.7251943958654179</v>
      </c>
      <c r="DH158" s="143">
        <f t="shared" si="15"/>
        <v>0.15521643316105907</v>
      </c>
      <c r="DI158" s="112">
        <f t="shared" si="19"/>
        <v>39871.419105322049</v>
      </c>
      <c r="DJ158" s="151">
        <f t="shared" si="20"/>
        <v>39871.769799766495</v>
      </c>
      <c r="DK158" s="145">
        <f t="shared" si="21"/>
        <v>9.3830998303019442E-3</v>
      </c>
      <c r="DL158" s="145">
        <f t="shared" si="22"/>
        <v>-9.3830998303019442E-3</v>
      </c>
      <c r="DM158" s="146">
        <v>0.12751442509761546</v>
      </c>
      <c r="DN158" s="145">
        <f t="shared" si="23"/>
        <v>-3.5755789060203824E-2</v>
      </c>
      <c r="DO158" s="145">
        <f t="shared" si="24"/>
        <v>3.5755789060203824E-2</v>
      </c>
      <c r="DP158" s="106">
        <v>10.166499999999999</v>
      </c>
      <c r="DQ158" s="147">
        <v>32.566699999999997</v>
      </c>
      <c r="DR158" s="147">
        <v>983.7</v>
      </c>
      <c r="DS158" s="147">
        <f t="shared" si="16"/>
        <v>878.38560000000007</v>
      </c>
      <c r="DT158" s="148">
        <f t="shared" si="17"/>
        <v>-105.31439999999998</v>
      </c>
    </row>
    <row r="159" spans="1:124" x14ac:dyDescent="0.2">
      <c r="A159" s="6" t="s">
        <v>1247</v>
      </c>
      <c r="B159" s="88">
        <v>39901.052083333336</v>
      </c>
      <c r="C159" s="88">
        <v>39901.833333333336</v>
      </c>
      <c r="D159" s="6" t="s">
        <v>1538</v>
      </c>
      <c r="E159" s="6" t="s">
        <v>1539</v>
      </c>
      <c r="F159" s="141" t="s">
        <v>206</v>
      </c>
      <c r="G159" s="142">
        <v>39900.791666666664</v>
      </c>
      <c r="H159" s="142">
        <v>39901.725694444445</v>
      </c>
      <c r="J159" s="6">
        <v>50</v>
      </c>
      <c r="P159" s="6">
        <v>1752.1</v>
      </c>
      <c r="Q159" s="6" t="s">
        <v>1934</v>
      </c>
      <c r="R159" s="6">
        <v>502</v>
      </c>
      <c r="T159" s="6">
        <v>2250</v>
      </c>
      <c r="U159" s="6" t="s">
        <v>1784</v>
      </c>
      <c r="V159" s="6">
        <v>1.4999999999999999E-2</v>
      </c>
      <c r="X159" s="6">
        <v>1.02</v>
      </c>
      <c r="Z159" s="6">
        <v>8.8000000000000007</v>
      </c>
      <c r="AB159" s="6">
        <v>1130</v>
      </c>
      <c r="AD159" s="6">
        <v>1860</v>
      </c>
      <c r="AF159" s="6">
        <v>5960</v>
      </c>
      <c r="AG159" s="6" t="s">
        <v>1784</v>
      </c>
      <c r="AH159" s="6">
        <v>20</v>
      </c>
      <c r="AJ159" s="6">
        <v>420</v>
      </c>
      <c r="AK159" s="6" t="s">
        <v>1784</v>
      </c>
      <c r="AL159" s="6">
        <v>5</v>
      </c>
      <c r="AM159" s="6" t="s">
        <v>1784</v>
      </c>
      <c r="AN159" s="6">
        <v>2.5</v>
      </c>
      <c r="AP159" s="6">
        <v>7.21</v>
      </c>
      <c r="AR159" s="6">
        <v>147</v>
      </c>
      <c r="AT159" s="6">
        <v>29</v>
      </c>
      <c r="BD159" s="6">
        <v>46</v>
      </c>
      <c r="CD159" s="6">
        <v>18</v>
      </c>
      <c r="CF159" s="6">
        <v>0.68</v>
      </c>
      <c r="CG159" s="6" t="s">
        <v>1784</v>
      </c>
      <c r="CH159" s="6">
        <v>20</v>
      </c>
      <c r="DB159" s="6" t="s">
        <v>520</v>
      </c>
      <c r="DC159" s="6" t="s">
        <v>500</v>
      </c>
      <c r="DD159" s="106">
        <f t="shared" si="26"/>
        <v>0.78125</v>
      </c>
      <c r="DE159" s="140">
        <f t="shared" si="27"/>
        <v>0.78125</v>
      </c>
      <c r="DF159" s="106">
        <f t="shared" si="25"/>
        <v>25.957037037037036</v>
      </c>
      <c r="DG159" s="106">
        <f t="shared" si="18"/>
        <v>3.9699902395864335</v>
      </c>
      <c r="DH159" s="143">
        <f t="shared" si="15"/>
        <v>0.16541625998276807</v>
      </c>
      <c r="DI159" s="112">
        <f t="shared" si="19"/>
        <v>39900.957082926645</v>
      </c>
      <c r="DJ159" s="151">
        <f t="shared" si="20"/>
        <v>39901.891110704426</v>
      </c>
      <c r="DK159" s="145">
        <f t="shared" si="21"/>
        <v>-9.5000406690814998E-2</v>
      </c>
      <c r="DL159" s="145">
        <f t="shared" si="22"/>
        <v>9.5000406690814998E-2</v>
      </c>
      <c r="DM159" s="146">
        <v>-6.8864686269080266E-2</v>
      </c>
      <c r="DN159" s="145">
        <f t="shared" si="23"/>
        <v>5.7777371090196539E-2</v>
      </c>
      <c r="DO159" s="145">
        <f t="shared" si="24"/>
        <v>-5.7777371090196539E-2</v>
      </c>
      <c r="DP159" s="106">
        <v>23.434000000000001</v>
      </c>
      <c r="DQ159" s="147">
        <v>57.251300000000001</v>
      </c>
      <c r="DR159" s="147">
        <v>1752.1</v>
      </c>
      <c r="DS159" s="147">
        <f t="shared" si="16"/>
        <v>2024.6976</v>
      </c>
      <c r="DT159" s="148">
        <f t="shared" si="17"/>
        <v>272.59760000000006</v>
      </c>
    </row>
    <row r="160" spans="1:124" x14ac:dyDescent="0.2">
      <c r="A160" s="6" t="s">
        <v>1247</v>
      </c>
      <c r="B160" s="88">
        <v>39924.447916666664</v>
      </c>
      <c r="C160" s="88">
        <v>39924.732638888891</v>
      </c>
      <c r="D160" s="6" t="s">
        <v>1540</v>
      </c>
      <c r="E160" s="6" t="s">
        <v>1541</v>
      </c>
      <c r="F160" s="141" t="s">
        <v>232</v>
      </c>
      <c r="G160" s="142">
        <v>39924.305555555555</v>
      </c>
      <c r="H160" s="142">
        <v>39924.538194444445</v>
      </c>
      <c r="J160" s="6">
        <v>50</v>
      </c>
      <c r="P160" s="6">
        <v>964.42</v>
      </c>
      <c r="R160" s="6">
        <v>20.100000000000001</v>
      </c>
      <c r="T160" s="6">
        <v>46.2</v>
      </c>
      <c r="U160" s="6" t="s">
        <v>1784</v>
      </c>
      <c r="V160" s="6">
        <v>1.4999999999999999E-2</v>
      </c>
      <c r="X160" s="6">
        <v>0.63</v>
      </c>
      <c r="Z160" s="6">
        <v>6.6</v>
      </c>
      <c r="AB160" s="6">
        <v>156</v>
      </c>
      <c r="AD160" s="6">
        <v>271</v>
      </c>
      <c r="AF160" s="6">
        <v>1220</v>
      </c>
      <c r="AG160" s="6" t="s">
        <v>1784</v>
      </c>
      <c r="AH160" s="6">
        <v>20</v>
      </c>
      <c r="AI160" s="6" t="s">
        <v>1784</v>
      </c>
      <c r="AJ160" s="6">
        <v>20</v>
      </c>
      <c r="AK160" s="6" t="s">
        <v>1784</v>
      </c>
      <c r="AL160" s="6">
        <v>5</v>
      </c>
      <c r="AM160" s="6" t="s">
        <v>1784</v>
      </c>
      <c r="AN160" s="6">
        <v>2.5</v>
      </c>
      <c r="AP160" s="6">
        <v>8.01</v>
      </c>
      <c r="AR160" s="6">
        <v>171</v>
      </c>
      <c r="AT160" s="6">
        <v>2.2999999999999998</v>
      </c>
      <c r="BD160" s="6">
        <v>9</v>
      </c>
      <c r="CD160" s="6">
        <v>2.2000000000000002</v>
      </c>
      <c r="CE160" s="6" t="s">
        <v>1784</v>
      </c>
      <c r="CF160" s="6">
        <v>0.25</v>
      </c>
      <c r="CG160" s="6" t="s">
        <v>1784</v>
      </c>
      <c r="CH160" s="6">
        <v>20</v>
      </c>
      <c r="DB160" s="6" t="s">
        <v>520</v>
      </c>
      <c r="DC160" s="6" t="s">
        <v>501</v>
      </c>
      <c r="DD160" s="106">
        <f t="shared" si="26"/>
        <v>0.28472222222626442</v>
      </c>
      <c r="DE160" s="140">
        <f t="shared" si="27"/>
        <v>0.28472222222626442</v>
      </c>
      <c r="DF160" s="106">
        <f t="shared" si="25"/>
        <v>39.204065040093823</v>
      </c>
      <c r="DG160" s="106">
        <f t="shared" si="18"/>
        <v>3.0744138562422583</v>
      </c>
      <c r="DH160" s="143">
        <f t="shared" si="15"/>
        <v>0.12810057734342742</v>
      </c>
      <c r="DI160" s="112">
        <f t="shared" si="19"/>
        <v>39924.433656132896</v>
      </c>
      <c r="DJ160" s="151">
        <f t="shared" si="20"/>
        <v>39924.666295021787</v>
      </c>
      <c r="DK160" s="145">
        <f t="shared" si="21"/>
        <v>-1.4260533767810557E-2</v>
      </c>
      <c r="DL160" s="145">
        <f t="shared" si="22"/>
        <v>1.4260533767810557E-2</v>
      </c>
      <c r="DM160" s="146">
        <v>0.13434002237045206</v>
      </c>
      <c r="DN160" s="145">
        <f t="shared" si="23"/>
        <v>-6.634386710356921E-2</v>
      </c>
      <c r="DO160" s="145">
        <f t="shared" si="24"/>
        <v>6.634386710356921E-2</v>
      </c>
      <c r="DP160" s="106">
        <v>9.4295000000000009</v>
      </c>
      <c r="DQ160" s="147">
        <v>44.330199999999998</v>
      </c>
      <c r="DR160" s="147">
        <v>964.42</v>
      </c>
      <c r="DS160" s="147">
        <f t="shared" si="16"/>
        <v>814.7088</v>
      </c>
      <c r="DT160" s="148">
        <f t="shared" si="17"/>
        <v>-149.71119999999996</v>
      </c>
    </row>
    <row r="161" spans="1:124" x14ac:dyDescent="0.2">
      <c r="A161" s="6" t="s">
        <v>1247</v>
      </c>
      <c r="B161" s="88">
        <v>40009.190972222219</v>
      </c>
      <c r="C161" s="88">
        <v>40009.378472222219</v>
      </c>
      <c r="D161" s="6" t="s">
        <v>1544</v>
      </c>
      <c r="E161" s="6" t="s">
        <v>1677</v>
      </c>
      <c r="F161" s="141" t="s">
        <v>244</v>
      </c>
      <c r="G161" s="142">
        <v>40009.194444444445</v>
      </c>
      <c r="H161" s="142">
        <v>40009.520833333336</v>
      </c>
      <c r="J161" s="6">
        <v>50</v>
      </c>
      <c r="P161" s="6">
        <v>1797.49</v>
      </c>
      <c r="R161" s="6">
        <v>17.3</v>
      </c>
      <c r="T161" s="6">
        <v>91.1</v>
      </c>
      <c r="V161" s="6">
        <v>0.13100000000000001</v>
      </c>
      <c r="X161" s="6">
        <v>2.37</v>
      </c>
      <c r="Z161" s="6">
        <v>5.3</v>
      </c>
      <c r="AB161" s="6">
        <v>34.9</v>
      </c>
      <c r="AD161" s="6">
        <v>54</v>
      </c>
      <c r="AF161" s="6">
        <v>353</v>
      </c>
      <c r="AG161" s="6" t="s">
        <v>1784</v>
      </c>
      <c r="AH161" s="6">
        <v>20</v>
      </c>
      <c r="AI161" s="6" t="s">
        <v>1784</v>
      </c>
      <c r="AJ161" s="6">
        <v>20</v>
      </c>
      <c r="AK161" s="6" t="s">
        <v>1784</v>
      </c>
      <c r="AL161" s="6">
        <v>5</v>
      </c>
      <c r="AM161" s="6" t="s">
        <v>1784</v>
      </c>
      <c r="AN161" s="6">
        <v>2.5</v>
      </c>
      <c r="AP161" s="6">
        <v>7.5600000000000005</v>
      </c>
      <c r="AR161" s="6">
        <v>72.099999999999994</v>
      </c>
      <c r="AT161" s="6">
        <v>1.2</v>
      </c>
      <c r="BD161" s="6">
        <v>192</v>
      </c>
      <c r="CD161" s="6">
        <v>1.4</v>
      </c>
      <c r="CE161" s="6" t="s">
        <v>1784</v>
      </c>
      <c r="CF161" s="6">
        <v>0.25</v>
      </c>
      <c r="CG161" s="6" t="s">
        <v>1784</v>
      </c>
      <c r="CH161" s="6">
        <v>20</v>
      </c>
      <c r="DB161" s="6" t="s">
        <v>520</v>
      </c>
      <c r="DC161" s="6" t="s">
        <v>502</v>
      </c>
      <c r="DD161" s="106">
        <f t="shared" si="26"/>
        <v>0.1875</v>
      </c>
      <c r="DE161" s="140">
        <f t="shared" si="27"/>
        <v>0.1875</v>
      </c>
      <c r="DF161" s="106">
        <f t="shared" si="25"/>
        <v>110.95617283950617</v>
      </c>
      <c r="DG161" s="106">
        <f t="shared" si="18"/>
        <v>1.6129975251033473</v>
      </c>
      <c r="DH161" s="143">
        <f t="shared" si="15"/>
        <v>6.7208230212639469E-2</v>
      </c>
      <c r="DI161" s="112">
        <f t="shared" ref="DI161:DI168" si="28">G161+DH161</f>
        <v>40009.261652674657</v>
      </c>
      <c r="DJ161" s="151">
        <f t="shared" ref="DJ161:DJ168" si="29">H161+DH161</f>
        <v>40009.588041563547</v>
      </c>
      <c r="DK161" s="145">
        <f t="shared" ref="DK161:DK168" si="30">DI161-B161</f>
        <v>7.0680452437954955E-2</v>
      </c>
      <c r="DL161" s="145">
        <f t="shared" ref="DL161:DL168" si="31">B161-DI161</f>
        <v>-7.0680452437954955E-2</v>
      </c>
      <c r="DM161" s="146">
        <v>0.19202996426611207</v>
      </c>
      <c r="DN161" s="145">
        <f t="shared" ref="DN161:DN168" si="32">DJ161-C161</f>
        <v>0.20956934132846072</v>
      </c>
      <c r="DO161" s="145">
        <f t="shared" ref="DO161:DO168" si="33">C161-DJ161</f>
        <v>-0.20956934132846072</v>
      </c>
      <c r="DP161" s="106">
        <v>14.144</v>
      </c>
      <c r="DQ161" s="147">
        <v>186.66839999999999</v>
      </c>
      <c r="DR161" s="147">
        <v>1797.49</v>
      </c>
      <c r="DS161" s="147">
        <f t="shared" si="16"/>
        <v>1222.0416</v>
      </c>
      <c r="DT161" s="148">
        <f t="shared" si="17"/>
        <v>-575.44839999999999</v>
      </c>
    </row>
    <row r="162" spans="1:124" x14ac:dyDescent="0.2">
      <c r="A162" s="6" t="s">
        <v>1247</v>
      </c>
      <c r="B162" s="88">
        <v>40155.770833333336</v>
      </c>
      <c r="C162" s="88">
        <v>40157.1875</v>
      </c>
      <c r="D162" s="6" t="s">
        <v>1547</v>
      </c>
      <c r="E162" s="6" t="s">
        <v>1548</v>
      </c>
      <c r="F162" s="141" t="s">
        <v>250</v>
      </c>
      <c r="G162" s="142">
        <v>40155.375</v>
      </c>
      <c r="H162" s="142">
        <v>40156.224305555559</v>
      </c>
      <c r="J162" s="6">
        <v>50</v>
      </c>
      <c r="P162" s="6">
        <v>8847</v>
      </c>
      <c r="R162" s="6">
        <v>151</v>
      </c>
      <c r="T162" s="6">
        <v>257</v>
      </c>
      <c r="V162" s="6">
        <v>4.9000000000000002E-2</v>
      </c>
      <c r="X162" s="6">
        <v>1.37</v>
      </c>
      <c r="Z162" s="6">
        <v>20.3</v>
      </c>
      <c r="AB162" s="6">
        <v>382</v>
      </c>
      <c r="AD162" s="6">
        <v>614</v>
      </c>
      <c r="AF162" s="6">
        <v>2160</v>
      </c>
      <c r="AG162" s="6" t="s">
        <v>1784</v>
      </c>
      <c r="AH162" s="6">
        <v>20</v>
      </c>
      <c r="AJ162" s="6">
        <v>22</v>
      </c>
      <c r="AL162" s="6">
        <v>30</v>
      </c>
      <c r="AM162" s="6" t="s">
        <v>1784</v>
      </c>
      <c r="AN162" s="6">
        <v>2.5</v>
      </c>
      <c r="AP162" s="6">
        <v>7.59</v>
      </c>
      <c r="AR162" s="6">
        <v>123</v>
      </c>
      <c r="AT162" s="6">
        <v>42</v>
      </c>
      <c r="BD162" s="6">
        <v>87</v>
      </c>
      <c r="CD162" s="6">
        <v>25</v>
      </c>
      <c r="CE162" s="6" t="s">
        <v>1784</v>
      </c>
      <c r="CF162" s="6">
        <v>0.25</v>
      </c>
      <c r="CG162" s="6" t="s">
        <v>1784</v>
      </c>
      <c r="CH162" s="6">
        <v>20</v>
      </c>
      <c r="DB162" s="6" t="s">
        <v>520</v>
      </c>
      <c r="DC162" s="6" t="s">
        <v>503</v>
      </c>
      <c r="DD162" s="106">
        <f t="shared" si="26"/>
        <v>1.4166666666642413</v>
      </c>
      <c r="DE162" s="140">
        <f t="shared" si="27"/>
        <v>1.4166666666642413</v>
      </c>
      <c r="DF162" s="106">
        <f t="shared" si="25"/>
        <v>72.279411764829632</v>
      </c>
      <c r="DG162" s="106">
        <f t="shared" si="18"/>
        <v>2.1039652065384056</v>
      </c>
      <c r="DH162" s="143">
        <f t="shared" ref="DH162:DH168" si="34">DG162/24</f>
        <v>8.7665216939100232E-2</v>
      </c>
      <c r="DI162" s="88">
        <f t="shared" si="28"/>
        <v>40155.462665216939</v>
      </c>
      <c r="DJ162" s="144">
        <f t="shared" si="29"/>
        <v>40156.311970772498</v>
      </c>
      <c r="DK162" s="145">
        <f t="shared" si="30"/>
        <v>-0.3081681163967005</v>
      </c>
      <c r="DL162" s="145">
        <f t="shared" si="31"/>
        <v>0.3081681163967005</v>
      </c>
      <c r="DM162" s="146">
        <v>-0.32518652118596947</v>
      </c>
      <c r="DN162" s="145">
        <f t="shared" si="32"/>
        <v>-0.87552922750182915</v>
      </c>
      <c r="DO162" s="145">
        <f t="shared" si="33"/>
        <v>0.87552922750182915</v>
      </c>
      <c r="DP162" s="106">
        <v>42.341999999999999</v>
      </c>
      <c r="DQ162" s="147">
        <v>211.21</v>
      </c>
      <c r="DR162" s="147">
        <v>8847</v>
      </c>
      <c r="DS162" s="147">
        <f t="shared" ref="DS162:DS186" si="35">DP162*60*60*24/1000</f>
        <v>3658.3488000000002</v>
      </c>
      <c r="DT162" s="148">
        <f t="shared" ref="DT162:DT186" si="36">-P162+DS162</f>
        <v>-5188.6512000000002</v>
      </c>
    </row>
    <row r="163" spans="1:124" x14ac:dyDescent="0.2">
      <c r="A163" s="6" t="s">
        <v>1247</v>
      </c>
      <c r="B163" s="88">
        <v>40201.913888888892</v>
      </c>
      <c r="C163" s="88">
        <v>40203.395833333336</v>
      </c>
      <c r="D163" s="6" t="s">
        <v>1553</v>
      </c>
      <c r="E163" s="6" t="s">
        <v>1552</v>
      </c>
      <c r="F163" s="141" t="s">
        <v>297</v>
      </c>
      <c r="G163" s="142">
        <v>40201.611111111109</v>
      </c>
      <c r="H163" s="142">
        <v>40203.086805555555</v>
      </c>
      <c r="J163" s="6">
        <v>50</v>
      </c>
      <c r="P163" s="6">
        <v>9542</v>
      </c>
      <c r="R163" s="6">
        <v>83.4</v>
      </c>
      <c r="T163" s="6">
        <v>177</v>
      </c>
      <c r="U163" s="6" t="s">
        <v>1784</v>
      </c>
      <c r="V163" s="6">
        <v>1.4999999999999999E-2</v>
      </c>
      <c r="X163" s="6">
        <v>1.45</v>
      </c>
      <c r="Z163" s="6">
        <v>18.2</v>
      </c>
      <c r="AB163" s="6">
        <v>281</v>
      </c>
      <c r="AD163" s="6">
        <v>483</v>
      </c>
      <c r="AF163" s="6">
        <v>1800</v>
      </c>
      <c r="AG163" s="6" t="s">
        <v>1784</v>
      </c>
      <c r="AH163" s="6">
        <v>20</v>
      </c>
      <c r="AJ163" s="6">
        <v>31</v>
      </c>
      <c r="AL163" s="6">
        <v>21</v>
      </c>
      <c r="AM163" s="6" t="s">
        <v>1784</v>
      </c>
      <c r="AN163" s="6">
        <v>2.5</v>
      </c>
      <c r="AP163" s="6">
        <v>7.4</v>
      </c>
      <c r="AR163" s="6">
        <v>136</v>
      </c>
      <c r="AT163" s="6">
        <v>23</v>
      </c>
      <c r="BD163" s="6">
        <v>40</v>
      </c>
      <c r="CD163" s="6">
        <v>22</v>
      </c>
      <c r="CE163" s="6" t="s">
        <v>1784</v>
      </c>
      <c r="CF163" s="6">
        <v>0.25</v>
      </c>
      <c r="CG163" s="6" t="s">
        <v>1784</v>
      </c>
      <c r="CH163" s="6">
        <v>20</v>
      </c>
      <c r="DB163" s="6" t="s">
        <v>520</v>
      </c>
      <c r="DC163" s="6" t="s">
        <v>523</v>
      </c>
      <c r="DD163" s="106">
        <f t="shared" si="26"/>
        <v>1.4819444444437977</v>
      </c>
      <c r="DE163" s="140">
        <f t="shared" si="27"/>
        <v>1.4819444444437977</v>
      </c>
      <c r="DF163" s="106">
        <f t="shared" si="25"/>
        <v>74.523586379289</v>
      </c>
      <c r="DG163" s="106">
        <f t="shared" si="18"/>
        <v>2.0644553217434605</v>
      </c>
      <c r="DH163" s="143">
        <f t="shared" si="34"/>
        <v>8.6018971739310848E-2</v>
      </c>
      <c r="DI163" s="88">
        <f t="shared" si="28"/>
        <v>40201.697130082852</v>
      </c>
      <c r="DJ163" s="144">
        <f t="shared" si="29"/>
        <v>40203.172824527297</v>
      </c>
      <c r="DK163" s="145">
        <f t="shared" si="30"/>
        <v>-0.21675880604016129</v>
      </c>
      <c r="DL163" s="145">
        <f t="shared" si="31"/>
        <v>0.21675880604016129</v>
      </c>
      <c r="DM163" s="146">
        <v>-0.23534655354887946</v>
      </c>
      <c r="DN163" s="145">
        <f t="shared" si="32"/>
        <v>-0.2230088060387061</v>
      </c>
      <c r="DO163" s="145">
        <f t="shared" si="33"/>
        <v>0.2230088060387061</v>
      </c>
      <c r="DP163" s="106">
        <v>110.4586</v>
      </c>
      <c r="DQ163" s="147">
        <v>211.84</v>
      </c>
      <c r="DR163" s="147">
        <v>9542</v>
      </c>
      <c r="DS163" s="147">
        <f t="shared" si="35"/>
        <v>9543.6230400000004</v>
      </c>
      <c r="DT163" s="148">
        <f t="shared" si="36"/>
        <v>1.6230400000004011</v>
      </c>
    </row>
    <row r="164" spans="1:124" x14ac:dyDescent="0.2">
      <c r="A164" s="6" t="s">
        <v>1247</v>
      </c>
      <c r="B164" s="88">
        <v>40218.667361111111</v>
      </c>
      <c r="C164" s="88">
        <v>40219.52847222222</v>
      </c>
      <c r="D164" s="6" t="s">
        <v>1556</v>
      </c>
      <c r="E164" s="6" t="s">
        <v>1557</v>
      </c>
      <c r="F164" s="141" t="s">
        <v>322</v>
      </c>
      <c r="G164" s="142">
        <v>40218.170138888891</v>
      </c>
      <c r="H164" s="142">
        <v>40219.461805555555</v>
      </c>
      <c r="J164" s="6">
        <v>50</v>
      </c>
      <c r="P164" s="6">
        <v>267</v>
      </c>
      <c r="R164" s="6">
        <v>83.5</v>
      </c>
      <c r="T164" s="6">
        <v>187</v>
      </c>
      <c r="U164" s="6" t="s">
        <v>1784</v>
      </c>
      <c r="V164" s="6">
        <v>1.4999999999999999E-2</v>
      </c>
      <c r="X164" s="6">
        <v>0.39</v>
      </c>
      <c r="Z164" s="6">
        <v>18.5</v>
      </c>
      <c r="AB164" s="6">
        <v>2100</v>
      </c>
      <c r="AD164" s="6">
        <v>3110</v>
      </c>
      <c r="AF164" s="6">
        <v>9350</v>
      </c>
      <c r="AG164" s="6" t="s">
        <v>1784</v>
      </c>
      <c r="AH164" s="6">
        <v>20</v>
      </c>
      <c r="AJ164" s="6">
        <v>46</v>
      </c>
      <c r="AL164" s="6">
        <v>9.9</v>
      </c>
      <c r="AM164" s="6" t="s">
        <v>1784</v>
      </c>
      <c r="AN164" s="6">
        <v>2.5</v>
      </c>
      <c r="AP164" s="6">
        <v>8</v>
      </c>
      <c r="AR164" s="6">
        <v>252</v>
      </c>
      <c r="AT164" s="6">
        <v>16</v>
      </c>
      <c r="BD164" s="6">
        <v>15</v>
      </c>
      <c r="CD164" s="6">
        <v>11</v>
      </c>
      <c r="CE164" s="6" t="s">
        <v>1784</v>
      </c>
      <c r="CF164" s="6">
        <v>0.25</v>
      </c>
      <c r="CG164" s="6" t="s">
        <v>1784</v>
      </c>
      <c r="CH164" s="6">
        <v>20</v>
      </c>
      <c r="DB164" s="6" t="s">
        <v>520</v>
      </c>
      <c r="DC164" s="6" t="s">
        <v>505</v>
      </c>
      <c r="DD164" s="106">
        <f t="shared" si="26"/>
        <v>0.86111111110949423</v>
      </c>
      <c r="DE164" s="140">
        <f t="shared" si="27"/>
        <v>0.86111111110949423</v>
      </c>
      <c r="DF164" s="106">
        <f t="shared" si="25"/>
        <v>3.5887096774260931</v>
      </c>
      <c r="DG164" s="106">
        <f t="shared" si="18"/>
        <v>13.538353489364203</v>
      </c>
      <c r="DH164" s="143">
        <f t="shared" si="34"/>
        <v>0.56409806205684176</v>
      </c>
      <c r="DI164" s="88">
        <f t="shared" si="28"/>
        <v>40218.73423695095</v>
      </c>
      <c r="DJ164" s="144">
        <f t="shared" si="29"/>
        <v>40220.025903617614</v>
      </c>
      <c r="DK164" s="145">
        <f t="shared" si="30"/>
        <v>6.6875839838758111E-2</v>
      </c>
      <c r="DL164" s="145">
        <f t="shared" si="31"/>
        <v>-6.6875839838758111E-2</v>
      </c>
      <c r="DM164" s="146">
        <v>0.11314047764608404</v>
      </c>
      <c r="DN164" s="145">
        <f t="shared" si="32"/>
        <v>0.49743139539350523</v>
      </c>
      <c r="DO164" s="145">
        <f t="shared" si="33"/>
        <v>-0.49743139539350523</v>
      </c>
      <c r="DP164" s="106">
        <v>4.9683999999999999</v>
      </c>
      <c r="DQ164" s="147">
        <v>5.5014000000000003</v>
      </c>
      <c r="DR164" s="147">
        <v>267</v>
      </c>
      <c r="DS164" s="147">
        <f t="shared" si="35"/>
        <v>429.26975999999996</v>
      </c>
      <c r="DT164" s="148">
        <f t="shared" si="36"/>
        <v>162.26975999999996</v>
      </c>
    </row>
    <row r="165" spans="1:124" x14ac:dyDescent="0.2">
      <c r="A165" s="6" t="s">
        <v>1247</v>
      </c>
      <c r="B165" s="88">
        <v>40246.829861111109</v>
      </c>
      <c r="C165" s="88">
        <v>40248.472916666666</v>
      </c>
      <c r="D165" s="6" t="s">
        <v>1559</v>
      </c>
      <c r="E165" s="6" t="s">
        <v>1560</v>
      </c>
      <c r="F165" s="141" t="s">
        <v>351</v>
      </c>
      <c r="G165" s="142">
        <v>40246.680555555555</v>
      </c>
      <c r="H165" s="142">
        <v>40248.1875</v>
      </c>
      <c r="J165" s="6">
        <v>50</v>
      </c>
      <c r="P165" s="6">
        <v>7334</v>
      </c>
      <c r="Q165" s="6" t="s">
        <v>1784</v>
      </c>
      <c r="R165" s="6">
        <v>60</v>
      </c>
      <c r="T165" s="6">
        <v>218</v>
      </c>
      <c r="V165" s="6">
        <v>0.02</v>
      </c>
      <c r="X165" s="6">
        <v>5.35</v>
      </c>
      <c r="Z165" s="6">
        <v>11.7</v>
      </c>
      <c r="AB165" s="6">
        <v>229</v>
      </c>
      <c r="AD165" s="6">
        <v>387</v>
      </c>
      <c r="AF165" s="6">
        <v>1530</v>
      </c>
      <c r="AG165" s="6" t="s">
        <v>1784</v>
      </c>
      <c r="AH165" s="6">
        <v>20</v>
      </c>
      <c r="AI165" s="6" t="s">
        <v>1784</v>
      </c>
      <c r="AJ165" s="6">
        <v>20</v>
      </c>
      <c r="AK165" s="6" t="s">
        <v>1784</v>
      </c>
      <c r="AL165" s="6">
        <v>5</v>
      </c>
      <c r="AM165" s="6" t="s">
        <v>1784</v>
      </c>
      <c r="AN165" s="6">
        <v>2.5</v>
      </c>
      <c r="AP165" s="6">
        <v>7.29</v>
      </c>
      <c r="AR165" s="6">
        <v>174</v>
      </c>
      <c r="AT165" s="6">
        <v>12</v>
      </c>
      <c r="BD165" s="6">
        <v>443</v>
      </c>
      <c r="BV165" s="6">
        <v>146</v>
      </c>
      <c r="CD165" s="6">
        <v>10</v>
      </c>
      <c r="CF165" s="6">
        <v>0.47</v>
      </c>
      <c r="CG165" s="6" t="s">
        <v>1784</v>
      </c>
      <c r="CH165" s="6">
        <v>20</v>
      </c>
      <c r="DB165" s="6" t="s">
        <v>520</v>
      </c>
      <c r="DC165" s="6" t="s">
        <v>506</v>
      </c>
      <c r="DD165" s="106">
        <f t="shared" si="26"/>
        <v>1.6430555555562023</v>
      </c>
      <c r="DE165" s="140">
        <f t="shared" si="27"/>
        <v>1.6430555555562023</v>
      </c>
      <c r="DF165" s="106">
        <f t="shared" si="25"/>
        <v>51.662440123958248</v>
      </c>
      <c r="DG165" s="106">
        <f t="shared" si="18"/>
        <v>2.5909507880654825</v>
      </c>
      <c r="DH165" s="143">
        <f t="shared" si="34"/>
        <v>0.10795628283606178</v>
      </c>
      <c r="DI165" s="88">
        <f t="shared" si="28"/>
        <v>40246.788511838393</v>
      </c>
      <c r="DJ165" s="144">
        <f t="shared" si="29"/>
        <v>40248.295456282838</v>
      </c>
      <c r="DK165" s="145">
        <f t="shared" si="30"/>
        <v>-4.1349272716615815E-2</v>
      </c>
      <c r="DL165" s="145">
        <f t="shared" si="31"/>
        <v>4.1349272716615815E-2</v>
      </c>
      <c r="DM165" s="146">
        <v>-7.0006333909987006E-2</v>
      </c>
      <c r="DN165" s="145">
        <f t="shared" si="32"/>
        <v>-0.17746038382756524</v>
      </c>
      <c r="DO165" s="145">
        <f t="shared" si="33"/>
        <v>0.17746038382756524</v>
      </c>
      <c r="DP165" s="106">
        <v>82.140699999999995</v>
      </c>
      <c r="DQ165" s="147">
        <v>234.75</v>
      </c>
      <c r="DR165" s="147">
        <v>7334</v>
      </c>
      <c r="DS165" s="147">
        <f t="shared" si="35"/>
        <v>7096.9564800000007</v>
      </c>
      <c r="DT165" s="148">
        <f t="shared" si="36"/>
        <v>-237.04351999999926</v>
      </c>
    </row>
    <row r="166" spans="1:124" x14ac:dyDescent="0.2">
      <c r="A166" s="6" t="s">
        <v>1247</v>
      </c>
      <c r="B166" s="88">
        <v>40276.357638888891</v>
      </c>
      <c r="C166" s="88">
        <v>40276.712500000001</v>
      </c>
      <c r="D166" s="6" t="s">
        <v>1563</v>
      </c>
      <c r="E166" s="6" t="s">
        <v>1564</v>
      </c>
      <c r="F166" s="141" t="s">
        <v>383</v>
      </c>
      <c r="G166" s="142">
        <v>40276.222222222219</v>
      </c>
      <c r="H166" s="142">
        <v>40276.53125</v>
      </c>
      <c r="J166" s="6">
        <v>50</v>
      </c>
      <c r="P166" s="6">
        <v>982</v>
      </c>
      <c r="R166" s="6">
        <v>22.3</v>
      </c>
      <c r="T166" s="6">
        <v>53</v>
      </c>
      <c r="U166" s="6" t="s">
        <v>1784</v>
      </c>
      <c r="V166" s="6">
        <v>1.4999999999999999E-2</v>
      </c>
      <c r="X166" s="6">
        <v>0.74</v>
      </c>
      <c r="Z166" s="6">
        <v>11.7</v>
      </c>
      <c r="AB166" s="6">
        <v>174</v>
      </c>
      <c r="AD166" s="6">
        <v>284</v>
      </c>
      <c r="AF166" s="6">
        <v>1390</v>
      </c>
      <c r="AG166" s="6" t="s">
        <v>1784</v>
      </c>
      <c r="AH166" s="6">
        <v>20</v>
      </c>
      <c r="AI166" s="6" t="s">
        <v>1784</v>
      </c>
      <c r="AJ166" s="6">
        <v>20</v>
      </c>
      <c r="AK166" s="6" t="s">
        <v>1784</v>
      </c>
      <c r="AL166" s="6">
        <v>5</v>
      </c>
      <c r="AM166" s="6" t="s">
        <v>1784</v>
      </c>
      <c r="AN166" s="6">
        <v>2.5</v>
      </c>
      <c r="AP166" s="6">
        <v>7.89</v>
      </c>
      <c r="AR166" s="6">
        <v>222</v>
      </c>
      <c r="AT166" s="6">
        <v>5.0999999999999996</v>
      </c>
      <c r="BD166" s="6">
        <v>19</v>
      </c>
      <c r="CD166" s="6">
        <v>8.1</v>
      </c>
      <c r="CF166" s="6">
        <v>0.44</v>
      </c>
      <c r="CG166" s="6" t="s">
        <v>1784</v>
      </c>
      <c r="CH166" s="6">
        <v>20</v>
      </c>
      <c r="DB166" s="6" t="s">
        <v>520</v>
      </c>
      <c r="DC166" s="6" t="s">
        <v>507</v>
      </c>
      <c r="DD166" s="106">
        <f t="shared" si="26"/>
        <v>0.35486111111094942</v>
      </c>
      <c r="DE166" s="140">
        <f t="shared" si="27"/>
        <v>0.35486111111094942</v>
      </c>
      <c r="DF166" s="106">
        <f t="shared" si="25"/>
        <v>32.028701891730186</v>
      </c>
      <c r="DG166" s="106">
        <f t="shared" si="18"/>
        <v>3.4849232857386228</v>
      </c>
      <c r="DH166" s="143">
        <f t="shared" si="34"/>
        <v>0.14520513690577594</v>
      </c>
      <c r="DI166" s="88">
        <f t="shared" si="28"/>
        <v>40276.367427359124</v>
      </c>
      <c r="DJ166" s="144">
        <f t="shared" si="29"/>
        <v>40276.676455136905</v>
      </c>
      <c r="DK166" s="145">
        <f t="shared" si="30"/>
        <v>9.7884702336159535E-3</v>
      </c>
      <c r="DL166" s="145">
        <f t="shared" si="31"/>
        <v>-9.7884702336159535E-3</v>
      </c>
      <c r="DM166" s="146">
        <v>0.13822249165241374</v>
      </c>
      <c r="DN166" s="145">
        <f t="shared" si="32"/>
        <v>-3.6044863096321933E-2</v>
      </c>
      <c r="DO166" s="145">
        <f t="shared" si="33"/>
        <v>3.6044863096321933E-2</v>
      </c>
      <c r="DP166" s="106">
        <v>9.9489999999999998</v>
      </c>
      <c r="DQ166" s="147">
        <v>40.564</v>
      </c>
      <c r="DR166" s="147">
        <v>982</v>
      </c>
      <c r="DS166" s="147">
        <f t="shared" si="35"/>
        <v>859.59359999999981</v>
      </c>
      <c r="DT166" s="148">
        <f t="shared" si="36"/>
        <v>-122.40640000000019</v>
      </c>
    </row>
    <row r="167" spans="1:124" x14ac:dyDescent="0.2">
      <c r="A167" s="6" t="s">
        <v>1247</v>
      </c>
      <c r="B167" s="88">
        <v>40422.135416666664</v>
      </c>
      <c r="C167" s="88">
        <v>40422.277777777781</v>
      </c>
      <c r="D167" s="6" t="s">
        <v>1571</v>
      </c>
      <c r="E167" s="6" t="s">
        <v>1572</v>
      </c>
      <c r="F167" s="141" t="s">
        <v>569</v>
      </c>
      <c r="G167" s="142">
        <v>40422.145833333336</v>
      </c>
      <c r="H167" s="142">
        <v>40422.190972222219</v>
      </c>
      <c r="J167" s="6">
        <v>50</v>
      </c>
      <c r="P167" s="6">
        <v>2407</v>
      </c>
      <c r="R167" s="6">
        <v>10.9</v>
      </c>
      <c r="T167" s="6">
        <v>107</v>
      </c>
      <c r="V167" s="6">
        <v>6.8000000000000005E-2</v>
      </c>
      <c r="X167" s="6">
        <v>2.19</v>
      </c>
      <c r="Z167" s="6">
        <v>3.6</v>
      </c>
      <c r="AB167" s="6">
        <v>19</v>
      </c>
      <c r="AD167" s="6">
        <v>28.1</v>
      </c>
      <c r="AF167" s="6">
        <v>230</v>
      </c>
      <c r="AG167" s="6" t="s">
        <v>1784</v>
      </c>
      <c r="AH167" s="6">
        <v>20</v>
      </c>
      <c r="AI167" s="6" t="s">
        <v>1784</v>
      </c>
      <c r="AJ167" s="6">
        <v>20</v>
      </c>
      <c r="AK167" s="6" t="s">
        <v>1784</v>
      </c>
      <c r="AL167" s="6">
        <v>5</v>
      </c>
      <c r="AN167" s="6">
        <v>28</v>
      </c>
      <c r="AP167" s="6">
        <v>7.99</v>
      </c>
      <c r="AR167" s="6">
        <v>80.8</v>
      </c>
      <c r="AT167" s="6">
        <v>0.5</v>
      </c>
      <c r="BD167" s="6">
        <v>285</v>
      </c>
      <c r="BV167" s="6">
        <v>52.7</v>
      </c>
      <c r="CD167" s="6">
        <v>1</v>
      </c>
      <c r="CE167" s="6" t="s">
        <v>1784</v>
      </c>
      <c r="CF167" s="6">
        <v>0.25</v>
      </c>
      <c r="CG167" s="6" t="s">
        <v>1784</v>
      </c>
      <c r="CH167" s="6">
        <v>20</v>
      </c>
      <c r="DB167" s="6" t="s">
        <v>520</v>
      </c>
      <c r="DC167" s="6" t="s">
        <v>508</v>
      </c>
      <c r="DD167" s="106">
        <f t="shared" si="26"/>
        <v>0.14236111111677019</v>
      </c>
      <c r="DE167" s="140">
        <f t="shared" si="27"/>
        <v>0.14236111111677019</v>
      </c>
      <c r="DF167" s="106">
        <f t="shared" si="25"/>
        <v>195.69105690279005</v>
      </c>
      <c r="DG167" s="106">
        <f t="shared" si="18"/>
        <v>1.134628281707547</v>
      </c>
      <c r="DH167" s="143">
        <f t="shared" si="34"/>
        <v>4.7276178404481124E-2</v>
      </c>
      <c r="DI167" s="88">
        <f t="shared" si="28"/>
        <v>40422.19310951174</v>
      </c>
      <c r="DJ167" s="144">
        <f t="shared" si="29"/>
        <v>40422.238248400623</v>
      </c>
      <c r="DK167" s="145">
        <f t="shared" si="30"/>
        <v>5.7692845075507648E-2</v>
      </c>
      <c r="DL167" s="145">
        <f t="shared" si="31"/>
        <v>-5.7692845075507648E-2</v>
      </c>
      <c r="DM167" s="146">
        <v>0.16793447148666019</v>
      </c>
      <c r="DN167" s="145">
        <f t="shared" si="32"/>
        <v>-3.952937715803273E-2</v>
      </c>
      <c r="DO167" s="145">
        <f t="shared" si="33"/>
        <v>3.952937715803273E-2</v>
      </c>
      <c r="DP167" s="106">
        <v>11.2075</v>
      </c>
      <c r="DQ167" s="147">
        <v>297.26</v>
      </c>
      <c r="DR167" s="147">
        <v>2407</v>
      </c>
      <c r="DS167" s="147">
        <f t="shared" si="35"/>
        <v>968.32799999999975</v>
      </c>
      <c r="DT167" s="148">
        <f t="shared" si="36"/>
        <v>-1438.6720000000003</v>
      </c>
    </row>
    <row r="168" spans="1:124" x14ac:dyDescent="0.2">
      <c r="A168" s="6" t="s">
        <v>1247</v>
      </c>
      <c r="B168" s="88">
        <v>40477.288194444445</v>
      </c>
      <c r="C168" s="88">
        <v>40477.684027777781</v>
      </c>
      <c r="D168" s="6" t="s">
        <v>1575</v>
      </c>
      <c r="E168" s="6" t="s">
        <v>1576</v>
      </c>
      <c r="F168" s="141" t="s">
        <v>573</v>
      </c>
      <c r="G168" s="142">
        <v>40477.291666666664</v>
      </c>
      <c r="H168" s="142">
        <v>40477.520833333336</v>
      </c>
      <c r="J168" s="6">
        <v>50</v>
      </c>
      <c r="P168" s="6">
        <v>3854</v>
      </c>
      <c r="R168" s="6">
        <v>7.9</v>
      </c>
      <c r="T168" s="6">
        <v>60.7</v>
      </c>
      <c r="V168" s="6">
        <v>4.5999999999999999E-2</v>
      </c>
      <c r="X168" s="6">
        <v>0.91</v>
      </c>
      <c r="Z168" s="6">
        <v>5.7</v>
      </c>
      <c r="AB168" s="6">
        <v>23.6</v>
      </c>
      <c r="AD168" s="6">
        <v>36.6</v>
      </c>
      <c r="AF168" s="6">
        <v>274</v>
      </c>
      <c r="AG168" s="6" t="s">
        <v>1784</v>
      </c>
      <c r="AH168" s="6">
        <v>20</v>
      </c>
      <c r="AI168" s="6" t="s">
        <v>1784</v>
      </c>
      <c r="AJ168" s="6">
        <v>20</v>
      </c>
      <c r="AK168" s="6" t="s">
        <v>1784</v>
      </c>
      <c r="AL168" s="6">
        <v>5</v>
      </c>
      <c r="AM168" s="6" t="s">
        <v>1784</v>
      </c>
      <c r="AN168" s="6">
        <v>2.5</v>
      </c>
      <c r="AP168" s="6">
        <v>7.66</v>
      </c>
      <c r="AR168" s="6">
        <v>60</v>
      </c>
      <c r="BD168" s="6">
        <v>130</v>
      </c>
      <c r="BF168" s="6">
        <v>25.6</v>
      </c>
      <c r="BH168" s="6">
        <v>0.1</v>
      </c>
      <c r="BJ168" s="6">
        <v>15</v>
      </c>
      <c r="BL168" s="6">
        <v>9.1999999999999993</v>
      </c>
      <c r="BN168" s="6">
        <v>11.4</v>
      </c>
      <c r="BP168" s="6">
        <v>69</v>
      </c>
      <c r="BR168" s="6">
        <v>0.28699999999999998</v>
      </c>
      <c r="BX168" s="6">
        <v>102</v>
      </c>
      <c r="CG168" s="6" t="s">
        <v>1784</v>
      </c>
      <c r="CH168" s="6">
        <v>20</v>
      </c>
      <c r="CR168" s="6">
        <v>1.5</v>
      </c>
      <c r="CT168" s="6">
        <v>9</v>
      </c>
      <c r="CZ168" s="6">
        <v>7</v>
      </c>
      <c r="DB168" s="6" t="s">
        <v>520</v>
      </c>
      <c r="DC168" s="6" t="s">
        <v>509</v>
      </c>
      <c r="DD168" s="106">
        <f t="shared" si="26"/>
        <v>0.39583333333575865</v>
      </c>
      <c r="DE168" s="140">
        <f t="shared" si="27"/>
        <v>0.39583333333575865</v>
      </c>
      <c r="DF168" s="106">
        <f t="shared" si="25"/>
        <v>112.69005847884169</v>
      </c>
      <c r="DG168" s="106">
        <f t="shared" si="18"/>
        <v>1.5975649981774653</v>
      </c>
      <c r="DH168" s="143">
        <f t="shared" si="34"/>
        <v>6.6565208257394384E-2</v>
      </c>
      <c r="DI168" s="88">
        <f t="shared" si="28"/>
        <v>40477.358231874925</v>
      </c>
      <c r="DJ168" s="144">
        <f t="shared" si="29"/>
        <v>40477.587398541596</v>
      </c>
      <c r="DK168" s="145">
        <f t="shared" si="30"/>
        <v>7.0037430479715113E-2</v>
      </c>
      <c r="DL168" s="145">
        <f t="shared" si="31"/>
        <v>-7.0037430479715113E-2</v>
      </c>
      <c r="DM168" s="146">
        <v>0.12134060066455277</v>
      </c>
      <c r="DN168" s="145">
        <f t="shared" si="32"/>
        <v>-9.6629236184526235E-2</v>
      </c>
      <c r="DO168" s="145">
        <f t="shared" si="33"/>
        <v>9.6629236184526235E-2</v>
      </c>
      <c r="DP168" s="106">
        <v>32.076300000000003</v>
      </c>
      <c r="DQ168" s="147">
        <v>268.5249</v>
      </c>
      <c r="DR168" s="147">
        <v>3854</v>
      </c>
      <c r="DS168" s="147">
        <f t="shared" si="35"/>
        <v>2771.3923200000004</v>
      </c>
      <c r="DT168" s="148">
        <f t="shared" si="36"/>
        <v>-1082.6076799999996</v>
      </c>
    </row>
    <row r="169" spans="1:124" s="83" customFormat="1" x14ac:dyDescent="0.2">
      <c r="A169" s="83" t="s">
        <v>1247</v>
      </c>
      <c r="B169" s="86">
        <v>40533.177083333336</v>
      </c>
      <c r="C169" s="86">
        <v>40533.625</v>
      </c>
      <c r="D169" s="83" t="s">
        <v>1589</v>
      </c>
      <c r="E169" s="83" t="s">
        <v>1590</v>
      </c>
      <c r="F169" s="128" t="s">
        <v>605</v>
      </c>
      <c r="G169" s="129">
        <v>40532.743055555555</v>
      </c>
      <c r="H169" s="129">
        <v>40533.538194444445</v>
      </c>
      <c r="J169" s="83">
        <v>50</v>
      </c>
      <c r="P169" s="83">
        <v>200</v>
      </c>
      <c r="Q169" s="83" t="s">
        <v>1784</v>
      </c>
      <c r="R169" s="83">
        <v>24</v>
      </c>
      <c r="T169" s="83">
        <v>78.599999999999994</v>
      </c>
      <c r="V169" s="83">
        <v>0.127</v>
      </c>
      <c r="X169" s="83">
        <v>0.66</v>
      </c>
      <c r="Z169" s="83">
        <v>8.6</v>
      </c>
      <c r="AB169" s="83">
        <v>2350</v>
      </c>
      <c r="AD169" s="83">
        <v>3680</v>
      </c>
      <c r="AF169" s="83">
        <v>11000</v>
      </c>
      <c r="AG169" s="83" t="s">
        <v>1784</v>
      </c>
      <c r="AH169" s="83">
        <v>20</v>
      </c>
      <c r="AI169" s="83" t="s">
        <v>1784</v>
      </c>
      <c r="AJ169" s="83">
        <v>20</v>
      </c>
      <c r="AK169" s="83" t="s">
        <v>1784</v>
      </c>
      <c r="AL169" s="83">
        <v>5</v>
      </c>
      <c r="AM169" s="83" t="s">
        <v>1784</v>
      </c>
      <c r="AN169" s="83">
        <v>2.5</v>
      </c>
      <c r="AP169" s="83">
        <v>7.99</v>
      </c>
      <c r="AR169" s="83">
        <v>205</v>
      </c>
      <c r="AT169" s="83">
        <v>2.5</v>
      </c>
      <c r="BD169" s="83">
        <v>12</v>
      </c>
      <c r="CD169" s="83">
        <v>3.6</v>
      </c>
      <c r="CF169" s="83">
        <v>0.48</v>
      </c>
      <c r="CG169" s="83" t="s">
        <v>1784</v>
      </c>
      <c r="CH169" s="83">
        <v>20</v>
      </c>
      <c r="DB169" s="83" t="s">
        <v>520</v>
      </c>
      <c r="DC169" s="83" t="s">
        <v>510</v>
      </c>
      <c r="DD169" s="154">
        <f t="shared" ref="DD169:DD185" si="37">C169-B169</f>
        <v>0.44791666666424135</v>
      </c>
      <c r="DE169" s="155">
        <f t="shared" ref="DE169:DE185" si="38">C169-B169</f>
        <v>0.44791666666424135</v>
      </c>
      <c r="DF169" s="154">
        <f t="shared" si="25"/>
        <v>5.1679586563587323</v>
      </c>
      <c r="DG169" s="154">
        <f t="shared" si="18"/>
        <v>10.798658631975991</v>
      </c>
      <c r="DH169" s="156">
        <f t="shared" ref="DH169:DH185" si="39">DG169/24</f>
        <v>0.44994410966566628</v>
      </c>
      <c r="DI169" s="86">
        <f t="shared" ref="DI169:DI185" si="40">G169+DH169</f>
        <v>40533.192999665218</v>
      </c>
      <c r="DJ169" s="129">
        <f t="shared" ref="DJ169:DJ185" si="41">H169+DH169</f>
        <v>40533.988138554108</v>
      </c>
      <c r="DK169" s="157">
        <f t="shared" ref="DK169:DK185" si="42">DI169-B169</f>
        <v>1.5916331882181112E-2</v>
      </c>
      <c r="DL169" s="157">
        <f t="shared" ref="DL169:DL185" si="43">B169-DI169</f>
        <v>-1.5916331882181112E-2</v>
      </c>
      <c r="DM169" s="158"/>
      <c r="DN169" s="157">
        <f t="shared" ref="DN169:DN185" si="44">DJ169-C169</f>
        <v>0.36313855410844553</v>
      </c>
      <c r="DO169" s="157">
        <f t="shared" ref="DO169:DO185" si="45">C169-DJ169</f>
        <v>-0.36313855410844553</v>
      </c>
      <c r="DP169" s="106">
        <v>4.7908999999999997</v>
      </c>
      <c r="DQ169" s="147">
        <v>8.6020000000000003</v>
      </c>
      <c r="DR169" s="147">
        <v>200</v>
      </c>
      <c r="DS169" s="147">
        <f t="shared" si="35"/>
        <v>413.93376000000001</v>
      </c>
      <c r="DT169" s="148">
        <f t="shared" si="36"/>
        <v>213.93376000000001</v>
      </c>
    </row>
    <row r="170" spans="1:124" s="83" customFormat="1" x14ac:dyDescent="0.2">
      <c r="A170" s="83" t="s">
        <v>1247</v>
      </c>
      <c r="B170" s="86">
        <v>40575.375</v>
      </c>
      <c r="C170" s="86">
        <v>40576.881944444445</v>
      </c>
      <c r="D170" s="83" t="s">
        <v>1592</v>
      </c>
      <c r="E170" s="83" t="s">
        <v>1593</v>
      </c>
      <c r="F170" s="128" t="s">
        <v>644</v>
      </c>
      <c r="G170" s="129">
        <v>40574.399305555555</v>
      </c>
      <c r="H170" s="129">
        <v>40576.555555555555</v>
      </c>
      <c r="J170" s="83">
        <v>50</v>
      </c>
      <c r="P170" s="83">
        <v>256</v>
      </c>
      <c r="R170" s="83">
        <v>68.400000000000006</v>
      </c>
      <c r="T170" s="83">
        <v>115</v>
      </c>
      <c r="U170" s="83" t="s">
        <v>1784</v>
      </c>
      <c r="V170" s="83">
        <v>1.4999999999999999E-2</v>
      </c>
      <c r="X170" s="83">
        <v>0.5</v>
      </c>
      <c r="Z170" s="83">
        <v>9.6</v>
      </c>
      <c r="AB170" s="83">
        <v>803</v>
      </c>
      <c r="AD170" s="83">
        <v>1330</v>
      </c>
      <c r="AF170" s="83">
        <v>4550</v>
      </c>
      <c r="AG170" s="83" t="s">
        <v>1784</v>
      </c>
      <c r="AH170" s="83">
        <v>20</v>
      </c>
      <c r="AI170" s="83" t="s">
        <v>1784</v>
      </c>
      <c r="AJ170" s="83">
        <v>20</v>
      </c>
      <c r="AK170" s="83" t="s">
        <v>1784</v>
      </c>
      <c r="AL170" s="83">
        <v>5</v>
      </c>
      <c r="AM170" s="83" t="s">
        <v>1784</v>
      </c>
      <c r="AN170" s="83">
        <v>2.5</v>
      </c>
      <c r="AP170" s="83">
        <v>8.15</v>
      </c>
      <c r="AR170" s="83">
        <v>227</v>
      </c>
      <c r="AT170" s="83">
        <v>13</v>
      </c>
      <c r="BD170" s="83">
        <v>6</v>
      </c>
      <c r="CD170" s="83">
        <v>11</v>
      </c>
      <c r="CF170" s="83">
        <v>0.39</v>
      </c>
      <c r="CG170" s="83" t="s">
        <v>1784</v>
      </c>
      <c r="CH170" s="83">
        <v>20</v>
      </c>
      <c r="DB170" s="83" t="s">
        <v>520</v>
      </c>
      <c r="DC170" s="83" t="s">
        <v>511</v>
      </c>
      <c r="DD170" s="154">
        <f t="shared" si="37"/>
        <v>1.5069444444452529</v>
      </c>
      <c r="DE170" s="155">
        <f t="shared" si="38"/>
        <v>1.5069444444452529</v>
      </c>
      <c r="DF170" s="154">
        <f t="shared" si="25"/>
        <v>1.9662058371725242</v>
      </c>
      <c r="DG170" s="154">
        <f t="shared" si="18"/>
        <v>19.659734259125148</v>
      </c>
      <c r="DH170" s="156">
        <f t="shared" si="39"/>
        <v>0.81915559413021455</v>
      </c>
      <c r="DI170" s="86">
        <f t="shared" si="40"/>
        <v>40575.218461149685</v>
      </c>
      <c r="DJ170" s="129">
        <f t="shared" si="41"/>
        <v>40577.374711149685</v>
      </c>
      <c r="DK170" s="157">
        <f t="shared" si="42"/>
        <v>-0.15653885031497339</v>
      </c>
      <c r="DL170" s="157">
        <f t="shared" si="43"/>
        <v>0.15653885031497339</v>
      </c>
      <c r="DM170" s="158"/>
      <c r="DN170" s="157">
        <f t="shared" si="44"/>
        <v>0.49276670523977373</v>
      </c>
      <c r="DO170" s="157">
        <f t="shared" si="45"/>
        <v>-0.49276670523977373</v>
      </c>
      <c r="DP170" s="106">
        <v>5.6772999999999998</v>
      </c>
      <c r="DQ170" s="147">
        <v>5.6657999999999999</v>
      </c>
      <c r="DR170" s="147">
        <v>256</v>
      </c>
      <c r="DS170" s="147">
        <f t="shared" si="35"/>
        <v>490.51871999999997</v>
      </c>
      <c r="DT170" s="148">
        <f t="shared" si="36"/>
        <v>234.51871999999997</v>
      </c>
    </row>
    <row r="171" spans="1:124" s="83" customFormat="1" x14ac:dyDescent="0.2">
      <c r="A171" s="83" t="s">
        <v>1247</v>
      </c>
      <c r="B171" s="86">
        <v>40594.597222222219</v>
      </c>
      <c r="C171" s="86">
        <v>40596.559027777781</v>
      </c>
      <c r="D171" s="83" t="s">
        <v>1595</v>
      </c>
      <c r="E171" s="83" t="s">
        <v>1596</v>
      </c>
      <c r="F171" s="128" t="s">
        <v>676</v>
      </c>
      <c r="G171" s="129">
        <v>40594.40625</v>
      </c>
      <c r="H171" s="129">
        <v>40596.381944444445</v>
      </c>
      <c r="J171" s="83">
        <v>50</v>
      </c>
      <c r="P171" s="83">
        <v>2702</v>
      </c>
      <c r="Q171" s="83" t="s">
        <v>1934</v>
      </c>
      <c r="R171" s="83">
        <v>253</v>
      </c>
      <c r="T171" s="83">
        <v>690</v>
      </c>
      <c r="U171" s="83" t="s">
        <v>1784</v>
      </c>
      <c r="V171" s="83">
        <v>1.4999999999999999E-2</v>
      </c>
      <c r="X171" s="83">
        <v>1.0900000000000001</v>
      </c>
      <c r="Z171" s="83">
        <v>41.8</v>
      </c>
      <c r="AB171" s="83">
        <v>1470</v>
      </c>
      <c r="AD171" s="83">
        <v>2530</v>
      </c>
      <c r="AF171" s="83">
        <v>7700</v>
      </c>
      <c r="AG171" s="83" t="s">
        <v>1784</v>
      </c>
      <c r="AH171" s="83">
        <v>20</v>
      </c>
      <c r="AJ171" s="83">
        <v>150</v>
      </c>
      <c r="AL171" s="83">
        <v>57</v>
      </c>
      <c r="AM171" s="83" t="s">
        <v>1784</v>
      </c>
      <c r="AN171" s="83">
        <v>2.5</v>
      </c>
      <c r="AP171" s="83">
        <v>7.62</v>
      </c>
      <c r="AR171" s="83">
        <v>215</v>
      </c>
      <c r="AT171" s="83">
        <v>79</v>
      </c>
      <c r="BD171" s="83">
        <v>24</v>
      </c>
      <c r="CD171" s="83">
        <v>53</v>
      </c>
      <c r="CF171" s="83">
        <v>0.78</v>
      </c>
      <c r="CG171" s="83" t="s">
        <v>1784</v>
      </c>
      <c r="CH171" s="83">
        <v>20</v>
      </c>
      <c r="DB171" s="83" t="s">
        <v>520</v>
      </c>
      <c r="DC171" s="83" t="s">
        <v>512</v>
      </c>
      <c r="DD171" s="154">
        <f t="shared" si="37"/>
        <v>1.9618055555620231</v>
      </c>
      <c r="DE171" s="155">
        <f t="shared" si="38"/>
        <v>1.9618055555620231</v>
      </c>
      <c r="DF171" s="154">
        <f t="shared" si="25"/>
        <v>15.941002949799955</v>
      </c>
      <c r="DG171" s="154">
        <f t="shared" si="18"/>
        <v>5.3711578191613265</v>
      </c>
      <c r="DH171" s="156">
        <f t="shared" si="39"/>
        <v>0.22379824246505528</v>
      </c>
      <c r="DI171" s="86">
        <f t="shared" si="40"/>
        <v>40594.630048242463</v>
      </c>
      <c r="DJ171" s="129">
        <f t="shared" si="41"/>
        <v>40596.605742686908</v>
      </c>
      <c r="DK171" s="157">
        <f t="shared" si="42"/>
        <v>3.2826020244101528E-2</v>
      </c>
      <c r="DL171" s="157">
        <f t="shared" si="43"/>
        <v>-3.2826020244101528E-2</v>
      </c>
      <c r="DM171" s="158"/>
      <c r="DN171" s="157">
        <f t="shared" si="44"/>
        <v>4.6714909127331339E-2</v>
      </c>
      <c r="DO171" s="157">
        <f t="shared" si="45"/>
        <v>-4.6714909127331339E-2</v>
      </c>
      <c r="DP171" s="106">
        <v>31.262499999999999</v>
      </c>
      <c r="DQ171" s="147">
        <v>29.390699999999999</v>
      </c>
      <c r="DR171" s="147">
        <v>2702</v>
      </c>
      <c r="DS171" s="147">
        <f t="shared" si="35"/>
        <v>2701.08</v>
      </c>
      <c r="DT171" s="148">
        <f t="shared" si="36"/>
        <v>-0.92000000000007276</v>
      </c>
    </row>
    <row r="172" spans="1:124" s="83" customFormat="1" x14ac:dyDescent="0.2">
      <c r="A172" s="83" t="s">
        <v>1247</v>
      </c>
      <c r="B172" s="86">
        <v>40652.795138888891</v>
      </c>
      <c r="C172" s="86">
        <v>40653.371527777781</v>
      </c>
      <c r="D172" s="83" t="s">
        <v>1599</v>
      </c>
      <c r="E172" s="83" t="s">
        <v>1600</v>
      </c>
      <c r="F172" s="128" t="s">
        <v>718</v>
      </c>
      <c r="G172" s="129">
        <v>40652.78125</v>
      </c>
      <c r="H172" s="129">
        <v>40653.368055555555</v>
      </c>
      <c r="J172" s="83">
        <v>50</v>
      </c>
      <c r="P172" s="83">
        <v>7144</v>
      </c>
      <c r="R172" s="83">
        <v>20.399999999999999</v>
      </c>
      <c r="T172" s="83">
        <v>74.8</v>
      </c>
      <c r="V172" s="83">
        <v>6.0999999999999999E-2</v>
      </c>
      <c r="X172" s="83">
        <v>1.1499999999999999</v>
      </c>
      <c r="Z172" s="83">
        <v>9.5</v>
      </c>
      <c r="AB172" s="83">
        <v>121</v>
      </c>
      <c r="AD172" s="83">
        <v>184</v>
      </c>
      <c r="AF172" s="83">
        <v>881</v>
      </c>
      <c r="AG172" s="83" t="s">
        <v>1784</v>
      </c>
      <c r="AH172" s="83">
        <v>20</v>
      </c>
      <c r="AI172" s="83" t="s">
        <v>1784</v>
      </c>
      <c r="AJ172" s="83">
        <v>20</v>
      </c>
      <c r="AK172" s="83" t="s">
        <v>1784</v>
      </c>
      <c r="AL172" s="83">
        <v>5</v>
      </c>
      <c r="AM172" s="83" t="s">
        <v>1784</v>
      </c>
      <c r="AN172" s="83">
        <v>2.5</v>
      </c>
      <c r="AP172" s="83">
        <v>7.76</v>
      </c>
      <c r="AR172" s="83">
        <v>124</v>
      </c>
      <c r="AT172" s="83">
        <v>6.6</v>
      </c>
      <c r="BD172" s="83">
        <v>102</v>
      </c>
      <c r="CD172" s="83">
        <v>7.2</v>
      </c>
      <c r="CE172" s="83" t="s">
        <v>1784</v>
      </c>
      <c r="CF172" s="83">
        <v>0.25</v>
      </c>
      <c r="CG172" s="83" t="s">
        <v>1784</v>
      </c>
      <c r="CH172" s="83">
        <v>20</v>
      </c>
      <c r="DB172" s="83" t="s">
        <v>520</v>
      </c>
      <c r="DC172" s="83" t="s">
        <v>513</v>
      </c>
      <c r="DD172" s="154">
        <f t="shared" si="37"/>
        <v>0.57638888889050577</v>
      </c>
      <c r="DE172" s="155">
        <f t="shared" si="38"/>
        <v>0.57638888889050577</v>
      </c>
      <c r="DF172" s="154">
        <f t="shared" si="25"/>
        <v>143.45381526064173</v>
      </c>
      <c r="DG172" s="154">
        <f t="shared" si="18"/>
        <v>1.3755174602235565</v>
      </c>
      <c r="DH172" s="156">
        <f t="shared" si="39"/>
        <v>5.7313227509314855E-2</v>
      </c>
      <c r="DI172" s="86">
        <f t="shared" si="40"/>
        <v>40652.838563227509</v>
      </c>
      <c r="DJ172" s="129">
        <f t="shared" si="41"/>
        <v>40653.425368783064</v>
      </c>
      <c r="DK172" s="157">
        <f t="shared" si="42"/>
        <v>4.3424338618933689E-2</v>
      </c>
      <c r="DL172" s="157">
        <f t="shared" si="43"/>
        <v>-4.3424338618933689E-2</v>
      </c>
      <c r="DM172" s="158"/>
      <c r="DN172" s="157">
        <f t="shared" si="44"/>
        <v>5.3841005283175036E-2</v>
      </c>
      <c r="DO172" s="157">
        <f t="shared" si="45"/>
        <v>-5.3841005283175036E-2</v>
      </c>
      <c r="DP172" s="106">
        <v>74.738600000000005</v>
      </c>
      <c r="DQ172" s="147">
        <v>294.14819999999997</v>
      </c>
      <c r="DR172" s="147">
        <v>7144</v>
      </c>
      <c r="DS172" s="147">
        <f t="shared" si="35"/>
        <v>6457.4150400000008</v>
      </c>
      <c r="DT172" s="148">
        <f t="shared" si="36"/>
        <v>-686.58495999999923</v>
      </c>
    </row>
    <row r="173" spans="1:124" s="83" customFormat="1" x14ac:dyDescent="0.2">
      <c r="A173" s="83" t="s">
        <v>1247</v>
      </c>
      <c r="B173" s="86">
        <v>40785.965277777781</v>
      </c>
      <c r="C173" s="86">
        <v>40786.520833333336</v>
      </c>
      <c r="D173" s="83" t="s">
        <v>1606</v>
      </c>
      <c r="E173" s="83" t="s">
        <v>1607</v>
      </c>
      <c r="F173" s="128" t="s">
        <v>759</v>
      </c>
      <c r="G173" s="129">
        <v>40785.986111111109</v>
      </c>
      <c r="H173" s="129">
        <v>40786.427083333336</v>
      </c>
      <c r="J173" s="83">
        <v>50</v>
      </c>
      <c r="P173" s="83">
        <v>210</v>
      </c>
      <c r="R173" s="83">
        <v>4.7</v>
      </c>
      <c r="T173" s="83">
        <v>29.1</v>
      </c>
      <c r="U173" s="83" t="s">
        <v>1784</v>
      </c>
      <c r="V173" s="83">
        <v>1.4999999999999999E-2</v>
      </c>
      <c r="X173" s="83">
        <v>0.62</v>
      </c>
      <c r="Z173" s="83">
        <v>5.5</v>
      </c>
      <c r="AB173" s="83">
        <v>93.6</v>
      </c>
      <c r="AD173" s="83">
        <v>153</v>
      </c>
      <c r="AF173" s="83">
        <v>1010</v>
      </c>
      <c r="AG173" s="83" t="s">
        <v>1784</v>
      </c>
      <c r="AH173" s="83">
        <v>20</v>
      </c>
      <c r="AI173" s="83" t="s">
        <v>1784</v>
      </c>
      <c r="AJ173" s="83">
        <v>20</v>
      </c>
      <c r="AK173" s="83" t="s">
        <v>1784</v>
      </c>
      <c r="AL173" s="83">
        <v>5</v>
      </c>
      <c r="AM173" s="83" t="s">
        <v>1784</v>
      </c>
      <c r="AN173" s="83">
        <v>2.5</v>
      </c>
      <c r="AP173" s="83">
        <v>8.15</v>
      </c>
      <c r="AR173" s="83">
        <v>205</v>
      </c>
      <c r="AT173" s="83">
        <v>0.93</v>
      </c>
      <c r="BD173" s="83">
        <v>17</v>
      </c>
      <c r="CD173" s="83">
        <v>3</v>
      </c>
      <c r="CF173" s="83">
        <v>1.8</v>
      </c>
      <c r="CG173" s="83" t="s">
        <v>1784</v>
      </c>
      <c r="CH173" s="83">
        <v>20</v>
      </c>
      <c r="DB173" s="83" t="s">
        <v>520</v>
      </c>
      <c r="DC173" s="83" t="s">
        <v>514</v>
      </c>
      <c r="DD173" s="154">
        <f t="shared" si="37"/>
        <v>0.55555555555474712</v>
      </c>
      <c r="DE173" s="155">
        <f t="shared" si="38"/>
        <v>0.55555555555474712</v>
      </c>
      <c r="DF173" s="154">
        <f t="shared" si="25"/>
        <v>4.3750000000063665</v>
      </c>
      <c r="DG173" s="154">
        <f t="shared" si="18"/>
        <v>11.973502683752166</v>
      </c>
      <c r="DH173" s="156">
        <f t="shared" si="39"/>
        <v>0.49889594515634023</v>
      </c>
      <c r="DI173" s="86">
        <f t="shared" si="40"/>
        <v>40786.485007056268</v>
      </c>
      <c r="DJ173" s="129">
        <f t="shared" si="41"/>
        <v>40786.925979278494</v>
      </c>
      <c r="DK173" s="157">
        <f t="shared" si="42"/>
        <v>0.51972927848692052</v>
      </c>
      <c r="DL173" s="157">
        <f t="shared" si="43"/>
        <v>-0.51972927848692052</v>
      </c>
      <c r="DM173" s="158"/>
      <c r="DN173" s="157">
        <f t="shared" si="44"/>
        <v>0.40514594515843783</v>
      </c>
      <c r="DO173" s="157">
        <f t="shared" si="45"/>
        <v>-0.40514594515843783</v>
      </c>
      <c r="DP173" s="106">
        <v>1.3131999999999999</v>
      </c>
      <c r="DQ173" s="147">
        <v>3.7309000000000001</v>
      </c>
      <c r="DR173" s="147">
        <v>210</v>
      </c>
      <c r="DS173" s="147">
        <f t="shared" si="35"/>
        <v>113.46048</v>
      </c>
      <c r="DT173" s="148">
        <f t="shared" si="36"/>
        <v>-96.539519999999996</v>
      </c>
    </row>
    <row r="174" spans="1:124" s="83" customFormat="1" x14ac:dyDescent="0.2">
      <c r="A174" s="83" t="s">
        <v>1247</v>
      </c>
      <c r="B174" s="86">
        <v>40897.736111111109</v>
      </c>
      <c r="C174" s="86">
        <v>40898.5625</v>
      </c>
      <c r="D174" s="83" t="s">
        <v>1610</v>
      </c>
      <c r="E174" s="83" t="s">
        <v>1611</v>
      </c>
      <c r="F174" s="128" t="s">
        <v>787</v>
      </c>
      <c r="G174" s="129">
        <v>40897.736111111109</v>
      </c>
      <c r="H174" s="129">
        <v>40898.315972222219</v>
      </c>
      <c r="J174" s="83">
        <v>50</v>
      </c>
      <c r="P174" s="83">
        <v>252</v>
      </c>
      <c r="Q174" s="83" t="s">
        <v>1784</v>
      </c>
      <c r="R174" s="83">
        <v>6</v>
      </c>
      <c r="T174" s="83">
        <v>14.3</v>
      </c>
      <c r="X174" s="83">
        <v>0.19</v>
      </c>
      <c r="AF174" s="83">
        <v>1720</v>
      </c>
      <c r="AG174" s="83" t="s">
        <v>1784</v>
      </c>
      <c r="AH174" s="83">
        <v>20</v>
      </c>
      <c r="AI174" s="83" t="s">
        <v>1784</v>
      </c>
      <c r="AJ174" s="83">
        <v>20</v>
      </c>
      <c r="AK174" s="83" t="s">
        <v>1784</v>
      </c>
      <c r="AL174" s="83">
        <v>5</v>
      </c>
      <c r="AM174" s="83" t="s">
        <v>1784</v>
      </c>
      <c r="AN174" s="83">
        <v>2.5</v>
      </c>
      <c r="AP174" s="83">
        <v>8.19</v>
      </c>
      <c r="AR174" s="83">
        <v>249</v>
      </c>
      <c r="AT174" s="83">
        <v>2.8</v>
      </c>
      <c r="BD174" s="83">
        <v>6</v>
      </c>
      <c r="CD174" s="83">
        <v>5.4</v>
      </c>
      <c r="CF174" s="83">
        <v>0.28000000000000003</v>
      </c>
      <c r="CG174" s="83" t="s">
        <v>1784</v>
      </c>
      <c r="CH174" s="83">
        <v>20</v>
      </c>
      <c r="DB174" s="83" t="s">
        <v>520</v>
      </c>
      <c r="DC174" s="83" t="s">
        <v>515</v>
      </c>
      <c r="DD174" s="154">
        <f t="shared" si="37"/>
        <v>0.82638888889050577</v>
      </c>
      <c r="DE174" s="155">
        <f t="shared" si="38"/>
        <v>0.82638888889050577</v>
      </c>
      <c r="DF174" s="154">
        <f t="shared" si="25"/>
        <v>3.5294117646989771</v>
      </c>
      <c r="DG174" s="154">
        <f t="shared" si="18"/>
        <v>13.678931270662295</v>
      </c>
      <c r="DH174" s="156">
        <f t="shared" si="39"/>
        <v>0.56995546961092891</v>
      </c>
      <c r="DI174" s="86">
        <f t="shared" si="40"/>
        <v>40898.306066580721</v>
      </c>
      <c r="DJ174" s="129">
        <f t="shared" si="41"/>
        <v>40898.88592769183</v>
      </c>
      <c r="DK174" s="157">
        <f t="shared" si="42"/>
        <v>0.56995546961115906</v>
      </c>
      <c r="DL174" s="157">
        <f t="shared" si="43"/>
        <v>-0.56995546961115906</v>
      </c>
      <c r="DM174" s="158"/>
      <c r="DN174" s="157">
        <f t="shared" si="44"/>
        <v>0.32342769183014752</v>
      </c>
      <c r="DO174" s="157">
        <f t="shared" si="45"/>
        <v>-0.32342769183014752</v>
      </c>
      <c r="DP174" s="106">
        <v>2.4542999999999999</v>
      </c>
      <c r="DQ174" s="147">
        <v>5.26</v>
      </c>
      <c r="DR174" s="147">
        <v>252</v>
      </c>
      <c r="DS174" s="147">
        <f t="shared" si="35"/>
        <v>212.05151999999998</v>
      </c>
      <c r="DT174" s="148">
        <f t="shared" si="36"/>
        <v>-39.948480000000018</v>
      </c>
    </row>
    <row r="175" spans="1:124" s="83" customFormat="1" x14ac:dyDescent="0.2">
      <c r="A175" s="83" t="s">
        <v>1247</v>
      </c>
      <c r="B175" s="86">
        <v>40920.8125</v>
      </c>
      <c r="C175" s="86">
        <v>40921.572916666664</v>
      </c>
      <c r="D175" s="83" t="s">
        <v>1614</v>
      </c>
      <c r="E175" s="83" t="s">
        <v>1615</v>
      </c>
      <c r="F175" s="128" t="s">
        <v>807</v>
      </c>
      <c r="G175" s="129">
        <v>40920.475694444445</v>
      </c>
      <c r="H175" s="129">
        <v>40921.40625</v>
      </c>
      <c r="J175" s="83">
        <v>50</v>
      </c>
      <c r="P175" s="83">
        <v>213</v>
      </c>
      <c r="R175" s="83">
        <v>48.8</v>
      </c>
      <c r="T175" s="83">
        <v>141</v>
      </c>
      <c r="V175" s="83">
        <v>0.222</v>
      </c>
      <c r="X175" s="83">
        <v>0.84</v>
      </c>
      <c r="Z175" s="83">
        <v>10.7</v>
      </c>
      <c r="AB175" s="83">
        <v>1840</v>
      </c>
      <c r="AD175" s="83">
        <v>3060</v>
      </c>
      <c r="AF175" s="83">
        <v>9260</v>
      </c>
      <c r="AG175" s="83" t="s">
        <v>1784</v>
      </c>
      <c r="AH175" s="83">
        <v>20</v>
      </c>
      <c r="AI175" s="83" t="s">
        <v>1784</v>
      </c>
      <c r="AJ175" s="83">
        <v>20</v>
      </c>
      <c r="AK175" s="83" t="s">
        <v>1784</v>
      </c>
      <c r="AL175" s="83">
        <v>5</v>
      </c>
      <c r="AM175" s="83" t="s">
        <v>1784</v>
      </c>
      <c r="AN175" s="83">
        <v>2.5</v>
      </c>
      <c r="AP175" s="83">
        <v>7.73</v>
      </c>
      <c r="AR175" s="83">
        <v>219</v>
      </c>
      <c r="AT175" s="83">
        <v>6.9</v>
      </c>
      <c r="BD175" s="83">
        <v>59</v>
      </c>
      <c r="CD175" s="83">
        <v>6.5</v>
      </c>
      <c r="CF175" s="83">
        <v>0.68</v>
      </c>
      <c r="CG175" s="83" t="s">
        <v>1784</v>
      </c>
      <c r="CH175" s="83">
        <v>20</v>
      </c>
      <c r="DB175" s="83" t="s">
        <v>520</v>
      </c>
      <c r="DC175" s="83" t="s">
        <v>516</v>
      </c>
      <c r="DD175" s="154">
        <f t="shared" si="37"/>
        <v>0.76041666666424135</v>
      </c>
      <c r="DE175" s="155">
        <f t="shared" si="38"/>
        <v>0.76041666666424135</v>
      </c>
      <c r="DF175" s="154">
        <f t="shared" si="25"/>
        <v>3.2420091324304314</v>
      </c>
      <c r="DG175" s="154">
        <f t="shared" si="18"/>
        <v>14.418589794692913</v>
      </c>
      <c r="DH175" s="156">
        <f t="shared" si="39"/>
        <v>0.60077457477887142</v>
      </c>
      <c r="DI175" s="86">
        <f t="shared" si="40"/>
        <v>40921.076469019223</v>
      </c>
      <c r="DJ175" s="129">
        <f t="shared" si="41"/>
        <v>40922.007024574777</v>
      </c>
      <c r="DK175" s="157">
        <f t="shared" si="42"/>
        <v>0.26396901922271354</v>
      </c>
      <c r="DL175" s="157">
        <f t="shared" si="43"/>
        <v>-0.26396901922271354</v>
      </c>
      <c r="DM175" s="158"/>
      <c r="DN175" s="157">
        <f t="shared" si="44"/>
        <v>0.43410790811321931</v>
      </c>
      <c r="DO175" s="157">
        <f t="shared" si="45"/>
        <v>-0.43410790811321931</v>
      </c>
      <c r="DP175" s="106">
        <v>3.0531999999999999</v>
      </c>
      <c r="DQ175" s="147">
        <v>5.6657999999999999</v>
      </c>
      <c r="DR175" s="147">
        <v>213</v>
      </c>
      <c r="DS175" s="147">
        <f t="shared" si="35"/>
        <v>263.79647999999997</v>
      </c>
      <c r="DT175" s="148">
        <f t="shared" si="36"/>
        <v>50.796479999999974</v>
      </c>
    </row>
    <row r="176" spans="1:124" s="83" customFormat="1" x14ac:dyDescent="0.2">
      <c r="A176" s="83" t="s">
        <v>1247</v>
      </c>
      <c r="B176" s="86">
        <v>40925.597222222219</v>
      </c>
      <c r="C176" s="86">
        <v>40926.583333333336</v>
      </c>
      <c r="D176" s="83" t="s">
        <v>1618</v>
      </c>
      <c r="E176" s="83" t="s">
        <v>1619</v>
      </c>
      <c r="F176" s="128" t="s">
        <v>823</v>
      </c>
      <c r="G176" s="129">
        <v>40925.270833333336</v>
      </c>
      <c r="H176" s="129">
        <v>40925.673611111109</v>
      </c>
      <c r="J176" s="83">
        <v>50</v>
      </c>
      <c r="P176" s="83">
        <v>400</v>
      </c>
      <c r="R176" s="83">
        <v>169</v>
      </c>
      <c r="T176" s="83">
        <v>308</v>
      </c>
      <c r="V176" s="83">
        <v>0.11600000000000001</v>
      </c>
      <c r="X176" s="83">
        <v>0.66</v>
      </c>
      <c r="Z176" s="83">
        <v>28</v>
      </c>
      <c r="AB176" s="83">
        <v>1850</v>
      </c>
      <c r="AD176" s="83">
        <v>3110</v>
      </c>
      <c r="AF176" s="83">
        <v>9490</v>
      </c>
      <c r="AG176" s="83" t="s">
        <v>1784</v>
      </c>
      <c r="AH176" s="83">
        <v>20</v>
      </c>
      <c r="AJ176" s="83">
        <v>110</v>
      </c>
      <c r="AL176" s="83">
        <v>50</v>
      </c>
      <c r="AM176" s="83" t="s">
        <v>1784</v>
      </c>
      <c r="AN176" s="83">
        <v>2.5</v>
      </c>
      <c r="AP176" s="83">
        <v>7.8</v>
      </c>
      <c r="AR176" s="83">
        <v>210</v>
      </c>
      <c r="AT176" s="83">
        <v>28</v>
      </c>
      <c r="BD176" s="83">
        <v>17</v>
      </c>
      <c r="CD176" s="83">
        <v>24</v>
      </c>
      <c r="CF176" s="83">
        <v>0.38</v>
      </c>
      <c r="CG176" s="83" t="s">
        <v>1784</v>
      </c>
      <c r="CH176" s="83">
        <v>20</v>
      </c>
      <c r="DB176" s="83" t="s">
        <v>520</v>
      </c>
      <c r="DC176" s="83" t="s">
        <v>517</v>
      </c>
      <c r="DD176" s="154">
        <f t="shared" si="37"/>
        <v>0.98611111111677019</v>
      </c>
      <c r="DE176" s="155">
        <f t="shared" si="38"/>
        <v>0.98611111111677019</v>
      </c>
      <c r="DF176" s="154">
        <f t="shared" si="25"/>
        <v>4.6948356807242311</v>
      </c>
      <c r="DG176" s="154">
        <f t="shared" si="18"/>
        <v>11.461011955829836</v>
      </c>
      <c r="DH176" s="156">
        <f t="shared" si="39"/>
        <v>0.47754216482624318</v>
      </c>
      <c r="DI176" s="86">
        <f t="shared" si="40"/>
        <v>40925.748375498159</v>
      </c>
      <c r="DJ176" s="129">
        <f t="shared" si="41"/>
        <v>40926.151153275932</v>
      </c>
      <c r="DK176" s="157">
        <f t="shared" si="42"/>
        <v>0.15115327593957772</v>
      </c>
      <c r="DL176" s="157">
        <f t="shared" si="43"/>
        <v>-0.15115327593957772</v>
      </c>
      <c r="DM176" s="158"/>
      <c r="DN176" s="157">
        <f t="shared" si="44"/>
        <v>-0.43218005740345689</v>
      </c>
      <c r="DO176" s="157">
        <f t="shared" si="45"/>
        <v>0.43218005740345689</v>
      </c>
      <c r="DP176" s="106">
        <v>2.0419</v>
      </c>
      <c r="DQ176" s="147">
        <v>7.3376000000000001</v>
      </c>
      <c r="DR176" s="147">
        <v>400</v>
      </c>
      <c r="DS176" s="147">
        <f t="shared" si="35"/>
        <v>176.42016000000001</v>
      </c>
      <c r="DT176" s="148">
        <f t="shared" si="36"/>
        <v>-223.57983999999999</v>
      </c>
    </row>
    <row r="177" spans="1:124" s="83" customFormat="1" x14ac:dyDescent="0.2">
      <c r="A177" s="83" t="s">
        <v>1247</v>
      </c>
      <c r="B177" s="86">
        <v>40931.059027777781</v>
      </c>
      <c r="C177" s="86">
        <v>40932.545138888891</v>
      </c>
      <c r="D177" s="83" t="s">
        <v>1620</v>
      </c>
      <c r="E177" s="83" t="s">
        <v>1621</v>
      </c>
      <c r="F177" s="128" t="s">
        <v>833</v>
      </c>
      <c r="G177" s="129">
        <v>40930.684027777781</v>
      </c>
      <c r="H177" s="129">
        <v>40932.413194444445</v>
      </c>
      <c r="J177" s="83">
        <v>50</v>
      </c>
      <c r="P177" s="83">
        <v>5114</v>
      </c>
      <c r="R177" s="83">
        <v>128</v>
      </c>
      <c r="T177" s="83">
        <v>255</v>
      </c>
      <c r="V177" s="83">
        <v>0.13400000000000001</v>
      </c>
      <c r="X177" s="83">
        <v>1.6600000000000001</v>
      </c>
      <c r="Z177" s="83">
        <v>23.6</v>
      </c>
      <c r="AB177" s="83">
        <v>1020</v>
      </c>
      <c r="AD177" s="83">
        <v>1610</v>
      </c>
      <c r="AF177" s="83">
        <v>5100</v>
      </c>
      <c r="AG177" s="83" t="s">
        <v>1784</v>
      </c>
      <c r="AH177" s="83">
        <v>20</v>
      </c>
      <c r="AI177" s="83" t="s">
        <v>1784</v>
      </c>
      <c r="AJ177" s="83">
        <v>20</v>
      </c>
      <c r="AL177" s="83">
        <v>52</v>
      </c>
      <c r="AM177" s="83" t="s">
        <v>1784</v>
      </c>
      <c r="AN177" s="83">
        <v>2.5</v>
      </c>
      <c r="AP177" s="83">
        <v>7.65</v>
      </c>
      <c r="AR177" s="83">
        <v>138</v>
      </c>
      <c r="AT177" s="83">
        <v>32</v>
      </c>
      <c r="BD177" s="83">
        <v>157</v>
      </c>
      <c r="CD177" s="83">
        <v>26</v>
      </c>
      <c r="CF177" s="83">
        <v>0.36</v>
      </c>
      <c r="CG177" s="83" t="s">
        <v>1784</v>
      </c>
      <c r="CH177" s="83">
        <v>20</v>
      </c>
      <c r="DB177" s="83" t="s">
        <v>520</v>
      </c>
      <c r="DC177" s="83" t="s">
        <v>518</v>
      </c>
      <c r="DD177" s="154">
        <f t="shared" si="37"/>
        <v>1.4861111111094942</v>
      </c>
      <c r="DE177" s="155">
        <f t="shared" si="38"/>
        <v>1.4861111111094942</v>
      </c>
      <c r="DF177" s="154">
        <f t="shared" si="25"/>
        <v>39.828660436180407</v>
      </c>
      <c r="DG177" s="154">
        <f t="shared" si="18"/>
        <v>3.0444319951492771</v>
      </c>
      <c r="DH177" s="156">
        <f t="shared" si="39"/>
        <v>0.12685133313121988</v>
      </c>
      <c r="DI177" s="86">
        <f t="shared" si="40"/>
        <v>40930.810879110912</v>
      </c>
      <c r="DJ177" s="129">
        <f t="shared" si="41"/>
        <v>40932.540045777576</v>
      </c>
      <c r="DK177" s="157">
        <f t="shared" si="42"/>
        <v>-0.24814866686938331</v>
      </c>
      <c r="DL177" s="157">
        <f t="shared" si="43"/>
        <v>0.24814866686938331</v>
      </c>
      <c r="DM177" s="158"/>
      <c r="DN177" s="157">
        <f t="shared" si="44"/>
        <v>-5.0931113146361895E-3</v>
      </c>
      <c r="DO177" s="157">
        <f t="shared" si="45"/>
        <v>5.0931113146361895E-3</v>
      </c>
      <c r="DP177" s="106">
        <v>60.856400000000001</v>
      </c>
      <c r="DQ177" s="147">
        <v>164.95590000000001</v>
      </c>
      <c r="DR177" s="147">
        <v>5114</v>
      </c>
      <c r="DS177" s="147">
        <f t="shared" si="35"/>
        <v>5257.9929599999996</v>
      </c>
      <c r="DT177" s="148">
        <f t="shared" si="36"/>
        <v>143.99295999999958</v>
      </c>
    </row>
    <row r="178" spans="1:124" s="83" customFormat="1" x14ac:dyDescent="0.2">
      <c r="A178" s="83" t="s">
        <v>1247</v>
      </c>
      <c r="B178" s="86">
        <v>40970.784722222219</v>
      </c>
      <c r="C178" s="86">
        <v>40972.538194444445</v>
      </c>
      <c r="D178" s="83" t="s">
        <v>1622</v>
      </c>
      <c r="E178" s="83" t="s">
        <v>1623</v>
      </c>
      <c r="F178" s="128" t="s">
        <v>867</v>
      </c>
      <c r="G178" s="129">
        <v>40970.631944444445</v>
      </c>
      <c r="H178" s="129">
        <v>40972.277777777781</v>
      </c>
      <c r="J178" s="83">
        <v>50</v>
      </c>
      <c r="P178" s="83">
        <v>3343</v>
      </c>
      <c r="R178" s="83">
        <v>132</v>
      </c>
      <c r="T178" s="83">
        <v>217</v>
      </c>
      <c r="V178" s="83">
        <v>4.3999999999999997E-2</v>
      </c>
      <c r="X178" s="83">
        <v>0.9</v>
      </c>
      <c r="Z178" s="83">
        <v>27.2</v>
      </c>
      <c r="AB178" s="83">
        <v>854</v>
      </c>
      <c r="AD178" s="83">
        <v>1400</v>
      </c>
      <c r="AF178" s="83">
        <v>4650</v>
      </c>
      <c r="AG178" s="83" t="s">
        <v>1784</v>
      </c>
      <c r="AH178" s="83">
        <v>20</v>
      </c>
      <c r="AI178" s="83" t="s">
        <v>1784</v>
      </c>
      <c r="AJ178" s="83">
        <v>20</v>
      </c>
      <c r="AL178" s="83">
        <v>33</v>
      </c>
      <c r="AM178" s="83" t="s">
        <v>1784</v>
      </c>
      <c r="AN178" s="83">
        <v>2.5</v>
      </c>
      <c r="AP178" s="83">
        <v>7.8100000000000005</v>
      </c>
      <c r="AR178" s="83">
        <v>202</v>
      </c>
      <c r="AT178" s="83">
        <v>21</v>
      </c>
      <c r="BD178" s="83">
        <v>21</v>
      </c>
      <c r="CD178" s="83">
        <v>19</v>
      </c>
      <c r="CF178" s="83">
        <v>0.31</v>
      </c>
      <c r="CG178" s="83" t="s">
        <v>1784</v>
      </c>
      <c r="CH178" s="83">
        <v>20</v>
      </c>
      <c r="DB178" s="83" t="s">
        <v>520</v>
      </c>
      <c r="DC178" s="83" t="s">
        <v>519</v>
      </c>
      <c r="DD178" s="154">
        <f t="shared" si="37"/>
        <v>1.7534722222262644</v>
      </c>
      <c r="DE178" s="155">
        <f t="shared" si="38"/>
        <v>1.7534722222262644</v>
      </c>
      <c r="DF178" s="154">
        <f t="shared" si="25"/>
        <v>22.066006600609199</v>
      </c>
      <c r="DG178" s="154">
        <f t="shared" si="18"/>
        <v>4.3905496260419881</v>
      </c>
      <c r="DH178" s="156">
        <f t="shared" si="39"/>
        <v>0.18293956775174949</v>
      </c>
      <c r="DI178" s="86">
        <f t="shared" si="40"/>
        <v>40970.814884012194</v>
      </c>
      <c r="DJ178" s="129">
        <f t="shared" si="41"/>
        <v>40972.46071734553</v>
      </c>
      <c r="DK178" s="157">
        <f t="shared" si="42"/>
        <v>3.0161789974954445E-2</v>
      </c>
      <c r="DL178" s="157">
        <f t="shared" si="43"/>
        <v>-3.0161789974954445E-2</v>
      </c>
      <c r="DM178" s="158"/>
      <c r="DN178" s="157">
        <f t="shared" si="44"/>
        <v>-7.7477098915551323E-2</v>
      </c>
      <c r="DO178" s="157">
        <f t="shared" si="45"/>
        <v>7.7477098915551323E-2</v>
      </c>
      <c r="DP178" s="106">
        <v>36.935200000000002</v>
      </c>
      <c r="DQ178" s="147">
        <v>34.231200000000001</v>
      </c>
      <c r="DR178" s="147">
        <v>3343</v>
      </c>
      <c r="DS178" s="147">
        <f t="shared" si="35"/>
        <v>3191.2012800000002</v>
      </c>
      <c r="DT178" s="148">
        <f t="shared" si="36"/>
        <v>-151.79871999999978</v>
      </c>
    </row>
    <row r="179" spans="1:124" s="83" customFormat="1" x14ac:dyDescent="0.2">
      <c r="A179" s="83" t="s">
        <v>1247</v>
      </c>
      <c r="B179" s="86">
        <v>41108.923611111109</v>
      </c>
      <c r="C179" s="86">
        <v>41109.5</v>
      </c>
      <c r="D179" s="83" t="s">
        <v>3127</v>
      </c>
      <c r="E179" s="83" t="s">
        <v>3128</v>
      </c>
      <c r="F179" s="128" t="s">
        <v>3072</v>
      </c>
      <c r="G179" s="129">
        <v>41108.868055555555</v>
      </c>
      <c r="H179" s="129">
        <v>41109.128472222219</v>
      </c>
      <c r="J179" s="83">
        <v>50</v>
      </c>
      <c r="P179" s="83">
        <v>3094</v>
      </c>
      <c r="R179" s="83">
        <v>9.6999999999999993</v>
      </c>
      <c r="T179" s="83">
        <v>101</v>
      </c>
      <c r="V179" s="83">
        <v>3.7999999999999999E-2</v>
      </c>
      <c r="X179" s="83">
        <v>1.77</v>
      </c>
      <c r="Z179" s="83">
        <v>8.6</v>
      </c>
      <c r="AB179" s="83">
        <v>41.7</v>
      </c>
      <c r="AD179" s="83">
        <v>62.3</v>
      </c>
      <c r="AF179" s="83">
        <v>414</v>
      </c>
      <c r="AG179" s="83" t="s">
        <v>1784</v>
      </c>
      <c r="AH179" s="83">
        <v>20</v>
      </c>
      <c r="AI179" s="83" t="s">
        <v>1784</v>
      </c>
      <c r="AJ179" s="83">
        <v>20</v>
      </c>
      <c r="AK179" s="83" t="s">
        <v>1784</v>
      </c>
      <c r="AL179" s="83">
        <v>5</v>
      </c>
      <c r="AM179" s="83" t="s">
        <v>1784</v>
      </c>
      <c r="AN179" s="83">
        <v>2.5</v>
      </c>
      <c r="AP179" s="83">
        <v>7.6899999999999995</v>
      </c>
      <c r="AR179" s="83">
        <v>82</v>
      </c>
      <c r="AT179" s="83">
        <v>1.6</v>
      </c>
      <c r="BD179" s="83">
        <v>94</v>
      </c>
      <c r="CD179" s="83">
        <v>3.4</v>
      </c>
      <c r="CF179" s="83">
        <v>0.65</v>
      </c>
      <c r="CG179" s="83" t="s">
        <v>1784</v>
      </c>
      <c r="CH179" s="83">
        <v>20</v>
      </c>
      <c r="DB179" s="83" t="s">
        <v>520</v>
      </c>
      <c r="DC179" s="83" t="s">
        <v>3431</v>
      </c>
      <c r="DD179" s="154">
        <f t="shared" si="37"/>
        <v>0.57638888889050577</v>
      </c>
      <c r="DE179" s="155">
        <f t="shared" si="38"/>
        <v>0.57638888889050577</v>
      </c>
      <c r="DF179" s="154">
        <f t="shared" si="25"/>
        <v>62.128514056050626</v>
      </c>
      <c r="DG179" s="154">
        <f t="shared" si="18"/>
        <v>2.3109322434454174</v>
      </c>
      <c r="DH179" s="156">
        <f t="shared" si="39"/>
        <v>9.6288843476892386E-2</v>
      </c>
      <c r="DI179" s="86">
        <f t="shared" si="40"/>
        <v>41108.964344399028</v>
      </c>
      <c r="DJ179" s="129">
        <f t="shared" si="41"/>
        <v>41109.224761065692</v>
      </c>
      <c r="DK179" s="157">
        <f t="shared" si="42"/>
        <v>4.0733287918556016E-2</v>
      </c>
      <c r="DL179" s="157">
        <f t="shared" si="43"/>
        <v>-4.0733287918556016E-2</v>
      </c>
      <c r="DM179" s="158"/>
      <c r="DN179" s="157">
        <f t="shared" si="44"/>
        <v>-0.2752389343077084</v>
      </c>
      <c r="DO179" s="157">
        <f t="shared" si="45"/>
        <v>0.2752389343077084</v>
      </c>
      <c r="DP179" s="106">
        <v>20.6248</v>
      </c>
      <c r="DQ179" s="147">
        <v>130.02279999999999</v>
      </c>
      <c r="DR179" s="147">
        <v>3094</v>
      </c>
      <c r="DS179" s="147">
        <f t="shared" si="35"/>
        <v>1781.98272</v>
      </c>
      <c r="DT179" s="148">
        <f t="shared" si="36"/>
        <v>-1312.01728</v>
      </c>
    </row>
    <row r="180" spans="1:124" s="83" customFormat="1" x14ac:dyDescent="0.2">
      <c r="A180" s="83" t="s">
        <v>1247</v>
      </c>
      <c r="B180" s="86">
        <v>41263.770833333336</v>
      </c>
      <c r="C180" s="86">
        <v>41264.520833333336</v>
      </c>
      <c r="D180" s="83" t="s">
        <v>3132</v>
      </c>
      <c r="E180" s="83" t="s">
        <v>3133</v>
      </c>
      <c r="F180" s="128" t="s">
        <v>3077</v>
      </c>
      <c r="G180" s="129">
        <v>41263.701388888891</v>
      </c>
      <c r="H180" s="129">
        <v>41264.465277777781</v>
      </c>
      <c r="J180" s="83">
        <v>50</v>
      </c>
      <c r="T180" s="83">
        <v>86</v>
      </c>
      <c r="V180" s="83">
        <v>0.14299999999999999</v>
      </c>
      <c r="X180" s="83">
        <v>0.86</v>
      </c>
      <c r="Z180" s="83">
        <v>17.600000000000001</v>
      </c>
      <c r="AB180" s="83">
        <v>462</v>
      </c>
      <c r="AD180" s="83">
        <v>799</v>
      </c>
      <c r="AF180" s="83">
        <v>2700</v>
      </c>
      <c r="AG180" s="83" t="s">
        <v>1784</v>
      </c>
      <c r="AH180" s="83">
        <v>20</v>
      </c>
      <c r="AJ180" s="83">
        <v>27</v>
      </c>
      <c r="AL180" s="83">
        <v>18</v>
      </c>
      <c r="AM180" s="83" t="s">
        <v>1784</v>
      </c>
      <c r="AN180" s="83">
        <v>2.5</v>
      </c>
      <c r="AP180" s="83">
        <v>7.65</v>
      </c>
      <c r="AR180" s="83">
        <v>126</v>
      </c>
      <c r="AT180" s="83">
        <v>18</v>
      </c>
      <c r="BD180" s="83">
        <v>28</v>
      </c>
      <c r="CF180" s="83">
        <v>0.38</v>
      </c>
      <c r="CG180" s="83" t="s">
        <v>1784</v>
      </c>
      <c r="CH180" s="83">
        <v>20</v>
      </c>
      <c r="DB180" s="83" t="s">
        <v>520</v>
      </c>
      <c r="DC180" s="83" t="s">
        <v>3432</v>
      </c>
      <c r="DD180" s="154">
        <f t="shared" si="37"/>
        <v>0.75</v>
      </c>
      <c r="DE180" s="155">
        <f t="shared" si="38"/>
        <v>0.75</v>
      </c>
      <c r="DF180" s="154">
        <f t="shared" si="25"/>
        <v>0</v>
      </c>
      <c r="DG180" s="154" t="e">
        <f t="shared" si="18"/>
        <v>#DIV/0!</v>
      </c>
      <c r="DH180" s="156" t="e">
        <f t="shared" si="39"/>
        <v>#DIV/0!</v>
      </c>
      <c r="DI180" s="86" t="e">
        <f t="shared" si="40"/>
        <v>#DIV/0!</v>
      </c>
      <c r="DJ180" s="129" t="e">
        <f t="shared" si="41"/>
        <v>#DIV/0!</v>
      </c>
      <c r="DK180" s="157" t="e">
        <f t="shared" si="42"/>
        <v>#DIV/0!</v>
      </c>
      <c r="DL180" s="157" t="e">
        <f t="shared" si="43"/>
        <v>#DIV/0!</v>
      </c>
      <c r="DM180" s="158"/>
      <c r="DN180" s="157" t="e">
        <f t="shared" si="44"/>
        <v>#DIV/0!</v>
      </c>
      <c r="DO180" s="157" t="e">
        <f t="shared" si="45"/>
        <v>#DIV/0!</v>
      </c>
      <c r="DS180" s="6">
        <f t="shared" si="35"/>
        <v>0</v>
      </c>
      <c r="DT180" s="148">
        <f t="shared" si="36"/>
        <v>0</v>
      </c>
    </row>
    <row r="181" spans="1:124" s="83" customFormat="1" x14ac:dyDescent="0.2">
      <c r="A181" s="83" t="s">
        <v>1247</v>
      </c>
      <c r="B181" s="86">
        <v>41287.552083333336</v>
      </c>
      <c r="C181" s="86">
        <v>41287.729166666664</v>
      </c>
      <c r="D181" s="83" t="s">
        <v>3137</v>
      </c>
      <c r="E181" s="83" t="s">
        <v>3138</v>
      </c>
      <c r="F181" s="128" t="s">
        <v>3082</v>
      </c>
      <c r="G181" s="129">
        <v>41286.947916666664</v>
      </c>
      <c r="H181" s="129">
        <v>41287.451388888891</v>
      </c>
      <c r="J181" s="83">
        <v>50</v>
      </c>
      <c r="R181" s="83">
        <v>18.600000000000001</v>
      </c>
      <c r="T181" s="83">
        <v>77.5</v>
      </c>
      <c r="V181" s="83">
        <v>2.3E-2</v>
      </c>
      <c r="X181" s="83">
        <v>0.42</v>
      </c>
      <c r="Z181" s="83">
        <v>23.6</v>
      </c>
      <c r="AB181" s="83">
        <v>2090</v>
      </c>
      <c r="AD181" s="83">
        <v>3400</v>
      </c>
      <c r="AF181" s="83">
        <v>10100</v>
      </c>
      <c r="AG181" s="83" t="s">
        <v>1784</v>
      </c>
      <c r="AH181" s="83">
        <v>20</v>
      </c>
      <c r="AI181" s="83" t="s">
        <v>1784</v>
      </c>
      <c r="AJ181" s="83">
        <v>20</v>
      </c>
      <c r="AL181" s="83">
        <v>19</v>
      </c>
      <c r="AM181" s="83" t="s">
        <v>1784</v>
      </c>
      <c r="AN181" s="83">
        <v>2.5</v>
      </c>
      <c r="AP181" s="83">
        <v>8.14</v>
      </c>
      <c r="AR181" s="83">
        <v>232</v>
      </c>
      <c r="AT181" s="83">
        <v>9.6999999999999993</v>
      </c>
      <c r="BD181" s="83">
        <v>8</v>
      </c>
      <c r="CF181" s="83">
        <v>0.55000000000000004</v>
      </c>
      <c r="CG181" s="83" t="s">
        <v>1784</v>
      </c>
      <c r="CH181" s="83">
        <v>20</v>
      </c>
      <c r="DB181" s="83" t="s">
        <v>520</v>
      </c>
      <c r="DC181" s="83" t="s">
        <v>3433</v>
      </c>
      <c r="DD181" s="154">
        <f t="shared" si="37"/>
        <v>0.17708333332848269</v>
      </c>
      <c r="DE181" s="155">
        <f t="shared" si="38"/>
        <v>0.17708333332848269</v>
      </c>
      <c r="DF181" s="154">
        <f t="shared" si="25"/>
        <v>0</v>
      </c>
      <c r="DG181" s="154" t="e">
        <f t="shared" si="18"/>
        <v>#DIV/0!</v>
      </c>
      <c r="DH181" s="156" t="e">
        <f t="shared" si="39"/>
        <v>#DIV/0!</v>
      </c>
      <c r="DI181" s="86" t="e">
        <f t="shared" si="40"/>
        <v>#DIV/0!</v>
      </c>
      <c r="DJ181" s="129" t="e">
        <f t="shared" si="41"/>
        <v>#DIV/0!</v>
      </c>
      <c r="DK181" s="157" t="e">
        <f t="shared" si="42"/>
        <v>#DIV/0!</v>
      </c>
      <c r="DL181" s="157" t="e">
        <f t="shared" si="43"/>
        <v>#DIV/0!</v>
      </c>
      <c r="DM181" s="158"/>
      <c r="DN181" s="157" t="e">
        <f t="shared" si="44"/>
        <v>#DIV/0!</v>
      </c>
      <c r="DO181" s="157" t="e">
        <f t="shared" si="45"/>
        <v>#DIV/0!</v>
      </c>
      <c r="DS181" s="6">
        <f t="shared" si="35"/>
        <v>0</v>
      </c>
      <c r="DT181" s="148">
        <f t="shared" si="36"/>
        <v>0</v>
      </c>
    </row>
    <row r="182" spans="1:124" s="83" customFormat="1" x14ac:dyDescent="0.2">
      <c r="A182" s="83" t="s">
        <v>1247</v>
      </c>
      <c r="B182" s="86">
        <v>41302.145833333336</v>
      </c>
      <c r="C182" s="86">
        <v>41302.503472222219</v>
      </c>
      <c r="D182" s="83" t="s">
        <v>3141</v>
      </c>
      <c r="E182" s="83" t="s">
        <v>3142</v>
      </c>
      <c r="F182" s="128" t="s">
        <v>3086</v>
      </c>
      <c r="G182" s="129">
        <v>41301.520833333336</v>
      </c>
      <c r="H182" s="129">
        <v>41302.236111111109</v>
      </c>
      <c r="J182" s="83">
        <v>50</v>
      </c>
      <c r="R182" s="83">
        <v>185</v>
      </c>
      <c r="T182" s="83">
        <v>378</v>
      </c>
      <c r="V182" s="83">
        <v>0.76800000000000002</v>
      </c>
      <c r="X182" s="83">
        <v>2.09</v>
      </c>
      <c r="Z182" s="83">
        <v>44.5</v>
      </c>
      <c r="AB182" s="83">
        <v>2720</v>
      </c>
      <c r="AD182" s="83">
        <v>4390</v>
      </c>
      <c r="AF182" s="83">
        <v>12500</v>
      </c>
      <c r="AG182" s="83" t="s">
        <v>1784</v>
      </c>
      <c r="AH182" s="83">
        <v>20</v>
      </c>
      <c r="AJ182" s="83">
        <v>62</v>
      </c>
      <c r="AK182" s="83" t="s">
        <v>1784</v>
      </c>
      <c r="AL182" s="83">
        <v>5</v>
      </c>
      <c r="AN182" s="83">
        <v>66</v>
      </c>
      <c r="AP182" s="83">
        <v>7.03</v>
      </c>
      <c r="AR182" s="83">
        <v>147</v>
      </c>
      <c r="AT182" s="83">
        <v>11</v>
      </c>
      <c r="BD182" s="83">
        <v>44</v>
      </c>
      <c r="CD182" s="83">
        <v>8.3000000000000007</v>
      </c>
      <c r="CF182" s="83">
        <v>0.83</v>
      </c>
      <c r="CG182" s="83" t="s">
        <v>1784</v>
      </c>
      <c r="CH182" s="83">
        <v>20</v>
      </c>
      <c r="DB182" s="83" t="s">
        <v>520</v>
      </c>
      <c r="DC182" s="83" t="s">
        <v>3434</v>
      </c>
      <c r="DD182" s="154">
        <f t="shared" si="37"/>
        <v>0.35763888888322981</v>
      </c>
      <c r="DE182" s="155">
        <f t="shared" si="38"/>
        <v>0.35763888888322981</v>
      </c>
      <c r="DF182" s="154">
        <f t="shared" si="25"/>
        <v>0</v>
      </c>
      <c r="DG182" s="154" t="e">
        <f t="shared" ref="DG182:DG205" si="46">29.897*DF182^-0.62</f>
        <v>#DIV/0!</v>
      </c>
      <c r="DH182" s="156" t="e">
        <f t="shared" si="39"/>
        <v>#DIV/0!</v>
      </c>
      <c r="DI182" s="86" t="e">
        <f t="shared" si="40"/>
        <v>#DIV/0!</v>
      </c>
      <c r="DJ182" s="129" t="e">
        <f t="shared" si="41"/>
        <v>#DIV/0!</v>
      </c>
      <c r="DK182" s="157" t="e">
        <f t="shared" si="42"/>
        <v>#DIV/0!</v>
      </c>
      <c r="DL182" s="157" t="e">
        <f t="shared" si="43"/>
        <v>#DIV/0!</v>
      </c>
      <c r="DM182" s="158"/>
      <c r="DN182" s="157" t="e">
        <f t="shared" si="44"/>
        <v>#DIV/0!</v>
      </c>
      <c r="DO182" s="157" t="e">
        <f t="shared" si="45"/>
        <v>#DIV/0!</v>
      </c>
      <c r="DS182" s="6">
        <f t="shared" si="35"/>
        <v>0</v>
      </c>
      <c r="DT182" s="148">
        <f t="shared" si="36"/>
        <v>0</v>
      </c>
    </row>
    <row r="183" spans="1:124" s="83" customFormat="1" x14ac:dyDescent="0.2">
      <c r="A183" s="83" t="s">
        <v>1247</v>
      </c>
      <c r="B183" s="86">
        <v>41312.777777777781</v>
      </c>
      <c r="C183" s="86">
        <v>41313.701388888891</v>
      </c>
      <c r="D183" s="83" t="s">
        <v>3143</v>
      </c>
      <c r="E183" s="83" t="s">
        <v>3144</v>
      </c>
      <c r="F183" s="128" t="s">
        <v>3090</v>
      </c>
      <c r="G183" s="129">
        <v>41312.315972222219</v>
      </c>
      <c r="H183" s="129">
        <v>41313.364583333336</v>
      </c>
      <c r="J183" s="83">
        <v>50</v>
      </c>
      <c r="T183" s="83">
        <v>492</v>
      </c>
      <c r="V183" s="83">
        <v>0.06</v>
      </c>
      <c r="X183" s="83">
        <v>0.84</v>
      </c>
      <c r="Z183" s="83">
        <v>22.1</v>
      </c>
      <c r="AB183" s="83">
        <v>3610</v>
      </c>
      <c r="AD183" s="83">
        <v>5520</v>
      </c>
      <c r="AF183" s="83">
        <v>15300</v>
      </c>
      <c r="AG183" s="83" t="s">
        <v>1784</v>
      </c>
      <c r="AH183" s="83">
        <v>20</v>
      </c>
      <c r="AJ183" s="83">
        <v>200</v>
      </c>
      <c r="AL183" s="83">
        <v>14</v>
      </c>
      <c r="AM183" s="83" t="s">
        <v>1784</v>
      </c>
      <c r="AN183" s="83">
        <v>2.5</v>
      </c>
      <c r="AP183" s="83">
        <v>7.37</v>
      </c>
      <c r="AR183" s="83">
        <v>203</v>
      </c>
      <c r="AT183" s="83">
        <v>4</v>
      </c>
      <c r="BD183" s="83">
        <v>16</v>
      </c>
      <c r="CD183" s="83">
        <v>4.4000000000000004</v>
      </c>
      <c r="CF183" s="83">
        <v>0.98</v>
      </c>
      <c r="CG183" s="83" t="s">
        <v>1784</v>
      </c>
      <c r="CH183" s="83">
        <v>20</v>
      </c>
      <c r="DB183" s="83" t="s">
        <v>520</v>
      </c>
      <c r="DC183" s="83" t="s">
        <v>3436</v>
      </c>
      <c r="DD183" s="154">
        <f t="shared" si="37"/>
        <v>0.92361111110949423</v>
      </c>
      <c r="DE183" s="155">
        <f t="shared" si="38"/>
        <v>0.92361111110949423</v>
      </c>
      <c r="DF183" s="154">
        <f t="shared" si="25"/>
        <v>0</v>
      </c>
      <c r="DG183" s="154" t="e">
        <f t="shared" si="46"/>
        <v>#DIV/0!</v>
      </c>
      <c r="DH183" s="156" t="e">
        <f t="shared" si="39"/>
        <v>#DIV/0!</v>
      </c>
      <c r="DI183" s="86" t="e">
        <f t="shared" si="40"/>
        <v>#DIV/0!</v>
      </c>
      <c r="DJ183" s="129" t="e">
        <f t="shared" si="41"/>
        <v>#DIV/0!</v>
      </c>
      <c r="DK183" s="157" t="e">
        <f t="shared" si="42"/>
        <v>#DIV/0!</v>
      </c>
      <c r="DL183" s="157" t="e">
        <f t="shared" si="43"/>
        <v>#DIV/0!</v>
      </c>
      <c r="DM183" s="158"/>
      <c r="DN183" s="157" t="e">
        <f t="shared" si="44"/>
        <v>#DIV/0!</v>
      </c>
      <c r="DO183" s="157" t="e">
        <f t="shared" si="45"/>
        <v>#DIV/0!</v>
      </c>
      <c r="DS183" s="6">
        <f t="shared" si="35"/>
        <v>0</v>
      </c>
      <c r="DT183" s="148">
        <f t="shared" si="36"/>
        <v>0</v>
      </c>
    </row>
    <row r="184" spans="1:124" s="83" customFormat="1" x14ac:dyDescent="0.2">
      <c r="A184" s="83" t="s">
        <v>1247</v>
      </c>
      <c r="B184" s="86">
        <v>41342.777777777781</v>
      </c>
      <c r="C184" s="86">
        <v>41344.5625</v>
      </c>
      <c r="D184" s="83" t="s">
        <v>3145</v>
      </c>
      <c r="E184" s="83" t="s">
        <v>3146</v>
      </c>
      <c r="F184" s="128" t="s">
        <v>3092</v>
      </c>
      <c r="G184" s="129">
        <v>41342.402777777781</v>
      </c>
      <c r="H184" s="129">
        <v>41344.260416666664</v>
      </c>
      <c r="J184" s="83">
        <v>50</v>
      </c>
      <c r="T184" s="83">
        <v>104</v>
      </c>
      <c r="V184" s="83">
        <v>0.19</v>
      </c>
      <c r="X184" s="83">
        <v>1.8199999999999998</v>
      </c>
      <c r="Z184" s="83">
        <v>19.100000000000001</v>
      </c>
      <c r="AB184" s="83">
        <v>252</v>
      </c>
      <c r="AD184" s="83">
        <v>385</v>
      </c>
      <c r="AF184" s="83">
        <v>1430</v>
      </c>
      <c r="AG184" s="83" t="s">
        <v>1784</v>
      </c>
      <c r="AH184" s="83">
        <v>20</v>
      </c>
      <c r="AI184" s="83" t="s">
        <v>1784</v>
      </c>
      <c r="AJ184" s="83">
        <v>20</v>
      </c>
      <c r="AL184" s="83">
        <v>22</v>
      </c>
      <c r="AM184" s="83" t="s">
        <v>1784</v>
      </c>
      <c r="AN184" s="83">
        <v>2.5</v>
      </c>
      <c r="AP184" s="83">
        <v>7.13</v>
      </c>
      <c r="AR184" s="83">
        <v>83.4</v>
      </c>
      <c r="AT184" s="83">
        <v>3</v>
      </c>
      <c r="BD184" s="83">
        <v>90</v>
      </c>
      <c r="CD184" s="83">
        <v>2.2999999999999998</v>
      </c>
      <c r="CE184" s="83" t="s">
        <v>1784</v>
      </c>
      <c r="CF184" s="83">
        <v>0.25</v>
      </c>
      <c r="CG184" s="83" t="s">
        <v>1784</v>
      </c>
      <c r="CH184" s="83">
        <v>20</v>
      </c>
      <c r="DB184" s="83" t="s">
        <v>520</v>
      </c>
      <c r="DC184" s="83" t="s">
        <v>3437</v>
      </c>
      <c r="DD184" s="154">
        <f t="shared" si="37"/>
        <v>1.7847222222189885</v>
      </c>
      <c r="DE184" s="155">
        <f t="shared" si="38"/>
        <v>1.7847222222189885</v>
      </c>
      <c r="DF184" s="154">
        <f t="shared" si="25"/>
        <v>0</v>
      </c>
      <c r="DG184" s="154" t="e">
        <f t="shared" si="46"/>
        <v>#DIV/0!</v>
      </c>
      <c r="DH184" s="156" t="e">
        <f t="shared" si="39"/>
        <v>#DIV/0!</v>
      </c>
      <c r="DI184" s="86" t="e">
        <f t="shared" si="40"/>
        <v>#DIV/0!</v>
      </c>
      <c r="DJ184" s="129" t="e">
        <f t="shared" si="41"/>
        <v>#DIV/0!</v>
      </c>
      <c r="DK184" s="157" t="e">
        <f t="shared" si="42"/>
        <v>#DIV/0!</v>
      </c>
      <c r="DL184" s="157" t="e">
        <f t="shared" si="43"/>
        <v>#DIV/0!</v>
      </c>
      <c r="DM184" s="158"/>
      <c r="DN184" s="157" t="e">
        <f t="shared" si="44"/>
        <v>#DIV/0!</v>
      </c>
      <c r="DO184" s="157" t="e">
        <f t="shared" si="45"/>
        <v>#DIV/0!</v>
      </c>
      <c r="DS184" s="6">
        <f t="shared" si="35"/>
        <v>0</v>
      </c>
      <c r="DT184" s="148">
        <f t="shared" si="36"/>
        <v>0</v>
      </c>
    </row>
    <row r="185" spans="1:124" s="83" customFormat="1" x14ac:dyDescent="0.2">
      <c r="A185" s="83" t="s">
        <v>1247</v>
      </c>
      <c r="B185" s="86">
        <v>41378.621527777781</v>
      </c>
      <c r="C185" s="86">
        <v>41378.725694444445</v>
      </c>
      <c r="D185" s="83" t="s">
        <v>3147</v>
      </c>
      <c r="E185" s="83" t="s">
        <v>3148</v>
      </c>
      <c r="F185" s="128" t="s">
        <v>3094</v>
      </c>
      <c r="G185" s="129">
        <v>41378.28125</v>
      </c>
      <c r="H185" s="129">
        <v>41378.506944444445</v>
      </c>
      <c r="J185" s="83">
        <v>50</v>
      </c>
      <c r="AG185" s="83" t="s">
        <v>1784</v>
      </c>
      <c r="AH185" s="83">
        <v>20</v>
      </c>
      <c r="AJ185" s="83">
        <v>27</v>
      </c>
      <c r="AT185" s="83">
        <v>4.0999999999999996</v>
      </c>
      <c r="CD185" s="83">
        <v>4.0999999999999996</v>
      </c>
      <c r="CF185" s="83">
        <v>0.56000000000000005</v>
      </c>
      <c r="CG185" s="83" t="s">
        <v>1784</v>
      </c>
      <c r="CH185" s="83">
        <v>20</v>
      </c>
      <c r="DB185" s="83" t="s">
        <v>520</v>
      </c>
      <c r="DC185" s="83" t="s">
        <v>3438</v>
      </c>
      <c r="DD185" s="154">
        <f t="shared" si="37"/>
        <v>0.10416666666424135</v>
      </c>
      <c r="DE185" s="155">
        <f t="shared" si="38"/>
        <v>0.10416666666424135</v>
      </c>
      <c r="DF185" s="154">
        <f t="shared" si="25"/>
        <v>0</v>
      </c>
      <c r="DG185" s="154" t="e">
        <f t="shared" si="46"/>
        <v>#DIV/0!</v>
      </c>
      <c r="DH185" s="156" t="e">
        <f t="shared" si="39"/>
        <v>#DIV/0!</v>
      </c>
      <c r="DI185" s="86" t="e">
        <f t="shared" si="40"/>
        <v>#DIV/0!</v>
      </c>
      <c r="DJ185" s="129" t="e">
        <f t="shared" si="41"/>
        <v>#DIV/0!</v>
      </c>
      <c r="DK185" s="157" t="e">
        <f t="shared" si="42"/>
        <v>#DIV/0!</v>
      </c>
      <c r="DL185" s="157" t="e">
        <f t="shared" si="43"/>
        <v>#DIV/0!</v>
      </c>
      <c r="DM185" s="158"/>
      <c r="DN185" s="157" t="e">
        <f t="shared" si="44"/>
        <v>#DIV/0!</v>
      </c>
      <c r="DO185" s="157" t="e">
        <f t="shared" si="45"/>
        <v>#DIV/0!</v>
      </c>
      <c r="DS185" s="6">
        <f t="shared" si="35"/>
        <v>0</v>
      </c>
      <c r="DT185" s="148">
        <f t="shared" si="36"/>
        <v>0</v>
      </c>
    </row>
    <row r="186" spans="1:124" s="83" customFormat="1" x14ac:dyDescent="0.2">
      <c r="A186" s="85" t="s">
        <v>1778</v>
      </c>
      <c r="B186" s="159" t="s">
        <v>417</v>
      </c>
      <c r="C186" s="159" t="s">
        <v>418</v>
      </c>
      <c r="D186" s="85" t="s">
        <v>1779</v>
      </c>
      <c r="E186" s="85" t="s">
        <v>1780</v>
      </c>
      <c r="F186" s="128"/>
      <c r="G186" s="128"/>
      <c r="H186" s="128"/>
      <c r="I186" s="85" t="s">
        <v>1781</v>
      </c>
      <c r="J186" s="160" t="s">
        <v>1730</v>
      </c>
      <c r="K186" s="160"/>
      <c r="L186" s="160" t="s">
        <v>1731</v>
      </c>
      <c r="M186" s="161"/>
      <c r="N186" s="160" t="s">
        <v>1732</v>
      </c>
      <c r="O186" s="161"/>
      <c r="P186" s="160" t="s">
        <v>1733</v>
      </c>
      <c r="Q186" s="161"/>
      <c r="R186" s="160" t="s">
        <v>1734</v>
      </c>
      <c r="S186" s="161"/>
      <c r="T186" s="160" t="s">
        <v>1735</v>
      </c>
      <c r="U186" s="161"/>
      <c r="V186" s="160" t="s">
        <v>1736</v>
      </c>
      <c r="W186" s="161"/>
      <c r="X186" s="160" t="s">
        <v>1737</v>
      </c>
      <c r="Y186" s="161"/>
      <c r="Z186" s="160" t="s">
        <v>1738</v>
      </c>
      <c r="AA186" s="161"/>
      <c r="AB186" s="160" t="s">
        <v>1739</v>
      </c>
      <c r="AC186" s="161"/>
      <c r="AD186" s="160" t="s">
        <v>1740</v>
      </c>
      <c r="AE186" s="161"/>
      <c r="AF186" s="160" t="s">
        <v>1741</v>
      </c>
      <c r="AG186" s="161"/>
      <c r="AH186" s="160" t="s">
        <v>1742</v>
      </c>
      <c r="AI186" s="161"/>
      <c r="AJ186" s="160" t="s">
        <v>1743</v>
      </c>
      <c r="AK186" s="161"/>
      <c r="AL186" s="160" t="s">
        <v>1744</v>
      </c>
      <c r="AM186" s="161"/>
      <c r="AN186" s="160" t="s">
        <v>1745</v>
      </c>
      <c r="AO186" s="161"/>
      <c r="AP186" s="160" t="s">
        <v>1746</v>
      </c>
      <c r="AQ186" s="161"/>
      <c r="AR186" s="160" t="s">
        <v>1747</v>
      </c>
      <c r="AS186" s="161"/>
      <c r="AT186" s="160" t="s">
        <v>1748</v>
      </c>
      <c r="AU186" s="161"/>
      <c r="AV186" s="160" t="s">
        <v>1749</v>
      </c>
      <c r="AW186" s="161"/>
      <c r="AX186" s="160" t="s">
        <v>1750</v>
      </c>
      <c r="AY186" s="161"/>
      <c r="AZ186" s="160" t="s">
        <v>1751</v>
      </c>
      <c r="BA186" s="161"/>
      <c r="BB186" s="160" t="s">
        <v>1752</v>
      </c>
      <c r="BC186" s="161"/>
      <c r="BD186" s="160" t="s">
        <v>1753</v>
      </c>
      <c r="BE186" s="161"/>
      <c r="BF186" s="160" t="s">
        <v>1754</v>
      </c>
      <c r="BG186" s="161"/>
      <c r="BH186" s="160" t="s">
        <v>1755</v>
      </c>
      <c r="BI186" s="161"/>
      <c r="BJ186" s="160" t="s">
        <v>1756</v>
      </c>
      <c r="BK186" s="161"/>
      <c r="BL186" s="160" t="s">
        <v>1757</v>
      </c>
      <c r="BM186" s="161"/>
      <c r="BN186" s="160" t="s">
        <v>1758</v>
      </c>
      <c r="BO186" s="161"/>
      <c r="BP186" s="160" t="s">
        <v>1759</v>
      </c>
      <c r="BQ186" s="161"/>
      <c r="BR186" s="160" t="s">
        <v>1760</v>
      </c>
      <c r="BS186" s="161"/>
      <c r="BT186" s="160" t="s">
        <v>1761</v>
      </c>
      <c r="BU186" s="161"/>
      <c r="BV186" s="160" t="s">
        <v>1762</v>
      </c>
      <c r="BW186" s="161"/>
      <c r="BX186" s="160" t="s">
        <v>1763</v>
      </c>
      <c r="BY186" s="161"/>
      <c r="BZ186" s="160" t="s">
        <v>1764</v>
      </c>
      <c r="CA186" s="161"/>
      <c r="CB186" s="160" t="s">
        <v>1765</v>
      </c>
      <c r="CC186" s="161"/>
      <c r="CD186" s="160" t="s">
        <v>1766</v>
      </c>
      <c r="CE186" s="161"/>
      <c r="CF186" s="160" t="s">
        <v>1767</v>
      </c>
      <c r="CG186" s="161"/>
      <c r="CH186" s="160" t="s">
        <v>1768</v>
      </c>
      <c r="CI186" s="161"/>
      <c r="CJ186" s="160" t="s">
        <v>1769</v>
      </c>
      <c r="CK186" s="161"/>
      <c r="CL186" s="160" t="s">
        <v>1770</v>
      </c>
      <c r="CM186" s="161"/>
      <c r="CN186" s="160" t="s">
        <v>1771</v>
      </c>
      <c r="CO186" s="161"/>
      <c r="CP186" s="160" t="s">
        <v>1772</v>
      </c>
      <c r="CQ186" s="161"/>
      <c r="CR186" s="160" t="s">
        <v>1773</v>
      </c>
      <c r="CS186" s="161"/>
      <c r="CT186" s="160" t="s">
        <v>1774</v>
      </c>
      <c r="CU186" s="161"/>
      <c r="CV186" s="160" t="s">
        <v>1775</v>
      </c>
      <c r="CW186" s="161"/>
      <c r="CX186" s="160" t="s">
        <v>1776</v>
      </c>
      <c r="CY186" s="161"/>
      <c r="CZ186" s="160" t="s">
        <v>1777</v>
      </c>
      <c r="DB186" s="85" t="s">
        <v>1780</v>
      </c>
      <c r="DD186" s="154"/>
      <c r="DE186" s="155"/>
      <c r="DF186" s="154"/>
      <c r="DG186" s="154"/>
      <c r="DH186" s="156"/>
      <c r="DI186" s="86"/>
      <c r="DJ186" s="129"/>
      <c r="DK186" s="157"/>
      <c r="DL186" s="157"/>
      <c r="DM186" s="158"/>
      <c r="DN186" s="157"/>
      <c r="DO186" s="157"/>
      <c r="DR186" s="83" t="s">
        <v>1733</v>
      </c>
      <c r="DS186" s="6">
        <f t="shared" si="35"/>
        <v>0</v>
      </c>
      <c r="DT186" s="148">
        <f t="shared" si="36"/>
        <v>-99904</v>
      </c>
    </row>
    <row r="187" spans="1:124" x14ac:dyDescent="0.2">
      <c r="F187" s="95"/>
      <c r="G187" s="96"/>
      <c r="H187" s="96"/>
      <c r="DF187" s="106"/>
      <c r="DG187" s="106"/>
    </row>
    <row r="188" spans="1:124" x14ac:dyDescent="0.2">
      <c r="DF188" s="106"/>
      <c r="DG188" s="106"/>
    </row>
    <row r="189" spans="1:124" x14ac:dyDescent="0.2">
      <c r="DF189" s="106"/>
      <c r="DG189" s="106"/>
    </row>
    <row r="190" spans="1:124" x14ac:dyDescent="0.2">
      <c r="DF190" s="106"/>
      <c r="DG190" s="106"/>
    </row>
    <row r="191" spans="1:124" x14ac:dyDescent="0.2">
      <c r="DF191" s="106"/>
      <c r="DG191" s="106"/>
    </row>
    <row r="192" spans="1:124" x14ac:dyDescent="0.2">
      <c r="DF192" s="106"/>
      <c r="DG192" s="106"/>
    </row>
    <row r="193" spans="2:122" x14ac:dyDescent="0.2">
      <c r="D193" s="138" t="s">
        <v>3596</v>
      </c>
      <c r="E193" s="138" t="s">
        <v>3585</v>
      </c>
      <c r="P193" s="138" t="s">
        <v>3597</v>
      </c>
      <c r="DF193" s="106"/>
      <c r="DG193" s="106"/>
    </row>
    <row r="194" spans="2:122" x14ac:dyDescent="0.2">
      <c r="B194" s="162">
        <v>41583</v>
      </c>
      <c r="C194" s="162">
        <v>41583.25</v>
      </c>
      <c r="D194" s="6">
        <v>0.25</v>
      </c>
      <c r="E194" s="6">
        <v>1</v>
      </c>
      <c r="P194" s="6">
        <v>21.6</v>
      </c>
      <c r="DD194" s="6">
        <v>0.25</v>
      </c>
      <c r="DF194" s="106">
        <f t="shared" si="25"/>
        <v>1</v>
      </c>
      <c r="DG194" s="106">
        <f t="shared" si="46"/>
        <v>29.896999999999998</v>
      </c>
      <c r="DR194" s="6">
        <v>21.6</v>
      </c>
    </row>
    <row r="195" spans="2:122" x14ac:dyDescent="0.2">
      <c r="B195" s="162">
        <v>41583.25</v>
      </c>
      <c r="C195" s="162">
        <v>41583.5</v>
      </c>
      <c r="D195" s="6">
        <v>0.25</v>
      </c>
      <c r="E195" s="6">
        <v>1</v>
      </c>
      <c r="P195" s="6">
        <v>21.6</v>
      </c>
      <c r="DD195" s="6">
        <v>0.25</v>
      </c>
      <c r="DF195" s="106">
        <f t="shared" ref="DF195:DF200" si="47">P195/(60*60*24)*1000/DD195</f>
        <v>1</v>
      </c>
      <c r="DG195" s="106">
        <f t="shared" si="46"/>
        <v>29.896999999999998</v>
      </c>
      <c r="DR195" s="6">
        <v>21.6</v>
      </c>
    </row>
    <row r="196" spans="2:122" x14ac:dyDescent="0.2">
      <c r="B196" s="162">
        <v>41583.5</v>
      </c>
      <c r="C196" s="162">
        <v>41583.75</v>
      </c>
      <c r="D196" s="6">
        <v>0.25</v>
      </c>
      <c r="E196" s="6">
        <v>1</v>
      </c>
      <c r="P196" s="6">
        <v>21.6</v>
      </c>
      <c r="DD196" s="6">
        <v>0.25</v>
      </c>
      <c r="DF196" s="106">
        <f t="shared" si="47"/>
        <v>1</v>
      </c>
      <c r="DG196" s="106">
        <f t="shared" si="46"/>
        <v>29.896999999999998</v>
      </c>
      <c r="DR196" s="6">
        <v>21.6</v>
      </c>
    </row>
    <row r="197" spans="2:122" x14ac:dyDescent="0.2">
      <c r="B197" s="162">
        <v>41583.75</v>
      </c>
      <c r="C197" s="162">
        <v>41584</v>
      </c>
      <c r="D197" s="6">
        <v>0.47920000000000001</v>
      </c>
      <c r="E197" s="6">
        <v>2</v>
      </c>
      <c r="P197" s="6">
        <v>41.4</v>
      </c>
      <c r="DD197" s="6">
        <v>0.25</v>
      </c>
      <c r="DF197" s="106">
        <f t="shared" si="47"/>
        <v>1.9166666666666665</v>
      </c>
      <c r="DG197" s="106">
        <f t="shared" si="46"/>
        <v>19.973249432851965</v>
      </c>
      <c r="DR197" s="6">
        <v>41.4</v>
      </c>
    </row>
    <row r="198" spans="2:122" x14ac:dyDescent="0.2">
      <c r="B198" s="162">
        <v>41583</v>
      </c>
      <c r="C198" s="162">
        <v>41584</v>
      </c>
      <c r="D198" s="6">
        <v>1.2292000000000001</v>
      </c>
      <c r="E198" s="6">
        <v>2</v>
      </c>
      <c r="P198" s="6">
        <v>106.2</v>
      </c>
      <c r="DD198" s="6">
        <v>1</v>
      </c>
      <c r="DF198" s="106">
        <f t="shared" si="47"/>
        <v>1.2291666666666665</v>
      </c>
      <c r="DG198" s="106">
        <f t="shared" si="46"/>
        <v>26.306855022276803</v>
      </c>
      <c r="DR198" s="6">
        <v>106.2</v>
      </c>
    </row>
    <row r="199" spans="2:122" x14ac:dyDescent="0.2">
      <c r="B199" s="162">
        <v>41583.5</v>
      </c>
      <c r="C199" s="162">
        <v>41584</v>
      </c>
      <c r="D199" s="6">
        <v>0.72919999999999996</v>
      </c>
      <c r="E199" s="6">
        <v>2</v>
      </c>
      <c r="P199" s="6">
        <v>63</v>
      </c>
      <c r="DD199" s="6">
        <v>0.5</v>
      </c>
      <c r="DF199" s="106">
        <f t="shared" si="47"/>
        <v>1.4583333333333335</v>
      </c>
      <c r="DG199" s="106">
        <f t="shared" si="46"/>
        <v>23.661179694690315</v>
      </c>
      <c r="DR199" s="6">
        <v>63</v>
      </c>
    </row>
    <row r="200" spans="2:122" x14ac:dyDescent="0.2">
      <c r="D200" s="6">
        <v>1</v>
      </c>
      <c r="P200" s="6">
        <v>86.4</v>
      </c>
      <c r="DD200" s="6">
        <v>1</v>
      </c>
      <c r="DF200" s="106">
        <f t="shared" si="47"/>
        <v>1</v>
      </c>
      <c r="DG200" s="106">
        <f t="shared" si="46"/>
        <v>29.896999999999998</v>
      </c>
      <c r="DR200" s="6">
        <v>86.4</v>
      </c>
    </row>
    <row r="201" spans="2:122" x14ac:dyDescent="0.2">
      <c r="B201" s="162"/>
      <c r="C201" s="162"/>
      <c r="DF201" s="6">
        <v>30</v>
      </c>
      <c r="DG201" s="106">
        <f t="shared" si="46"/>
        <v>3.6292127964756768</v>
      </c>
    </row>
    <row r="202" spans="2:122" x14ac:dyDescent="0.2">
      <c r="B202" s="162"/>
      <c r="C202" s="162"/>
      <c r="DF202" s="6">
        <v>50</v>
      </c>
      <c r="DG202" s="106">
        <f t="shared" si="46"/>
        <v>2.6440289666586576</v>
      </c>
    </row>
    <row r="203" spans="2:122" x14ac:dyDescent="0.2">
      <c r="B203" s="162"/>
      <c r="C203" s="162"/>
      <c r="DF203" s="6">
        <v>100</v>
      </c>
      <c r="DG203" s="106">
        <f t="shared" si="46"/>
        <v>1.7203927806568977</v>
      </c>
    </row>
    <row r="204" spans="2:122" x14ac:dyDescent="0.2">
      <c r="B204" s="162"/>
      <c r="C204" s="162"/>
      <c r="DF204" s="6">
        <v>1000</v>
      </c>
      <c r="DG204" s="106">
        <f t="shared" si="46"/>
        <v>0.41269348358832442</v>
      </c>
    </row>
    <row r="205" spans="2:122" x14ac:dyDescent="0.2">
      <c r="B205" s="162"/>
      <c r="C205" s="162"/>
      <c r="DF205" s="6">
        <v>10000</v>
      </c>
      <c r="DG205" s="106">
        <f t="shared" si="46"/>
        <v>9.8998271389650241E-2</v>
      </c>
    </row>
    <row r="206" spans="2:122" x14ac:dyDescent="0.2">
      <c r="B206" s="162"/>
      <c r="C206" s="162"/>
    </row>
  </sheetData>
  <sortState ref="A183:DU444">
    <sortCondition ref="E183:E444"/>
  </sortState>
  <phoneticPr fontId="8" type="noConversion"/>
  <printOptions gridLines="1" gridLinesSet="0"/>
  <pageMargins left="0.75" right="0.75" top="1" bottom="1" header="0.5" footer="0.5"/>
  <pageSetup fitToWidth="0" fitToHeight="0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activeCell="B8" sqref="B8"/>
    </sheetView>
  </sheetViews>
  <sheetFormatPr defaultRowHeight="12.75" x14ac:dyDescent="0.2"/>
  <cols>
    <col min="2" max="5" width="22.7109375" customWidth="1"/>
  </cols>
  <sheetData>
    <row r="1" spans="1:5" x14ac:dyDescent="0.2">
      <c r="A1" s="45" t="s">
        <v>3670</v>
      </c>
      <c r="B1" s="45" t="s">
        <v>3669</v>
      </c>
      <c r="C1" s="45" t="s">
        <v>3668</v>
      </c>
      <c r="D1" s="45" t="s">
        <v>3667</v>
      </c>
      <c r="E1" s="45" t="s">
        <v>3666</v>
      </c>
    </row>
    <row r="2" spans="1:5" x14ac:dyDescent="0.2">
      <c r="A2" s="6" t="s">
        <v>1298</v>
      </c>
      <c r="B2" s="88">
        <v>35774.375</v>
      </c>
      <c r="C2" s="88">
        <v>35775.048611111109</v>
      </c>
      <c r="D2" s="4">
        <v>35774.473443236915</v>
      </c>
      <c r="E2" s="4">
        <v>35775.070665459141</v>
      </c>
    </row>
    <row r="3" spans="1:5" x14ac:dyDescent="0.2">
      <c r="A3" s="6" t="s">
        <v>1301</v>
      </c>
      <c r="B3" s="88">
        <v>35803.479166666664</v>
      </c>
      <c r="C3" s="88">
        <v>35804.128472222219</v>
      </c>
      <c r="D3" s="4">
        <v>35803.599467367596</v>
      </c>
      <c r="E3" s="4">
        <v>35804.068217367596</v>
      </c>
    </row>
    <row r="4" spans="1:5" x14ac:dyDescent="0.2">
      <c r="A4" s="6" t="s">
        <v>1307</v>
      </c>
      <c r="B4" s="88">
        <v>35857.503472222219</v>
      </c>
      <c r="C4" s="88">
        <v>35857.642361111109</v>
      </c>
      <c r="D4" s="4">
        <v>35857.517159344963</v>
      </c>
      <c r="E4" s="4">
        <v>35857.673409344963</v>
      </c>
    </row>
    <row r="5" spans="1:5" x14ac:dyDescent="0.2">
      <c r="A5" s="6" t="s">
        <v>1315</v>
      </c>
      <c r="B5" s="88">
        <v>35996.822916666664</v>
      </c>
      <c r="C5" s="88">
        <v>35997.413194444445</v>
      </c>
      <c r="D5" s="4">
        <v>35996.899047575069</v>
      </c>
      <c r="E5" s="4">
        <v>35997.228908686178</v>
      </c>
    </row>
    <row r="6" spans="1:5" x14ac:dyDescent="0.2">
      <c r="A6" s="6" t="s">
        <v>1324</v>
      </c>
      <c r="B6" s="88">
        <v>36149.885416666664</v>
      </c>
      <c r="C6" s="88">
        <v>36150.340277777781</v>
      </c>
      <c r="D6" s="4">
        <v>36150.427726613809</v>
      </c>
      <c r="E6" s="4">
        <v>36150.51800439159</v>
      </c>
    </row>
    <row r="7" spans="1:5" x14ac:dyDescent="0.2">
      <c r="A7" s="6" t="s">
        <v>1327</v>
      </c>
      <c r="B7" s="88">
        <v>36158.555555555555</v>
      </c>
      <c r="C7" s="88">
        <v>36159.392361111109</v>
      </c>
      <c r="D7" s="4">
        <v>36158.941892894465</v>
      </c>
      <c r="E7" s="4">
        <v>36159.182865116687</v>
      </c>
    </row>
    <row r="8" spans="1:5" x14ac:dyDescent="0.2">
      <c r="A8" s="6" t="s">
        <v>1329</v>
      </c>
      <c r="B8" s="88">
        <v>36177.607638888891</v>
      </c>
      <c r="C8" s="88">
        <v>36178.447916666664</v>
      </c>
      <c r="D8" s="4">
        <v>36177.683524762477</v>
      </c>
      <c r="E8" s="4">
        <v>36178.034219206922</v>
      </c>
    </row>
    <row r="9" spans="1:5" x14ac:dyDescent="0.2">
      <c r="A9" s="6" t="s">
        <v>1334</v>
      </c>
      <c r="B9" s="88">
        <v>36232.682638888888</v>
      </c>
      <c r="C9" s="88">
        <v>36232.931944444441</v>
      </c>
      <c r="D9" s="4">
        <v>36232.94143870729</v>
      </c>
      <c r="E9" s="4">
        <v>36233.163660929516</v>
      </c>
    </row>
    <row r="10" spans="1:5" x14ac:dyDescent="0.2">
      <c r="A10" s="6" t="s">
        <v>1336</v>
      </c>
      <c r="B10" s="88">
        <v>36234.645833333336</v>
      </c>
      <c r="C10" s="88">
        <v>36236.118055555555</v>
      </c>
      <c r="D10" s="4">
        <v>36234.81322291588</v>
      </c>
      <c r="E10" s="4">
        <v>36236.066695138106</v>
      </c>
    </row>
    <row r="11" spans="1:5" x14ac:dyDescent="0.2">
      <c r="A11" s="6" t="s">
        <v>1350</v>
      </c>
      <c r="B11" s="88">
        <v>36430.194444444445</v>
      </c>
      <c r="C11" s="88">
        <v>36430.475694444445</v>
      </c>
      <c r="D11" s="4">
        <v>36430.406152211624</v>
      </c>
      <c r="E11" s="4">
        <v>36430.607541100515</v>
      </c>
    </row>
    <row r="12" spans="1:5" x14ac:dyDescent="0.2">
      <c r="A12" s="6" t="s">
        <v>1353</v>
      </c>
      <c r="B12" s="88">
        <v>36528.864583333336</v>
      </c>
      <c r="C12" s="88">
        <v>36529.659722222219</v>
      </c>
      <c r="D12" s="4">
        <v>36529.063485090061</v>
      </c>
      <c r="E12" s="4">
        <v>36529.872512867842</v>
      </c>
    </row>
    <row r="13" spans="1:5" x14ac:dyDescent="0.2">
      <c r="A13" s="6" t="s">
        <v>1358</v>
      </c>
      <c r="B13" s="88">
        <v>36544.864583333336</v>
      </c>
      <c r="C13" s="88">
        <v>36545.25</v>
      </c>
      <c r="D13" s="4">
        <v>36545.513989572668</v>
      </c>
      <c r="E13" s="4">
        <v>36545.840378461558</v>
      </c>
    </row>
    <row r="14" spans="1:5" x14ac:dyDescent="0.2">
      <c r="A14" s="6" t="s">
        <v>1361</v>
      </c>
      <c r="B14" s="88">
        <v>36569.451388888891</v>
      </c>
      <c r="C14" s="88">
        <v>36570.201388888891</v>
      </c>
      <c r="D14" s="4">
        <v>36569.718042956505</v>
      </c>
      <c r="E14" s="4">
        <v>36570.332626289841</v>
      </c>
    </row>
    <row r="15" spans="1:5" x14ac:dyDescent="0.2">
      <c r="A15" s="6" t="s">
        <v>1363</v>
      </c>
      <c r="B15" s="88">
        <v>36578.486111111109</v>
      </c>
      <c r="C15" s="88">
        <v>36580.690972222219</v>
      </c>
      <c r="D15" s="4">
        <v>36578.575778821236</v>
      </c>
      <c r="E15" s="4">
        <v>36580.683417710126</v>
      </c>
    </row>
    <row r="16" spans="1:5" x14ac:dyDescent="0.2">
      <c r="A16" s="6" t="s">
        <v>1365</v>
      </c>
      <c r="B16" s="88">
        <v>36580.760416666664</v>
      </c>
      <c r="C16" s="88">
        <v>36584.40625</v>
      </c>
      <c r="D16" s="4">
        <v>36581.038225458797</v>
      </c>
      <c r="E16" s="4">
        <v>36583.812531014351</v>
      </c>
    </row>
    <row r="17" spans="1:5" x14ac:dyDescent="0.2">
      <c r="A17" s="6" t="s">
        <v>1370</v>
      </c>
      <c r="B17" s="88">
        <v>36623.652777777781</v>
      </c>
      <c r="C17" s="88">
        <v>36624.309027777781</v>
      </c>
      <c r="D17" s="4">
        <v>36623.67081613536</v>
      </c>
      <c r="E17" s="4">
        <v>36624.299288357586</v>
      </c>
    </row>
    <row r="18" spans="1:5" x14ac:dyDescent="0.2">
      <c r="A18" s="6" t="s">
        <v>1376</v>
      </c>
      <c r="B18" s="88">
        <v>36791.534722222219</v>
      </c>
      <c r="C18" s="88">
        <v>36791.920138888891</v>
      </c>
      <c r="D18" s="4">
        <v>36791.572848406904</v>
      </c>
      <c r="E18" s="4">
        <v>36791.958265073568</v>
      </c>
    </row>
    <row r="19" spans="1:5" x14ac:dyDescent="0.2">
      <c r="A19" s="6" t="s">
        <v>1379</v>
      </c>
      <c r="B19" s="88">
        <v>36871.600694444445</v>
      </c>
      <c r="C19" s="88">
        <v>36872.399305555555</v>
      </c>
      <c r="D19" s="4">
        <v>36872.02084866479</v>
      </c>
      <c r="E19" s="4">
        <v>36872.61459866479</v>
      </c>
    </row>
    <row r="20" spans="1:5" x14ac:dyDescent="0.2">
      <c r="A20" s="6" t="s">
        <v>1383</v>
      </c>
      <c r="B20" s="88">
        <v>36905.375</v>
      </c>
      <c r="C20" s="88">
        <v>36905.680555555555</v>
      </c>
      <c r="D20" s="4">
        <v>36905.401781154134</v>
      </c>
      <c r="E20" s="4">
        <v>36905.814975598572</v>
      </c>
    </row>
    <row r="21" spans="1:5" x14ac:dyDescent="0.2">
      <c r="A21" s="6" t="s">
        <v>1385</v>
      </c>
      <c r="B21" s="88">
        <v>36920.423611111109</v>
      </c>
      <c r="C21" s="88">
        <v>36920.826388888891</v>
      </c>
      <c r="D21" s="4">
        <v>36920.417990544949</v>
      </c>
      <c r="E21" s="4">
        <v>36920.716601656059</v>
      </c>
    </row>
    <row r="22" spans="1:5" x14ac:dyDescent="0.2">
      <c r="A22" s="6" t="s">
        <v>1387</v>
      </c>
      <c r="B22" s="88">
        <v>36946.354166666664</v>
      </c>
      <c r="C22" s="88">
        <v>36946.739583333336</v>
      </c>
      <c r="D22" s="4">
        <v>36946.344928613245</v>
      </c>
      <c r="E22" s="4">
        <v>36946.612289724362</v>
      </c>
    </row>
    <row r="23" spans="1:5" x14ac:dyDescent="0.2">
      <c r="A23" s="6" t="s">
        <v>1389</v>
      </c>
      <c r="B23" s="88">
        <v>36970.913194444445</v>
      </c>
      <c r="C23" s="88">
        <v>36976.527777777781</v>
      </c>
      <c r="D23" s="4">
        <v>36970.793587327396</v>
      </c>
      <c r="E23" s="4">
        <v>36975.488031771842</v>
      </c>
    </row>
    <row r="24" spans="1:5" x14ac:dyDescent="0.2">
      <c r="A24" s="6" t="s">
        <v>1405</v>
      </c>
      <c r="B24" s="88">
        <v>37188.034722222219</v>
      </c>
      <c r="C24" s="88">
        <v>37188.145833333336</v>
      </c>
      <c r="D24" s="4">
        <v>37188.083362952137</v>
      </c>
      <c r="E24" s="4">
        <v>37188.14794628547</v>
      </c>
    </row>
    <row r="25" spans="1:5" x14ac:dyDescent="0.2">
      <c r="A25" s="6" t="s">
        <v>1407</v>
      </c>
      <c r="B25" s="88">
        <v>37270.381944444445</v>
      </c>
      <c r="C25" s="88">
        <v>37270.774305555555</v>
      </c>
      <c r="D25" s="4">
        <v>37270.666110099934</v>
      </c>
      <c r="E25" s="4">
        <v>37270.909165655488</v>
      </c>
    </row>
    <row r="26" spans="1:5" x14ac:dyDescent="0.2">
      <c r="A26" s="6" t="s">
        <v>1409</v>
      </c>
      <c r="B26" s="88">
        <v>37272.715277777781</v>
      </c>
      <c r="C26" s="88">
        <v>37273.253472222219</v>
      </c>
      <c r="D26" s="4">
        <v>37273.04443614772</v>
      </c>
      <c r="E26" s="4">
        <v>37273.65554725883</v>
      </c>
    </row>
    <row r="27" spans="1:5" x14ac:dyDescent="0.2">
      <c r="A27" s="6" t="s">
        <v>1411</v>
      </c>
      <c r="B27" s="88">
        <v>37287.402777777781</v>
      </c>
      <c r="C27" s="88">
        <v>37288.635416666664</v>
      </c>
      <c r="D27" s="4">
        <v>37287.452534198215</v>
      </c>
      <c r="E27" s="4">
        <v>37288.75808975377</v>
      </c>
    </row>
    <row r="28" spans="1:5" x14ac:dyDescent="0.2">
      <c r="A28" s="6" t="s">
        <v>1415</v>
      </c>
      <c r="B28" s="88">
        <v>37308.371527777781</v>
      </c>
      <c r="C28" s="88">
        <v>37308.774305555555</v>
      </c>
      <c r="D28" s="4">
        <v>37308.474256090194</v>
      </c>
      <c r="E28" s="4">
        <v>37308.786756090194</v>
      </c>
    </row>
    <row r="29" spans="1:5" x14ac:dyDescent="0.2">
      <c r="A29" s="6" t="s">
        <v>1417</v>
      </c>
      <c r="B29" s="88">
        <v>37317.336805555555</v>
      </c>
      <c r="C29" s="88">
        <v>37318.284722222219</v>
      </c>
      <c r="D29" s="4">
        <v>37317.187714959335</v>
      </c>
      <c r="E29" s="4">
        <v>37318.25715940378</v>
      </c>
    </row>
    <row r="30" spans="1:5" x14ac:dyDescent="0.2">
      <c r="A30" s="6" t="s">
        <v>1421</v>
      </c>
      <c r="B30" s="88">
        <v>37531.055555555555</v>
      </c>
      <c r="C30" s="88">
        <v>37531.548611111109</v>
      </c>
      <c r="D30" s="4">
        <v>37531.222801164608</v>
      </c>
      <c r="E30" s="4">
        <v>37531.566551164608</v>
      </c>
    </row>
    <row r="31" spans="1:5" x14ac:dyDescent="0.2">
      <c r="A31" s="6" t="s">
        <v>1425</v>
      </c>
      <c r="B31" s="88">
        <v>37652.368055555555</v>
      </c>
      <c r="C31" s="88">
        <v>37652.9375</v>
      </c>
      <c r="D31" s="4">
        <v>37652.959753237854</v>
      </c>
      <c r="E31" s="4">
        <v>37653.359058793409</v>
      </c>
    </row>
    <row r="32" spans="1:5" x14ac:dyDescent="0.2">
      <c r="A32" s="6" t="s">
        <v>1427</v>
      </c>
      <c r="B32" s="88">
        <v>37684.975694444445</v>
      </c>
      <c r="C32" s="88">
        <v>37688.611111111109</v>
      </c>
      <c r="D32" s="4">
        <v>37685.371867008937</v>
      </c>
      <c r="E32" s="4">
        <v>37689.187839231163</v>
      </c>
    </row>
    <row r="33" spans="1:5" x14ac:dyDescent="0.2">
      <c r="A33" s="6" t="s">
        <v>1429</v>
      </c>
      <c r="B33" s="88">
        <v>37694.607638888891</v>
      </c>
      <c r="C33" s="88">
        <v>37696.84375</v>
      </c>
      <c r="D33" s="4">
        <v>37694.720290793703</v>
      </c>
      <c r="E33" s="4">
        <v>37696.949457460367</v>
      </c>
    </row>
    <row r="34" spans="1:5" x14ac:dyDescent="0.2">
      <c r="A34" s="6" t="s">
        <v>1433</v>
      </c>
      <c r="B34" s="88">
        <v>37715.743055555555</v>
      </c>
      <c r="C34" s="88">
        <v>37716.239583333336</v>
      </c>
      <c r="D34" s="4">
        <v>37715.801781813134</v>
      </c>
      <c r="E34" s="4">
        <v>37716.190670702024</v>
      </c>
    </row>
    <row r="35" spans="1:5" x14ac:dyDescent="0.2">
      <c r="A35" s="6" t="s">
        <v>1437</v>
      </c>
      <c r="B35" s="88">
        <v>37990.715277777781</v>
      </c>
      <c r="C35" s="88">
        <v>37991.467361111114</v>
      </c>
      <c r="D35" s="4">
        <v>37991.296182781829</v>
      </c>
      <c r="E35" s="4">
        <v>37991.796182781829</v>
      </c>
    </row>
    <row r="36" spans="1:5" x14ac:dyDescent="0.2">
      <c r="A36" s="6" t="s">
        <v>1440</v>
      </c>
      <c r="B36" s="88">
        <v>38003.378472222219</v>
      </c>
      <c r="C36" s="88">
        <v>38004.201388888891</v>
      </c>
      <c r="D36" s="4">
        <v>38003.680771253472</v>
      </c>
      <c r="E36" s="4">
        <v>38004.652993475698</v>
      </c>
    </row>
    <row r="37" spans="1:5" x14ac:dyDescent="0.2">
      <c r="A37" s="6" t="s">
        <v>1447</v>
      </c>
      <c r="B37" s="88">
        <v>38036.823611111111</v>
      </c>
      <c r="C37" s="88">
        <v>38039.660416666666</v>
      </c>
      <c r="D37" s="4">
        <v>38037.014043204828</v>
      </c>
      <c r="E37" s="4">
        <v>38039.60084876039</v>
      </c>
    </row>
    <row r="38" spans="1:5" x14ac:dyDescent="0.2">
      <c r="A38" s="6" t="s">
        <v>1461</v>
      </c>
      <c r="B38" s="88">
        <v>38355.819444444445</v>
      </c>
      <c r="C38" s="88">
        <v>38356.319444444445</v>
      </c>
      <c r="D38" s="4">
        <v>38355.910663191651</v>
      </c>
      <c r="E38" s="4">
        <v>38356.35163541387</v>
      </c>
    </row>
    <row r="39" spans="1:5" x14ac:dyDescent="0.2">
      <c r="A39" s="6" t="s">
        <v>1463</v>
      </c>
      <c r="B39" s="88">
        <v>38364.715277777781</v>
      </c>
      <c r="C39" s="88">
        <v>38365.638888888891</v>
      </c>
      <c r="D39" s="4">
        <v>38363.994926104417</v>
      </c>
      <c r="E39" s="4">
        <v>38365.387287215533</v>
      </c>
    </row>
    <row r="40" spans="1:5" x14ac:dyDescent="0.2">
      <c r="A40" s="6" t="s">
        <v>1472</v>
      </c>
      <c r="B40" s="88">
        <v>38403.552083333336</v>
      </c>
      <c r="C40" s="88">
        <v>38404.635416666664</v>
      </c>
      <c r="D40" s="4">
        <v>38403.184585511917</v>
      </c>
      <c r="E40" s="4">
        <v>38404.208891067472</v>
      </c>
    </row>
    <row r="41" spans="1:5" x14ac:dyDescent="0.2">
      <c r="A41" s="6" t="s">
        <v>1474</v>
      </c>
      <c r="B41" s="88">
        <v>38429.166666666664</v>
      </c>
      <c r="C41" s="88">
        <v>38430.170138888891</v>
      </c>
      <c r="D41" s="4">
        <v>38428.952059593124</v>
      </c>
      <c r="E41" s="4">
        <v>38429.719420704234</v>
      </c>
    </row>
    <row r="42" spans="1:5" x14ac:dyDescent="0.2">
      <c r="A42" s="6" t="s">
        <v>1476</v>
      </c>
      <c r="B42" s="88">
        <v>38430.180555555555</v>
      </c>
      <c r="C42" s="88">
        <v>38431.541666666664</v>
      </c>
      <c r="D42" s="4">
        <v>38429.658180157378</v>
      </c>
      <c r="E42" s="4">
        <v>38431.005402379596</v>
      </c>
    </row>
    <row r="43" spans="1:5" x14ac:dyDescent="0.2">
      <c r="A43" s="6" t="s">
        <v>1480</v>
      </c>
      <c r="B43" s="88">
        <v>38738.006944444445</v>
      </c>
      <c r="C43" s="88">
        <v>38738.729166666664</v>
      </c>
      <c r="D43" s="4">
        <v>38738.067664908296</v>
      </c>
      <c r="E43" s="4">
        <v>38738.619748241625</v>
      </c>
    </row>
    <row r="44" spans="1:5" x14ac:dyDescent="0.2">
      <c r="A44" s="6" t="s">
        <v>1482</v>
      </c>
      <c r="B44" s="88">
        <v>38759.927083333336</v>
      </c>
      <c r="C44" s="88">
        <v>38760.201388888891</v>
      </c>
      <c r="D44" s="4">
        <v>38760.263375193666</v>
      </c>
      <c r="E44" s="4">
        <v>38760.509902971447</v>
      </c>
    </row>
    <row r="45" spans="1:5" x14ac:dyDescent="0.2">
      <c r="A45" s="6" t="s">
        <v>1484</v>
      </c>
      <c r="B45" s="88">
        <v>38764.256944444445</v>
      </c>
      <c r="C45" s="88">
        <v>38765.263888888891</v>
      </c>
      <c r="D45" s="4">
        <v>38764.158398951426</v>
      </c>
      <c r="E45" s="4">
        <v>38765.134093395871</v>
      </c>
    </row>
    <row r="46" spans="1:5" x14ac:dyDescent="0.2">
      <c r="A46" s="6" t="s">
        <v>1486</v>
      </c>
      <c r="B46" s="88">
        <v>38781.958333333336</v>
      </c>
      <c r="C46" s="88">
        <v>38782.986111111109</v>
      </c>
      <c r="D46" s="4">
        <v>38781.9047007521</v>
      </c>
      <c r="E46" s="4">
        <v>38782.786645196546</v>
      </c>
    </row>
    <row r="47" spans="1:5" x14ac:dyDescent="0.2">
      <c r="A47" s="6" t="s">
        <v>1488</v>
      </c>
      <c r="B47" s="88">
        <v>38783.576388888891</v>
      </c>
      <c r="C47" s="88">
        <v>38785.40625</v>
      </c>
      <c r="D47" s="4">
        <v>38783.642477239235</v>
      </c>
      <c r="E47" s="4">
        <v>38785.475810572563</v>
      </c>
    </row>
    <row r="48" spans="1:5" x14ac:dyDescent="0.2">
      <c r="A48" s="6" t="s">
        <v>1490</v>
      </c>
      <c r="B48" s="88">
        <v>39052.330555555556</v>
      </c>
      <c r="C48" s="88">
        <v>39053.101388888892</v>
      </c>
      <c r="D48" s="4">
        <v>39052.409498449204</v>
      </c>
      <c r="E48" s="4">
        <v>39053.166442893649</v>
      </c>
    </row>
    <row r="49" spans="1:5" x14ac:dyDescent="0.2">
      <c r="A49" s="6" t="s">
        <v>1492</v>
      </c>
      <c r="B49" s="88">
        <v>39097.215277777781</v>
      </c>
      <c r="C49" s="88">
        <v>39097.920138888891</v>
      </c>
      <c r="D49" s="4">
        <v>39097.300987621544</v>
      </c>
      <c r="E49" s="4">
        <v>39097.936404288208</v>
      </c>
    </row>
    <row r="50" spans="1:5" x14ac:dyDescent="0.2">
      <c r="A50" s="6" t="s">
        <v>1496</v>
      </c>
      <c r="B50" s="88">
        <v>39103.743055555555</v>
      </c>
      <c r="C50" s="88">
        <v>39104.701388888891</v>
      </c>
      <c r="D50" s="4">
        <v>39103.848913580645</v>
      </c>
      <c r="E50" s="4">
        <v>39104.775996913981</v>
      </c>
    </row>
    <row r="51" spans="1:5" x14ac:dyDescent="0.2">
      <c r="A51" s="6" t="s">
        <v>1498</v>
      </c>
      <c r="B51" s="88">
        <v>39137.545138888891</v>
      </c>
      <c r="C51" s="88">
        <v>39139.621527777781</v>
      </c>
      <c r="D51" s="4">
        <v>39137.222118777638</v>
      </c>
      <c r="E51" s="4">
        <v>39139.659618777638</v>
      </c>
    </row>
    <row r="52" spans="1:5" x14ac:dyDescent="0.2">
      <c r="A52" s="6" t="s">
        <v>1500</v>
      </c>
      <c r="B52" s="88">
        <v>39142.552083333336</v>
      </c>
      <c r="C52" s="88">
        <v>39143.53125</v>
      </c>
      <c r="D52" s="4">
        <v>39142.379292177073</v>
      </c>
      <c r="E52" s="4">
        <v>39143.441792177073</v>
      </c>
    </row>
    <row r="53" spans="1:5" x14ac:dyDescent="0.2">
      <c r="A53" s="6" t="s">
        <v>1502</v>
      </c>
      <c r="B53" s="88">
        <v>39183.73541666667</v>
      </c>
      <c r="C53" s="88">
        <v>39184.34652777778</v>
      </c>
      <c r="D53" s="4">
        <v>39183.626101542999</v>
      </c>
      <c r="E53" s="4">
        <v>39184.365684876328</v>
      </c>
    </row>
    <row r="54" spans="1:5" x14ac:dyDescent="0.2">
      <c r="A54" s="6" t="s">
        <v>1506</v>
      </c>
      <c r="B54" s="88">
        <v>39350.961111111108</v>
      </c>
      <c r="C54" s="88">
        <v>39351.589583333334</v>
      </c>
      <c r="D54" s="4">
        <v>39350.923430544492</v>
      </c>
      <c r="E54" s="4">
        <v>39351.409541655608</v>
      </c>
    </row>
    <row r="55" spans="1:5" x14ac:dyDescent="0.2">
      <c r="A55" s="6" t="s">
        <v>1510</v>
      </c>
      <c r="B55" s="88">
        <v>39418.013194444444</v>
      </c>
      <c r="C55" s="88">
        <v>39419.492361111108</v>
      </c>
      <c r="D55" s="4">
        <v>39417.69665027655</v>
      </c>
      <c r="E55" s="4">
        <v>39419.38415027655</v>
      </c>
    </row>
    <row r="56" spans="1:5" x14ac:dyDescent="0.2">
      <c r="A56" s="6" t="s">
        <v>1514</v>
      </c>
      <c r="B56" s="88">
        <v>39427.715277777781</v>
      </c>
      <c r="C56" s="88">
        <v>39428.582638888889</v>
      </c>
      <c r="D56" s="4">
        <v>39427.645427322022</v>
      </c>
      <c r="E56" s="4">
        <v>39428.569038433132</v>
      </c>
    </row>
    <row r="57" spans="1:5" x14ac:dyDescent="0.2">
      <c r="A57" s="6" t="s">
        <v>1516</v>
      </c>
      <c r="B57" s="88">
        <v>39452.947222222225</v>
      </c>
      <c r="C57" s="88">
        <v>39456.405555555553</v>
      </c>
      <c r="D57" s="4">
        <v>39452.816637582102</v>
      </c>
      <c r="E57" s="4">
        <v>39456.240248693211</v>
      </c>
    </row>
    <row r="58" spans="1:5" x14ac:dyDescent="0.2">
      <c r="A58" s="6" t="s">
        <v>1519</v>
      </c>
      <c r="B58" s="88">
        <v>39495.399305555555</v>
      </c>
      <c r="C58" s="88">
        <v>39496.402083333334</v>
      </c>
      <c r="D58" s="4">
        <v>39495.198118439053</v>
      </c>
      <c r="E58" s="4">
        <v>39495.705062883499</v>
      </c>
    </row>
    <row r="59" spans="1:5" x14ac:dyDescent="0.2">
      <c r="A59" s="6" t="s">
        <v>1521</v>
      </c>
      <c r="B59" s="88">
        <v>39532.513888888891</v>
      </c>
      <c r="C59" s="88">
        <v>39534.356944444444</v>
      </c>
      <c r="D59" s="4">
        <v>39532.366878677451</v>
      </c>
      <c r="E59" s="4">
        <v>39533.023128677451</v>
      </c>
    </row>
    <row r="60" spans="1:5" x14ac:dyDescent="0.2">
      <c r="A60" s="6" t="s">
        <v>1527</v>
      </c>
      <c r="B60" s="88">
        <v>39782.90625</v>
      </c>
      <c r="C60" s="88">
        <v>39783.694444444445</v>
      </c>
      <c r="D60" s="4">
        <v>39782.836797601063</v>
      </c>
      <c r="E60" s="4">
        <v>39783.701380934399</v>
      </c>
    </row>
    <row r="61" spans="1:5" x14ac:dyDescent="0.2">
      <c r="A61" s="6" t="s">
        <v>1531</v>
      </c>
      <c r="B61" s="88">
        <v>39791.201388888891</v>
      </c>
      <c r="C61" s="88">
        <v>39792.253472222219</v>
      </c>
      <c r="D61" s="4">
        <v>39790.936937009334</v>
      </c>
      <c r="E61" s="4">
        <v>39792.614020342669</v>
      </c>
    </row>
    <row r="62" spans="1:5" x14ac:dyDescent="0.2">
      <c r="A62" s="6" t="s">
        <v>1533</v>
      </c>
      <c r="B62" s="88">
        <v>39822.71597222222</v>
      </c>
      <c r="C62" s="88">
        <v>39823.226388888892</v>
      </c>
      <c r="D62" s="4">
        <v>39822.695692924084</v>
      </c>
      <c r="E62" s="4">
        <v>39823.12277625742</v>
      </c>
    </row>
    <row r="63" spans="1:5" x14ac:dyDescent="0.2">
      <c r="A63" s="6" t="s">
        <v>1537</v>
      </c>
      <c r="B63" s="88">
        <v>39871.409722222219</v>
      </c>
      <c r="C63" s="88">
        <v>39871.805555555555</v>
      </c>
      <c r="D63" s="4">
        <v>39871.419105322049</v>
      </c>
      <c r="E63" s="4">
        <v>39871.769799766495</v>
      </c>
    </row>
    <row r="64" spans="1:5" x14ac:dyDescent="0.2">
      <c r="A64" s="6" t="s">
        <v>1539</v>
      </c>
      <c r="B64" s="88">
        <v>39901.052083333336</v>
      </c>
      <c r="C64" s="88">
        <v>39901.833333333336</v>
      </c>
      <c r="D64" s="4">
        <v>39900.957082926645</v>
      </c>
      <c r="E64" s="4">
        <v>39901.891110704426</v>
      </c>
    </row>
    <row r="65" spans="1:5" x14ac:dyDescent="0.2">
      <c r="A65" s="6" t="s">
        <v>1541</v>
      </c>
      <c r="B65" s="88">
        <v>39924.447916666664</v>
      </c>
      <c r="C65" s="88">
        <v>39924.732638888891</v>
      </c>
      <c r="D65" s="4">
        <v>39924.433656132896</v>
      </c>
      <c r="E65" s="4">
        <v>39924.666295021787</v>
      </c>
    </row>
    <row r="66" spans="1:5" x14ac:dyDescent="0.2">
      <c r="A66" s="6" t="s">
        <v>1677</v>
      </c>
      <c r="B66" s="88">
        <v>40009.190972222219</v>
      </c>
      <c r="C66" s="88">
        <v>40009.378472222219</v>
      </c>
      <c r="D66" s="4">
        <v>40009.261652674657</v>
      </c>
      <c r="E66" s="4">
        <v>40009.588041563547</v>
      </c>
    </row>
    <row r="67" spans="1:5" x14ac:dyDescent="0.2">
      <c r="A67" s="6" t="s">
        <v>1548</v>
      </c>
      <c r="B67" s="88">
        <v>40155.770833333336</v>
      </c>
      <c r="C67" s="88">
        <v>40157.1875</v>
      </c>
      <c r="D67" s="4">
        <v>40155.462665216939</v>
      </c>
      <c r="E67" s="4">
        <v>40156.311970772498</v>
      </c>
    </row>
    <row r="68" spans="1:5" x14ac:dyDescent="0.2">
      <c r="A68" s="6" t="s">
        <v>1552</v>
      </c>
      <c r="B68" s="88">
        <v>40201.913888888892</v>
      </c>
      <c r="C68" s="88">
        <v>40203.395833333336</v>
      </c>
      <c r="D68" s="4">
        <v>40201.697130082852</v>
      </c>
      <c r="E68" s="4">
        <v>40203.172824527297</v>
      </c>
    </row>
    <row r="69" spans="1:5" x14ac:dyDescent="0.2">
      <c r="A69" s="6" t="s">
        <v>1557</v>
      </c>
      <c r="B69" s="88">
        <v>40218.667361111111</v>
      </c>
      <c r="C69" s="88">
        <v>40219.52847222222</v>
      </c>
      <c r="D69" s="4">
        <v>40218.73423695095</v>
      </c>
      <c r="E69" s="4">
        <v>40220.025903617614</v>
      </c>
    </row>
    <row r="70" spans="1:5" x14ac:dyDescent="0.2">
      <c r="A70" s="6" t="s">
        <v>1560</v>
      </c>
      <c r="B70" s="88">
        <v>40246.829861111109</v>
      </c>
      <c r="C70" s="88">
        <v>40248.472916666666</v>
      </c>
      <c r="D70" s="4">
        <v>40246.788511838393</v>
      </c>
      <c r="E70" s="4">
        <v>40248.295456282838</v>
      </c>
    </row>
    <row r="71" spans="1:5" x14ac:dyDescent="0.2">
      <c r="A71" s="6" t="s">
        <v>1564</v>
      </c>
      <c r="B71" s="88">
        <v>40276.357638888891</v>
      </c>
      <c r="C71" s="88">
        <v>40276.712500000001</v>
      </c>
      <c r="D71" s="4">
        <v>40276.367427359124</v>
      </c>
      <c r="E71" s="4">
        <v>40276.676455136905</v>
      </c>
    </row>
    <row r="72" spans="1:5" x14ac:dyDescent="0.2">
      <c r="A72" s="6" t="s">
        <v>1572</v>
      </c>
      <c r="B72" s="88">
        <v>40422.135416666664</v>
      </c>
      <c r="C72" s="88">
        <v>40422.277777777781</v>
      </c>
      <c r="D72" s="4">
        <v>40422.19310951174</v>
      </c>
      <c r="E72" s="4">
        <v>40422.238248400623</v>
      </c>
    </row>
    <row r="73" spans="1:5" x14ac:dyDescent="0.2">
      <c r="A73" s="6" t="s">
        <v>1576</v>
      </c>
      <c r="B73" s="88">
        <v>40477.288194444445</v>
      </c>
      <c r="C73" s="88">
        <v>40477.684027777781</v>
      </c>
      <c r="D73" s="4">
        <v>40477.358231874925</v>
      </c>
      <c r="E73" s="4">
        <v>40477.587398541596</v>
      </c>
    </row>
    <row r="74" spans="1:5" x14ac:dyDescent="0.2">
      <c r="A74" s="83" t="s">
        <v>1590</v>
      </c>
      <c r="B74" s="86">
        <v>40533.177083333336</v>
      </c>
      <c r="C74" s="86">
        <v>40533.625</v>
      </c>
      <c r="D74" s="4">
        <v>40533.192999665218</v>
      </c>
      <c r="E74" s="4">
        <v>40533.988138554108</v>
      </c>
    </row>
    <row r="75" spans="1:5" x14ac:dyDescent="0.2">
      <c r="A75" s="83" t="s">
        <v>1593</v>
      </c>
      <c r="B75" s="86">
        <v>40575.375</v>
      </c>
      <c r="C75" s="86">
        <v>40576.881944444445</v>
      </c>
      <c r="D75" s="4">
        <v>40575.218461149685</v>
      </c>
      <c r="E75" s="4">
        <v>40577.374711149685</v>
      </c>
    </row>
    <row r="76" spans="1:5" x14ac:dyDescent="0.2">
      <c r="A76" s="83" t="s">
        <v>1596</v>
      </c>
      <c r="B76" s="86">
        <v>40594.597222222219</v>
      </c>
      <c r="C76" s="86">
        <v>40596.559027777781</v>
      </c>
      <c r="D76" s="4">
        <v>40594.630048242463</v>
      </c>
      <c r="E76" s="4">
        <v>40596.605742686908</v>
      </c>
    </row>
    <row r="77" spans="1:5" x14ac:dyDescent="0.2">
      <c r="A77" s="83" t="s">
        <v>1600</v>
      </c>
      <c r="B77" s="86">
        <v>40652.795138888891</v>
      </c>
      <c r="C77" s="86">
        <v>40653.371527777781</v>
      </c>
      <c r="D77" s="4">
        <v>40652.838563227509</v>
      </c>
      <c r="E77" s="4">
        <v>40653.425368783064</v>
      </c>
    </row>
    <row r="78" spans="1:5" x14ac:dyDescent="0.2">
      <c r="A78" s="83" t="s">
        <v>1607</v>
      </c>
      <c r="B78" s="86">
        <v>40785.965277777781</v>
      </c>
      <c r="C78" s="86">
        <v>40786.520833333336</v>
      </c>
      <c r="D78" s="4">
        <v>40786.485007056268</v>
      </c>
      <c r="E78" s="4">
        <v>40786.925979278494</v>
      </c>
    </row>
    <row r="79" spans="1:5" x14ac:dyDescent="0.2">
      <c r="A79" s="83" t="s">
        <v>1611</v>
      </c>
      <c r="B79" s="86">
        <v>40897.736111111109</v>
      </c>
      <c r="C79" s="86">
        <v>40898.5625</v>
      </c>
      <c r="D79" s="4">
        <v>40898.306066580721</v>
      </c>
      <c r="E79" s="4">
        <v>40898.88592769183</v>
      </c>
    </row>
    <row r="80" spans="1:5" x14ac:dyDescent="0.2">
      <c r="A80" s="83" t="s">
        <v>1615</v>
      </c>
      <c r="B80" s="86">
        <v>40920.8125</v>
      </c>
      <c r="C80" s="86">
        <v>40921.572916666664</v>
      </c>
      <c r="D80" s="4">
        <v>40921.076469019223</v>
      </c>
      <c r="E80" s="4">
        <v>40922.007024574777</v>
      </c>
    </row>
    <row r="81" spans="1:5" x14ac:dyDescent="0.2">
      <c r="A81" s="83" t="s">
        <v>1619</v>
      </c>
      <c r="B81" s="86">
        <v>40925.597222222219</v>
      </c>
      <c r="C81" s="86">
        <v>40926.583333333336</v>
      </c>
      <c r="D81" s="4">
        <v>40925.748375498159</v>
      </c>
      <c r="E81" s="4">
        <v>40926.151153275932</v>
      </c>
    </row>
    <row r="82" spans="1:5" x14ac:dyDescent="0.2">
      <c r="A82" s="83" t="s">
        <v>1621</v>
      </c>
      <c r="B82" s="86">
        <v>40931.059027777781</v>
      </c>
      <c r="C82" s="86">
        <v>40932.545138888891</v>
      </c>
      <c r="D82" s="4">
        <v>40930.810879110912</v>
      </c>
      <c r="E82" s="4">
        <v>40932.540045777576</v>
      </c>
    </row>
    <row r="83" spans="1:5" x14ac:dyDescent="0.2">
      <c r="A83" s="83" t="s">
        <v>1623</v>
      </c>
      <c r="B83" s="86">
        <v>40970.784722222219</v>
      </c>
      <c r="C83" s="86">
        <v>40972.538194444445</v>
      </c>
      <c r="D83" s="4">
        <v>40970.814884012194</v>
      </c>
      <c r="E83" s="4">
        <v>40972.46071734553</v>
      </c>
    </row>
    <row r="84" spans="1:5" x14ac:dyDescent="0.2">
      <c r="A84" s="83" t="s">
        <v>3128</v>
      </c>
      <c r="B84" s="86">
        <v>41108.923611111109</v>
      </c>
      <c r="C84" s="86">
        <v>41109.5</v>
      </c>
      <c r="D84" s="4">
        <v>41108.964344399028</v>
      </c>
      <c r="E84" s="4">
        <v>41109.224761065692</v>
      </c>
    </row>
    <row r="85" spans="1:5" x14ac:dyDescent="0.2">
      <c r="A85" s="83" t="s">
        <v>3133</v>
      </c>
      <c r="B85" s="86">
        <v>41263.770833333336</v>
      </c>
      <c r="C85" s="86">
        <v>41264.520833333336</v>
      </c>
      <c r="D85" s="4" t="e">
        <v>#DIV/0!</v>
      </c>
      <c r="E85" s="4" t="e">
        <v>#DIV/0!</v>
      </c>
    </row>
    <row r="86" spans="1:5" x14ac:dyDescent="0.2">
      <c r="A86" s="83" t="s">
        <v>3138</v>
      </c>
      <c r="B86" s="86">
        <v>41287.552083333336</v>
      </c>
      <c r="C86" s="86">
        <v>41287.729166666664</v>
      </c>
      <c r="D86" s="4" t="e">
        <v>#DIV/0!</v>
      </c>
      <c r="E86" s="4" t="e">
        <v>#DIV/0!</v>
      </c>
    </row>
    <row r="87" spans="1:5" x14ac:dyDescent="0.2">
      <c r="A87" s="83" t="s">
        <v>3142</v>
      </c>
      <c r="B87" s="86">
        <v>41302.145833333336</v>
      </c>
      <c r="C87" s="86">
        <v>41302.503472222219</v>
      </c>
      <c r="D87" s="4" t="e">
        <v>#DIV/0!</v>
      </c>
      <c r="E87" s="4" t="e">
        <v>#DIV/0!</v>
      </c>
    </row>
    <row r="88" spans="1:5" x14ac:dyDescent="0.2">
      <c r="A88" s="83" t="s">
        <v>3144</v>
      </c>
      <c r="B88" s="86">
        <v>41312.777777777781</v>
      </c>
      <c r="C88" s="86">
        <v>41313.701388888891</v>
      </c>
      <c r="D88" s="4" t="e">
        <v>#DIV/0!</v>
      </c>
      <c r="E88" s="4" t="e">
        <v>#DIV/0!</v>
      </c>
    </row>
    <row r="89" spans="1:5" x14ac:dyDescent="0.2">
      <c r="A89" s="83" t="s">
        <v>3146</v>
      </c>
      <c r="B89" s="86">
        <v>41342.777777777781</v>
      </c>
      <c r="C89" s="86">
        <v>41344.5625</v>
      </c>
      <c r="D89" s="4" t="e">
        <v>#DIV/0!</v>
      </c>
      <c r="E89" s="4" t="e">
        <v>#DIV/0!</v>
      </c>
    </row>
    <row r="90" spans="1:5" x14ac:dyDescent="0.2">
      <c r="A90" s="83" t="s">
        <v>3148</v>
      </c>
      <c r="B90" s="86">
        <v>41378.621527777781</v>
      </c>
      <c r="C90" s="86">
        <v>41378.725694444445</v>
      </c>
      <c r="D90" s="4" t="e">
        <v>#DIV/0!</v>
      </c>
      <c r="E90" s="4" t="e"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O184"/>
  <sheetViews>
    <sheetView zoomScale="90" zoomScaleNormal="90" workbookViewId="0">
      <pane ySplit="1" topLeftCell="A74" activePane="bottomLeft" state="frozen"/>
      <selection pane="bottomLeft" activeCell="B99" sqref="B99:E184"/>
    </sheetView>
  </sheetViews>
  <sheetFormatPr defaultRowHeight="12.75" x14ac:dyDescent="0.2"/>
  <cols>
    <col min="1" max="1" width="4.5703125" style="22" customWidth="1"/>
    <col min="2" max="3" width="17.7109375" customWidth="1"/>
    <col min="4" max="4" width="10.7109375" customWidth="1"/>
    <col min="5" max="5" width="19.5703125" customWidth="1"/>
    <col min="6" max="6" width="3.28515625" customWidth="1"/>
    <col min="7" max="7" width="2.28515625" customWidth="1"/>
    <col min="8" max="8" width="6.140625" customWidth="1"/>
    <col min="9" max="9" width="2.28515625" customWidth="1"/>
    <col min="10" max="10" width="6.140625" customWidth="1"/>
    <col min="11" max="11" width="2.28515625" customWidth="1"/>
    <col min="12" max="12" width="11.140625" customWidth="1"/>
    <col min="13" max="13" width="2.28515625" customWidth="1"/>
    <col min="14" max="14" width="6.140625" customWidth="1"/>
    <col min="15" max="15" width="2.28515625" customWidth="1"/>
    <col min="16" max="16" width="7.5703125" customWidth="1"/>
    <col min="17" max="17" width="2.28515625" customWidth="1"/>
    <col min="18" max="18" width="6.140625" customWidth="1"/>
    <col min="19" max="19" width="2.28515625" customWidth="1"/>
    <col min="20" max="20" width="7.5703125" customWidth="1"/>
    <col min="21" max="22" width="15" customWidth="1"/>
    <col min="23" max="23" width="12.5703125" customWidth="1"/>
    <col min="24" max="24" width="12.28515625" customWidth="1"/>
    <col min="25" max="25" width="6.42578125" style="64" customWidth="1"/>
    <col min="26" max="26" width="9.140625" style="64"/>
    <col min="27" max="27" width="15" customWidth="1"/>
    <col min="28" max="28" width="12.28515625" customWidth="1"/>
    <col min="29" max="29" width="4" customWidth="1"/>
    <col min="30" max="30" width="11.28515625" customWidth="1"/>
    <col min="31" max="31" width="20.7109375" customWidth="1"/>
    <col min="32" max="32" width="18.28515625" customWidth="1"/>
    <col min="33" max="34" width="12.28515625" customWidth="1"/>
    <col min="37" max="37" width="14.140625" customWidth="1"/>
    <col min="38" max="38" width="26.5703125" customWidth="1"/>
    <col min="39" max="39" width="28" customWidth="1"/>
    <col min="40" max="40" width="18.5703125" customWidth="1"/>
    <col min="41" max="41" width="21.5703125" style="47" customWidth="1"/>
    <col min="42" max="42" width="13.28515625" customWidth="1"/>
    <col min="43" max="43" width="12.140625" customWidth="1"/>
    <col min="44" max="44" width="13.28515625" customWidth="1"/>
    <col min="45" max="45" width="11.140625" customWidth="1"/>
    <col min="46" max="48" width="13.28515625" customWidth="1"/>
    <col min="49" max="50" width="12.140625" customWidth="1"/>
    <col min="51" max="52" width="11.140625" customWidth="1"/>
    <col min="53" max="53" width="12.140625" customWidth="1"/>
    <col min="54" max="54" width="13.28515625" customWidth="1"/>
    <col min="55" max="55" width="11.140625" customWidth="1"/>
    <col min="56" max="60" width="13.28515625" customWidth="1"/>
    <col min="61" max="62" width="11.140625" customWidth="1"/>
    <col min="63" max="63" width="13.28515625" customWidth="1"/>
    <col min="64" max="64" width="12.140625" customWidth="1"/>
    <col min="65" max="67" width="13.28515625" customWidth="1"/>
    <col min="68" max="69" width="12.140625" customWidth="1"/>
    <col min="70" max="70" width="13.28515625" customWidth="1"/>
    <col min="71" max="71" width="12.140625" customWidth="1"/>
    <col min="72" max="73" width="13.28515625" customWidth="1"/>
    <col min="74" max="74" width="12.140625" customWidth="1"/>
    <col min="75" max="75" width="13.28515625" customWidth="1"/>
    <col min="76" max="76" width="12.140625" customWidth="1"/>
    <col min="77" max="82" width="13.28515625" customWidth="1"/>
    <col min="83" max="83" width="12.140625" customWidth="1"/>
    <col min="84" max="85" width="13.28515625" customWidth="1"/>
    <col min="86" max="86" width="12.140625" customWidth="1"/>
    <col min="87" max="89" width="13.28515625" customWidth="1"/>
    <col min="90" max="90" width="11.140625" customWidth="1"/>
    <col min="91" max="92" width="13.28515625" customWidth="1"/>
    <col min="93" max="93" width="12.140625" customWidth="1"/>
    <col min="94" max="94" width="11.140625" customWidth="1"/>
    <col min="95" max="96" width="13.28515625" customWidth="1"/>
    <col min="97" max="97" width="12.140625" customWidth="1"/>
    <col min="98" max="98" width="13.28515625" customWidth="1"/>
    <col min="99" max="99" width="11.140625" customWidth="1"/>
    <col min="100" max="100" width="13.28515625" customWidth="1"/>
    <col min="101" max="101" width="11.140625" customWidth="1"/>
    <col min="102" max="102" width="13.28515625" customWidth="1"/>
    <col min="103" max="103" width="11.140625" customWidth="1"/>
    <col min="104" max="107" width="13.28515625" customWidth="1"/>
    <col min="108" max="109" width="11.140625" customWidth="1"/>
    <col min="110" max="119" width="13.28515625" customWidth="1"/>
    <col min="120" max="120" width="12.140625" customWidth="1"/>
    <col min="121" max="121" width="11.140625" customWidth="1"/>
    <col min="122" max="124" width="13.28515625" customWidth="1"/>
    <col min="125" max="125" width="12.140625" customWidth="1"/>
    <col min="126" max="131" width="13.28515625" customWidth="1"/>
    <col min="132" max="132" width="12.140625" customWidth="1"/>
    <col min="133" max="133" width="13.28515625" customWidth="1"/>
    <col min="134" max="134" width="12.140625" customWidth="1"/>
    <col min="135" max="137" width="13.28515625" customWidth="1"/>
    <col min="138" max="138" width="12.140625" customWidth="1"/>
    <col min="139" max="139" width="13.28515625" customWidth="1"/>
    <col min="140" max="140" width="12.140625" customWidth="1"/>
    <col min="141" max="143" width="13.28515625" customWidth="1"/>
    <col min="144" max="144" width="12.140625" customWidth="1"/>
    <col min="145" max="145" width="11.140625" customWidth="1"/>
    <col min="146" max="153" width="13.28515625" customWidth="1"/>
    <col min="154" max="154" width="12.140625" customWidth="1"/>
    <col min="155" max="164" width="13.28515625" customWidth="1"/>
    <col min="165" max="166" width="12.140625" customWidth="1"/>
    <col min="167" max="174" width="13.28515625" customWidth="1"/>
    <col min="175" max="175" width="12.140625" customWidth="1"/>
    <col min="176" max="185" width="13.28515625" customWidth="1"/>
    <col min="186" max="186" width="12.140625" customWidth="1"/>
    <col min="187" max="189" width="13.28515625" customWidth="1"/>
    <col min="190" max="190" width="11.140625" customWidth="1"/>
    <col min="191" max="204" width="13.28515625" customWidth="1"/>
    <col min="205" max="205" width="7.28515625" customWidth="1"/>
    <col min="206" max="206" width="28" customWidth="1"/>
    <col min="207" max="207" width="13.28515625" customWidth="1"/>
    <col min="208" max="208" width="12.140625" customWidth="1"/>
    <col min="209" max="210" width="13.28515625" customWidth="1"/>
    <col min="211" max="212" width="12.140625" customWidth="1"/>
    <col min="213" max="213" width="10" customWidth="1"/>
    <col min="214" max="215" width="12.140625" customWidth="1"/>
    <col min="216" max="216" width="13.28515625" customWidth="1"/>
    <col min="217" max="219" width="12.140625" customWidth="1"/>
    <col min="220" max="220" width="11.140625" customWidth="1"/>
    <col min="221" max="222" width="13.28515625" customWidth="1"/>
    <col min="223" max="223" width="11.140625" customWidth="1"/>
    <col min="224" max="224" width="13.28515625" bestFit="1" customWidth="1"/>
    <col min="225" max="225" width="13.28515625" customWidth="1"/>
    <col min="226" max="226" width="12.140625" customWidth="1"/>
    <col min="227" max="228" width="13.28515625" customWidth="1"/>
    <col min="229" max="229" width="11.140625" customWidth="1"/>
    <col min="230" max="230" width="12.140625" customWidth="1"/>
    <col min="231" max="231" width="13.28515625" customWidth="1"/>
    <col min="232" max="232" width="12.140625" customWidth="1"/>
    <col min="233" max="235" width="13.28515625" customWidth="1"/>
    <col min="236" max="237" width="12.140625" customWidth="1"/>
    <col min="238" max="238" width="13.28515625" customWidth="1"/>
    <col min="239" max="239" width="12.140625" customWidth="1"/>
    <col min="240" max="241" width="13.28515625" customWidth="1"/>
    <col min="242" max="242" width="12.140625" customWidth="1"/>
    <col min="243" max="243" width="13.28515625" customWidth="1"/>
    <col min="244" max="245" width="12.140625" customWidth="1"/>
    <col min="246" max="253" width="13.28515625" customWidth="1"/>
    <col min="254" max="254" width="12.140625" customWidth="1"/>
    <col min="255" max="257" width="13.28515625" customWidth="1"/>
    <col min="258" max="258" width="11.140625" customWidth="1"/>
    <col min="259" max="259" width="13.28515625" customWidth="1"/>
    <col min="260" max="261" width="12.140625" customWidth="1"/>
    <col min="262" max="262" width="11.140625" customWidth="1"/>
    <col min="263" max="266" width="13.28515625" customWidth="1"/>
    <col min="267" max="267" width="11.140625" customWidth="1"/>
    <col min="268" max="270" width="13.28515625" customWidth="1"/>
    <col min="271" max="271" width="11.140625" customWidth="1"/>
    <col min="272" max="272" width="13.28515625" customWidth="1"/>
    <col min="273" max="273" width="12.140625" customWidth="1"/>
    <col min="274" max="276" width="13.28515625" customWidth="1"/>
    <col min="277" max="278" width="11.140625" customWidth="1"/>
    <col min="279" max="280" width="13.28515625" customWidth="1"/>
    <col min="281" max="281" width="12.140625" customWidth="1"/>
    <col min="282" max="287" width="13.28515625" customWidth="1"/>
    <col min="288" max="288" width="12.140625" customWidth="1"/>
    <col min="289" max="289" width="11.140625" customWidth="1"/>
    <col min="290" max="292" width="13.28515625" customWidth="1"/>
    <col min="293" max="293" width="12.140625" customWidth="1"/>
    <col min="294" max="305" width="13.28515625" customWidth="1"/>
    <col min="306" max="306" width="12.140625" customWidth="1"/>
    <col min="307" max="311" width="13.28515625" customWidth="1"/>
    <col min="312" max="312" width="12.140625" customWidth="1"/>
    <col min="313" max="321" width="13.28515625" customWidth="1"/>
    <col min="322" max="322" width="12.140625" customWidth="1"/>
    <col min="323" max="333" width="13.28515625" customWidth="1"/>
    <col min="334" max="334" width="12.140625" customWidth="1"/>
    <col min="335" max="342" width="13.28515625" customWidth="1"/>
    <col min="343" max="343" width="12.140625" customWidth="1"/>
    <col min="344" max="357" width="13.28515625" customWidth="1"/>
    <col min="358" max="358" width="11.140625" customWidth="1"/>
    <col min="359" max="371" width="13.28515625" customWidth="1"/>
    <col min="372" max="372" width="13.28515625" bestFit="1" customWidth="1"/>
    <col min="373" max="373" width="7.28515625" customWidth="1"/>
    <col min="374" max="374" width="18.5703125" bestFit="1" customWidth="1"/>
    <col min="375" max="377" width="13.28515625" bestFit="1" customWidth="1"/>
    <col min="378" max="378" width="13.28515625" customWidth="1"/>
    <col min="379" max="379" width="13.28515625" bestFit="1" customWidth="1"/>
    <col min="380" max="380" width="13.28515625" customWidth="1"/>
    <col min="381" max="381" width="12.140625" bestFit="1" customWidth="1"/>
    <col min="382" max="382" width="13.28515625" customWidth="1"/>
    <col min="383" max="383" width="13.28515625" bestFit="1" customWidth="1"/>
    <col min="384" max="384" width="13.28515625" customWidth="1"/>
    <col min="385" max="385" width="13.28515625" bestFit="1" customWidth="1"/>
    <col min="386" max="386" width="13.28515625" customWidth="1"/>
    <col min="387" max="387" width="12.140625" bestFit="1" customWidth="1"/>
    <col min="388" max="388" width="13.28515625" customWidth="1"/>
    <col min="389" max="389" width="13.28515625" bestFit="1" customWidth="1"/>
    <col min="390" max="390" width="13.28515625" customWidth="1"/>
    <col min="391" max="391" width="12.140625" bestFit="1" customWidth="1"/>
    <col min="392" max="392" width="13.28515625" customWidth="1"/>
    <col min="393" max="393" width="13.28515625" bestFit="1" customWidth="1"/>
    <col min="394" max="394" width="13.28515625" customWidth="1"/>
    <col min="395" max="395" width="13.28515625" bestFit="1" customWidth="1"/>
    <col min="396" max="396" width="13.28515625" customWidth="1"/>
    <col min="397" max="397" width="11.140625" customWidth="1"/>
    <col min="398" max="398" width="12.140625" customWidth="1"/>
    <col min="399" max="399" width="13.28515625" bestFit="1" customWidth="1"/>
    <col min="400" max="400" width="12.140625" customWidth="1"/>
    <col min="401" max="402" width="13.28515625" bestFit="1" customWidth="1"/>
    <col min="403" max="405" width="13.28515625" customWidth="1"/>
    <col min="406" max="406" width="13.28515625" bestFit="1" customWidth="1"/>
    <col min="407" max="407" width="13.28515625" customWidth="1"/>
    <col min="408" max="408" width="13.28515625" bestFit="1" customWidth="1"/>
    <col min="409" max="409" width="13.28515625" customWidth="1"/>
    <col min="410" max="410" width="13.28515625" bestFit="1" customWidth="1"/>
    <col min="411" max="411" width="13.28515625" customWidth="1"/>
    <col min="412" max="412" width="12.140625" bestFit="1" customWidth="1"/>
    <col min="413" max="413" width="12.140625" customWidth="1"/>
    <col min="414" max="414" width="13.28515625" bestFit="1" customWidth="1"/>
    <col min="415" max="415" width="13.28515625" customWidth="1"/>
    <col min="416" max="416" width="13.28515625" bestFit="1" customWidth="1"/>
    <col min="417" max="417" width="13.28515625" customWidth="1"/>
    <col min="418" max="418" width="13.28515625" bestFit="1" customWidth="1"/>
    <col min="419" max="419" width="12.140625" customWidth="1"/>
    <col min="420" max="420" width="13.28515625" bestFit="1" customWidth="1"/>
    <col min="421" max="421" width="13.28515625" customWidth="1"/>
    <col min="422" max="422" width="12.140625" customWidth="1"/>
    <col min="423" max="423" width="13.28515625" customWidth="1"/>
    <col min="424" max="424" width="13.28515625" bestFit="1" customWidth="1"/>
    <col min="425" max="425" width="13.28515625" customWidth="1"/>
    <col min="426" max="426" width="12.140625" customWidth="1"/>
    <col min="427" max="427" width="13.28515625" customWidth="1"/>
    <col min="428" max="428" width="13.28515625" bestFit="1" customWidth="1"/>
    <col min="429" max="429" width="13.28515625" customWidth="1"/>
    <col min="430" max="430" width="12.140625" customWidth="1"/>
    <col min="431" max="431" width="13.28515625" customWidth="1"/>
    <col min="432" max="432" width="13.28515625" bestFit="1" customWidth="1"/>
    <col min="433" max="433" width="13.28515625" customWidth="1"/>
    <col min="434" max="434" width="13.28515625" bestFit="1" customWidth="1"/>
    <col min="435" max="435" width="11.140625" customWidth="1"/>
    <col min="436" max="437" width="13.28515625" customWidth="1"/>
    <col min="438" max="438" width="13.28515625" bestFit="1" customWidth="1"/>
    <col min="439" max="439" width="13.28515625" customWidth="1"/>
    <col min="440" max="440" width="12.140625" customWidth="1"/>
    <col min="441" max="443" width="13.28515625" customWidth="1"/>
    <col min="444" max="444" width="13.28515625" bestFit="1" customWidth="1"/>
    <col min="445" max="445" width="11.140625" customWidth="1"/>
    <col min="446" max="446" width="13.28515625" bestFit="1" customWidth="1"/>
    <col min="447" max="447" width="13.28515625" customWidth="1"/>
    <col min="448" max="448" width="13.28515625" bestFit="1" customWidth="1"/>
    <col min="449" max="449" width="13.28515625" customWidth="1"/>
    <col min="450" max="450" width="13.28515625" bestFit="1" customWidth="1"/>
    <col min="451" max="455" width="13.28515625" customWidth="1"/>
    <col min="456" max="457" width="12.140625" customWidth="1"/>
    <col min="458" max="459" width="13.28515625" customWidth="1"/>
    <col min="460" max="460" width="13.28515625" bestFit="1" customWidth="1"/>
    <col min="461" max="461" width="12.140625" customWidth="1"/>
    <col min="462" max="462" width="13.28515625" bestFit="1" customWidth="1"/>
    <col min="463" max="467" width="13.28515625" customWidth="1"/>
    <col min="468" max="468" width="13.28515625" bestFit="1" customWidth="1"/>
    <col min="469" max="469" width="13.28515625" customWidth="1"/>
    <col min="470" max="470" width="12.140625" customWidth="1"/>
    <col min="471" max="475" width="13.28515625" customWidth="1"/>
    <col min="476" max="476" width="13.28515625" bestFit="1" customWidth="1"/>
    <col min="477" max="477" width="13.28515625" customWidth="1"/>
    <col min="478" max="478" width="13.28515625" bestFit="1" customWidth="1"/>
    <col min="479" max="479" width="13.28515625" customWidth="1"/>
    <col min="480" max="480" width="13.28515625" bestFit="1" customWidth="1"/>
    <col min="481" max="481" width="13.28515625" customWidth="1"/>
    <col min="482" max="482" width="13.28515625" bestFit="1" customWidth="1"/>
    <col min="483" max="483" width="13.28515625" customWidth="1"/>
    <col min="484" max="484" width="13.28515625" bestFit="1" customWidth="1"/>
    <col min="485" max="487" width="13.28515625" customWidth="1"/>
    <col min="488" max="488" width="13.28515625" bestFit="1" customWidth="1"/>
    <col min="489" max="489" width="13.28515625" customWidth="1"/>
    <col min="490" max="490" width="13.28515625" bestFit="1" customWidth="1"/>
    <col min="491" max="492" width="13.28515625" customWidth="1"/>
    <col min="493" max="493" width="12.140625" customWidth="1"/>
    <col min="494" max="494" width="13.28515625" bestFit="1" customWidth="1"/>
    <col min="495" max="495" width="13.28515625" customWidth="1"/>
    <col min="496" max="496" width="13.28515625" bestFit="1" customWidth="1"/>
    <col min="497" max="497" width="13.28515625" customWidth="1"/>
    <col min="498" max="498" width="13.28515625" bestFit="1" customWidth="1"/>
    <col min="499" max="499" width="12.140625" customWidth="1"/>
    <col min="500" max="500" width="13.28515625" bestFit="1" customWidth="1"/>
    <col min="501" max="501" width="13.28515625" customWidth="1"/>
    <col min="502" max="502" width="12.140625" bestFit="1" customWidth="1"/>
    <col min="503" max="504" width="13.28515625" bestFit="1" customWidth="1"/>
    <col min="505" max="505" width="13.28515625" customWidth="1"/>
    <col min="506" max="506" width="13.28515625" bestFit="1" customWidth="1"/>
    <col min="507" max="510" width="13.28515625" customWidth="1"/>
    <col min="511" max="511" width="12.140625" customWidth="1"/>
    <col min="512" max="512" width="13.28515625" bestFit="1" customWidth="1"/>
    <col min="513" max="513" width="13.28515625" customWidth="1"/>
    <col min="514" max="514" width="13.28515625" bestFit="1" customWidth="1"/>
    <col min="515" max="515" width="13.28515625" customWidth="1"/>
    <col min="516" max="516" width="13.28515625" bestFit="1" customWidth="1"/>
    <col min="517" max="521" width="13.28515625" customWidth="1"/>
    <col min="522" max="522" width="13.28515625" bestFit="1" customWidth="1"/>
    <col min="523" max="525" width="13.28515625" customWidth="1"/>
    <col min="526" max="526" width="12.140625" customWidth="1"/>
    <col min="527" max="529" width="13.28515625" customWidth="1"/>
    <col min="530" max="530" width="13.28515625" bestFit="1" customWidth="1"/>
    <col min="531" max="531" width="13.28515625" customWidth="1"/>
    <col min="532" max="532" width="12.140625" customWidth="1"/>
    <col min="533" max="533" width="13.28515625" customWidth="1"/>
    <col min="534" max="534" width="12.140625" customWidth="1"/>
    <col min="535" max="535" width="13.28515625" customWidth="1"/>
    <col min="536" max="537" width="13.28515625" bestFit="1" customWidth="1"/>
    <col min="538" max="538" width="13.28515625" customWidth="1"/>
    <col min="539" max="539" width="13.28515625" bestFit="1" customWidth="1"/>
    <col min="540" max="540" width="13.28515625" customWidth="1"/>
    <col min="541" max="541" width="7.28515625" customWidth="1"/>
    <col min="542" max="542" width="31.85546875" bestFit="1" customWidth="1"/>
    <col min="543" max="543" width="33.28515625" bestFit="1" customWidth="1"/>
    <col min="544" max="544" width="23.85546875" bestFit="1" customWidth="1"/>
    <col min="545" max="545" width="14" bestFit="1" customWidth="1"/>
    <col min="546" max="546" width="16.85546875" bestFit="1" customWidth="1"/>
    <col min="547" max="547" width="13" bestFit="1" customWidth="1"/>
    <col min="548" max="548" width="15.85546875" bestFit="1" customWidth="1"/>
    <col min="549" max="549" width="14" bestFit="1" customWidth="1"/>
    <col min="550" max="550" width="16.85546875" bestFit="1" customWidth="1"/>
    <col min="551" max="551" width="13" bestFit="1" customWidth="1"/>
    <col min="552" max="552" width="18" bestFit="1" customWidth="1"/>
    <col min="553" max="553" width="14" bestFit="1" customWidth="1"/>
    <col min="554" max="554" width="16.85546875" bestFit="1" customWidth="1"/>
    <col min="555" max="555" width="14" bestFit="1" customWidth="1"/>
    <col min="556" max="556" width="16.85546875" bestFit="1" customWidth="1"/>
    <col min="557" max="557" width="14" bestFit="1" customWidth="1"/>
    <col min="558" max="558" width="16.85546875" bestFit="1" customWidth="1"/>
    <col min="559" max="559" width="14" bestFit="1" customWidth="1"/>
    <col min="560" max="560" width="18" bestFit="1" customWidth="1"/>
    <col min="561" max="561" width="13" bestFit="1" customWidth="1"/>
    <col min="562" max="562" width="12" bestFit="1" customWidth="1"/>
    <col min="563" max="563" width="15.85546875" bestFit="1" customWidth="1"/>
    <col min="564" max="564" width="14" bestFit="1" customWidth="1"/>
    <col min="565" max="565" width="16.85546875" bestFit="1" customWidth="1"/>
    <col min="566" max="566" width="13" bestFit="1" customWidth="1"/>
    <col min="567" max="567" width="11" bestFit="1" customWidth="1"/>
    <col min="568" max="568" width="15.85546875" bestFit="1" customWidth="1"/>
    <col min="569" max="569" width="14" bestFit="1" customWidth="1"/>
    <col min="570" max="570" width="16.85546875" bestFit="1" customWidth="1"/>
    <col min="571" max="571" width="14" bestFit="1" customWidth="1"/>
    <col min="572" max="572" width="16.85546875" bestFit="1" customWidth="1"/>
    <col min="573" max="573" width="13" bestFit="1" customWidth="1"/>
    <col min="574" max="574" width="18" bestFit="1" customWidth="1"/>
    <col min="575" max="575" width="13" bestFit="1" customWidth="1"/>
    <col min="576" max="576" width="15.85546875" bestFit="1" customWidth="1"/>
    <col min="577" max="577" width="14" bestFit="1" customWidth="1"/>
    <col min="578" max="578" width="16.85546875" bestFit="1" customWidth="1"/>
    <col min="579" max="579" width="13" bestFit="1" customWidth="1"/>
    <col min="580" max="580" width="15.85546875" bestFit="1" customWidth="1"/>
    <col min="581" max="581" width="14" bestFit="1" customWidth="1"/>
    <col min="582" max="582" width="18" bestFit="1" customWidth="1"/>
    <col min="583" max="583" width="14" bestFit="1" customWidth="1"/>
    <col min="584" max="584" width="18" bestFit="1" customWidth="1"/>
    <col min="585" max="585" width="14" bestFit="1" customWidth="1"/>
    <col min="586" max="586" width="16.85546875" bestFit="1" customWidth="1"/>
    <col min="587" max="587" width="13" bestFit="1" customWidth="1"/>
    <col min="588" max="588" width="15.85546875" bestFit="1" customWidth="1"/>
    <col min="589" max="589" width="12" bestFit="1" customWidth="1"/>
    <col min="590" max="590" width="14.85546875" bestFit="1" customWidth="1"/>
    <col min="591" max="591" width="14" bestFit="1" customWidth="1"/>
    <col min="592" max="592" width="16.85546875" bestFit="1" customWidth="1"/>
    <col min="593" max="593" width="14" bestFit="1" customWidth="1"/>
    <col min="594" max="594" width="18" bestFit="1" customWidth="1"/>
    <col min="595" max="595" width="14" bestFit="1" customWidth="1"/>
    <col min="596" max="596" width="16.85546875" bestFit="1" customWidth="1"/>
    <col min="597" max="597" width="14" bestFit="1" customWidth="1"/>
    <col min="598" max="598" width="16.85546875" bestFit="1" customWidth="1"/>
    <col min="599" max="599" width="13" bestFit="1" customWidth="1"/>
    <col min="600" max="600" width="15.85546875" bestFit="1" customWidth="1"/>
    <col min="601" max="601" width="14" bestFit="1" customWidth="1"/>
    <col min="602" max="602" width="16.85546875" bestFit="1" customWidth="1"/>
    <col min="603" max="603" width="14" bestFit="1" customWidth="1"/>
    <col min="604" max="604" width="18" bestFit="1" customWidth="1"/>
    <col min="605" max="605" width="14" bestFit="1" customWidth="1"/>
    <col min="606" max="606" width="18" bestFit="1" customWidth="1"/>
    <col min="607" max="607" width="12" bestFit="1" customWidth="1"/>
    <col min="608" max="608" width="14.85546875" bestFit="1" customWidth="1"/>
    <col min="609" max="609" width="14" bestFit="1" customWidth="1"/>
    <col min="610" max="610" width="16.85546875" bestFit="1" customWidth="1"/>
    <col min="611" max="611" width="14" bestFit="1" customWidth="1"/>
    <col min="612" max="612" width="18" bestFit="1" customWidth="1"/>
    <col min="613" max="613" width="12" bestFit="1" customWidth="1"/>
    <col min="614" max="614" width="14.85546875" bestFit="1" customWidth="1"/>
    <col min="615" max="615" width="14" bestFit="1" customWidth="1"/>
    <col min="616" max="616" width="18" bestFit="1" customWidth="1"/>
    <col min="617" max="617" width="14" bestFit="1" customWidth="1"/>
    <col min="618" max="618" width="18" bestFit="1" customWidth="1"/>
    <col min="619" max="619" width="14" bestFit="1" customWidth="1"/>
    <col min="620" max="620" width="16.85546875" bestFit="1" customWidth="1"/>
    <col min="621" max="621" width="14" bestFit="1" customWidth="1"/>
    <col min="622" max="622" width="16.85546875" bestFit="1" customWidth="1"/>
    <col min="623" max="623" width="14" bestFit="1" customWidth="1"/>
    <col min="624" max="624" width="16.85546875" bestFit="1" customWidth="1"/>
    <col min="625" max="625" width="13" bestFit="1" customWidth="1"/>
    <col min="626" max="626" width="18" bestFit="1" customWidth="1"/>
    <col min="627" max="627" width="14" bestFit="1" customWidth="1"/>
    <col min="628" max="628" width="18" bestFit="1" customWidth="1"/>
    <col min="629" max="629" width="12" bestFit="1" customWidth="1"/>
    <col min="630" max="630" width="14.85546875" bestFit="1" customWidth="1"/>
    <col min="631" max="631" width="13" bestFit="1" customWidth="1"/>
    <col min="632" max="632" width="15.85546875" bestFit="1" customWidth="1"/>
    <col min="633" max="633" width="14" bestFit="1" customWidth="1"/>
    <col min="634" max="634" width="18" bestFit="1" customWidth="1"/>
    <col min="635" max="635" width="14" bestFit="1" customWidth="1"/>
    <col min="636" max="636" width="16.85546875" bestFit="1" customWidth="1"/>
    <col min="637" max="637" width="14" bestFit="1" customWidth="1"/>
    <col min="638" max="638" width="18" bestFit="1" customWidth="1"/>
    <col min="639" max="639" width="14" bestFit="1" customWidth="1"/>
    <col min="640" max="640" width="16.85546875" bestFit="1" customWidth="1"/>
    <col min="641" max="641" width="13" bestFit="1" customWidth="1"/>
    <col min="642" max="642" width="15.85546875" bestFit="1" customWidth="1"/>
    <col min="643" max="643" width="14" bestFit="1" customWidth="1"/>
    <col min="644" max="644" width="16.85546875" bestFit="1" customWidth="1"/>
    <col min="645" max="645" width="13" bestFit="1" customWidth="1"/>
    <col min="646" max="646" width="15.85546875" bestFit="1" customWidth="1"/>
    <col min="647" max="647" width="14" bestFit="1" customWidth="1"/>
    <col min="648" max="648" width="16.85546875" bestFit="1" customWidth="1"/>
    <col min="649" max="649" width="13" bestFit="1" customWidth="1"/>
    <col min="650" max="650" width="15.85546875" bestFit="1" customWidth="1"/>
    <col min="651" max="651" width="14" bestFit="1" customWidth="1"/>
    <col min="652" max="652" width="16.85546875" bestFit="1" customWidth="1"/>
    <col min="653" max="653" width="14" bestFit="1" customWidth="1"/>
    <col min="654" max="654" width="16.85546875" bestFit="1" customWidth="1"/>
    <col min="655" max="655" width="14" bestFit="1" customWidth="1"/>
    <col min="656" max="656" width="16.85546875" bestFit="1" customWidth="1"/>
    <col min="657" max="657" width="14" bestFit="1" customWidth="1"/>
    <col min="658" max="658" width="18" bestFit="1" customWidth="1"/>
    <col min="659" max="659" width="14" bestFit="1" customWidth="1"/>
    <col min="660" max="660" width="19" bestFit="1" customWidth="1"/>
    <col min="661" max="661" width="14" bestFit="1" customWidth="1"/>
    <col min="662" max="662" width="18" bestFit="1" customWidth="1"/>
    <col min="663" max="663" width="14" bestFit="1" customWidth="1"/>
    <col min="664" max="664" width="19" bestFit="1" customWidth="1"/>
    <col min="665" max="665" width="13" bestFit="1" customWidth="1"/>
    <col min="666" max="666" width="15.85546875" bestFit="1" customWidth="1"/>
    <col min="667" max="667" width="14" bestFit="1" customWidth="1"/>
    <col min="668" max="668" width="16.85546875" bestFit="1" customWidth="1"/>
    <col min="669" max="669" width="14" bestFit="1" customWidth="1"/>
    <col min="670" max="670" width="16.85546875" bestFit="1" customWidth="1"/>
    <col min="671" max="671" width="13" bestFit="1" customWidth="1"/>
    <col min="672" max="672" width="15.85546875" bestFit="1" customWidth="1"/>
    <col min="673" max="673" width="14" bestFit="1" customWidth="1"/>
    <col min="674" max="674" width="18" bestFit="1" customWidth="1"/>
    <col min="675" max="675" width="14" bestFit="1" customWidth="1"/>
    <col min="676" max="676" width="19" bestFit="1" customWidth="1"/>
    <col min="677" max="677" width="14" bestFit="1" customWidth="1"/>
    <col min="678" max="678" width="18" bestFit="1" customWidth="1"/>
    <col min="679" max="679" width="11" bestFit="1" customWidth="1"/>
    <col min="680" max="680" width="14.28515625" bestFit="1" customWidth="1"/>
    <col min="681" max="681" width="14" bestFit="1" customWidth="1"/>
    <col min="682" max="682" width="16.85546875" bestFit="1" customWidth="1"/>
    <col min="683" max="683" width="14" bestFit="1" customWidth="1"/>
    <col min="684" max="684" width="18" bestFit="1" customWidth="1"/>
    <col min="685" max="685" width="14" bestFit="1" customWidth="1"/>
    <col min="686" max="686" width="18" bestFit="1" customWidth="1"/>
    <col min="687" max="687" width="14" bestFit="1" customWidth="1"/>
    <col min="688" max="688" width="16.85546875" bestFit="1" customWidth="1"/>
    <col min="689" max="689" width="14" bestFit="1" customWidth="1"/>
    <col min="690" max="690" width="12" bestFit="1" customWidth="1"/>
    <col min="691" max="691" width="16.85546875" bestFit="1" customWidth="1"/>
    <col min="692" max="692" width="13" bestFit="1" customWidth="1"/>
    <col min="693" max="693" width="15.85546875" bestFit="1" customWidth="1"/>
    <col min="694" max="694" width="13" bestFit="1" customWidth="1"/>
    <col min="695" max="695" width="15.85546875" bestFit="1" customWidth="1"/>
    <col min="696" max="696" width="13" bestFit="1" customWidth="1"/>
    <col min="697" max="697" width="15.85546875" bestFit="1" customWidth="1"/>
    <col min="698" max="698" width="13" bestFit="1" customWidth="1"/>
    <col min="699" max="699" width="15.85546875" bestFit="1" customWidth="1"/>
    <col min="700" max="700" width="14" bestFit="1" customWidth="1"/>
    <col min="701" max="701" width="16.85546875" bestFit="1" customWidth="1"/>
    <col min="702" max="702" width="13" bestFit="1" customWidth="1"/>
    <col min="703" max="703" width="15.85546875" bestFit="1" customWidth="1"/>
    <col min="704" max="704" width="13" bestFit="1" customWidth="1"/>
    <col min="705" max="705" width="18" bestFit="1" customWidth="1"/>
    <col min="706" max="706" width="14" bestFit="1" customWidth="1"/>
    <col min="707" max="707" width="19" bestFit="1" customWidth="1"/>
    <col min="708" max="708" width="14" bestFit="1" customWidth="1"/>
    <col min="709" max="709" width="16.85546875" bestFit="1" customWidth="1"/>
    <col min="711" max="711" width="12.28515625" bestFit="1" customWidth="1"/>
    <col min="712" max="712" width="28" bestFit="1" customWidth="1"/>
    <col min="713" max="713" width="25" bestFit="1" customWidth="1"/>
  </cols>
  <sheetData>
    <row r="1" spans="1:41" x14ac:dyDescent="0.2">
      <c r="A1" s="42" t="s">
        <v>553</v>
      </c>
      <c r="B1" t="s">
        <v>3039</v>
      </c>
      <c r="C1" t="s">
        <v>3040</v>
      </c>
      <c r="D1" t="s">
        <v>3041</v>
      </c>
      <c r="E1" s="64" t="s">
        <v>3042</v>
      </c>
      <c r="F1" t="s">
        <v>1683</v>
      </c>
      <c r="H1" t="s">
        <v>1684</v>
      </c>
      <c r="J1" t="s">
        <v>1685</v>
      </c>
      <c r="L1" t="s">
        <v>3038</v>
      </c>
      <c r="N1" t="s">
        <v>1686</v>
      </c>
      <c r="P1" t="s">
        <v>1687</v>
      </c>
      <c r="R1" t="s">
        <v>1694</v>
      </c>
      <c r="T1" t="s">
        <v>1695</v>
      </c>
      <c r="U1" t="s">
        <v>539</v>
      </c>
      <c r="V1" t="s">
        <v>541</v>
      </c>
      <c r="W1" t="s">
        <v>540</v>
      </c>
      <c r="X1" t="s">
        <v>542</v>
      </c>
      <c r="Y1" s="63" t="s">
        <v>553</v>
      </c>
      <c r="Z1" s="63" t="s">
        <v>554</v>
      </c>
      <c r="AA1" t="s">
        <v>539</v>
      </c>
      <c r="AB1" t="s">
        <v>542</v>
      </c>
      <c r="AD1" s="48"/>
      <c r="AE1" s="50" t="s">
        <v>2985</v>
      </c>
      <c r="AF1" s="49"/>
    </row>
    <row r="2" spans="1:41" x14ac:dyDescent="0.2">
      <c r="A2" s="22" t="s">
        <v>2075</v>
      </c>
      <c r="B2" s="4">
        <v>35774.274305555555</v>
      </c>
      <c r="C2" s="4">
        <v>35774.871527777781</v>
      </c>
      <c r="D2" t="s">
        <v>2122</v>
      </c>
      <c r="E2" t="s">
        <v>2123</v>
      </c>
      <c r="F2">
        <v>50</v>
      </c>
      <c r="L2">
        <v>204.35</v>
      </c>
      <c r="N2">
        <v>3970</v>
      </c>
      <c r="P2">
        <v>7300</v>
      </c>
      <c r="R2">
        <v>220</v>
      </c>
      <c r="T2">
        <v>3700</v>
      </c>
      <c r="U2" s="7">
        <f t="shared" ref="U2:U50" si="0">L2*28.31685*1000</f>
        <v>5786548.2974999994</v>
      </c>
      <c r="V2" s="7">
        <f>U2*R2/1000000</f>
        <v>1273.0406254499999</v>
      </c>
      <c r="W2" s="7">
        <f t="shared" ref="W2:W50" si="1">U2*T2/1000000</f>
        <v>21410.228700749994</v>
      </c>
      <c r="X2" s="7">
        <f t="shared" ref="X2:X51" si="2">V2+W2</f>
        <v>22683.269326199996</v>
      </c>
      <c r="Y2" s="64" t="s">
        <v>432</v>
      </c>
      <c r="Z2" s="64" t="s">
        <v>433</v>
      </c>
      <c r="AA2" s="7">
        <v>5786548.2974999994</v>
      </c>
      <c r="AB2" s="7">
        <v>22683.269326199996</v>
      </c>
      <c r="AD2" s="50" t="s">
        <v>554</v>
      </c>
      <c r="AE2" s="48" t="s">
        <v>2984</v>
      </c>
      <c r="AF2" s="53" t="s">
        <v>2986</v>
      </c>
    </row>
    <row r="3" spans="1:41" x14ac:dyDescent="0.2">
      <c r="A3" s="22" t="s">
        <v>2075</v>
      </c>
      <c r="B3" s="4">
        <v>35799.253472222219</v>
      </c>
      <c r="C3" s="4">
        <v>35799.520833333336</v>
      </c>
      <c r="D3" t="s">
        <v>2125</v>
      </c>
      <c r="E3" t="s">
        <v>2126</v>
      </c>
      <c r="F3">
        <v>50</v>
      </c>
      <c r="L3">
        <v>129.24</v>
      </c>
      <c r="M3" t="s">
        <v>1784</v>
      </c>
      <c r="N3">
        <v>300</v>
      </c>
      <c r="P3">
        <v>6600</v>
      </c>
      <c r="R3">
        <v>960</v>
      </c>
      <c r="T3">
        <v>3600</v>
      </c>
      <c r="U3" s="7">
        <f t="shared" si="0"/>
        <v>3659669.6940000001</v>
      </c>
      <c r="V3" s="7">
        <f t="shared" ref="V3:V51" si="3">U3*R3/1000000</f>
        <v>3513.2829062400001</v>
      </c>
      <c r="W3" s="7">
        <f t="shared" si="1"/>
        <v>13174.810898399999</v>
      </c>
      <c r="X3" s="7">
        <f t="shared" si="2"/>
        <v>16688.093804640001</v>
      </c>
      <c r="Y3" s="64" t="s">
        <v>432</v>
      </c>
      <c r="Z3" s="64" t="s">
        <v>434</v>
      </c>
      <c r="AA3" s="7">
        <v>3659669.6940000001</v>
      </c>
      <c r="AB3" s="7">
        <v>16688.093804640001</v>
      </c>
      <c r="AD3" s="48" t="s">
        <v>532</v>
      </c>
      <c r="AE3" s="257">
        <v>29305108.065000001</v>
      </c>
      <c r="AF3" s="58">
        <v>1054.98389034</v>
      </c>
      <c r="AK3" s="99" t="s">
        <v>3439</v>
      </c>
      <c r="AL3" t="s">
        <v>3654</v>
      </c>
      <c r="AM3" t="s">
        <v>3655</v>
      </c>
      <c r="AN3" t="s">
        <v>2986</v>
      </c>
      <c r="AO3" s="47" t="s">
        <v>2984</v>
      </c>
    </row>
    <row r="4" spans="1:41" x14ac:dyDescent="0.2">
      <c r="A4" s="22" t="s">
        <v>2075</v>
      </c>
      <c r="B4" s="4">
        <v>35803.350694444445</v>
      </c>
      <c r="C4" s="4">
        <v>35803.819444444445</v>
      </c>
      <c r="D4" t="s">
        <v>2127</v>
      </c>
      <c r="E4" t="s">
        <v>2128</v>
      </c>
      <c r="F4">
        <v>50</v>
      </c>
      <c r="L4">
        <v>78.959999999999994</v>
      </c>
      <c r="N4">
        <v>1550</v>
      </c>
      <c r="P4">
        <v>2000</v>
      </c>
      <c r="R4">
        <v>140</v>
      </c>
      <c r="T4">
        <v>1000</v>
      </c>
      <c r="U4" s="7">
        <f t="shared" si="0"/>
        <v>2235898.4759999998</v>
      </c>
      <c r="V4" s="7">
        <f t="shared" si="3"/>
        <v>313.02578663999998</v>
      </c>
      <c r="W4" s="7">
        <f t="shared" si="1"/>
        <v>2235.8984759999998</v>
      </c>
      <c r="X4" s="7">
        <f t="shared" si="2"/>
        <v>2548.9242626400001</v>
      </c>
      <c r="Y4" s="64" t="s">
        <v>432</v>
      </c>
      <c r="Z4" s="64" t="s">
        <v>435</v>
      </c>
      <c r="AA4" s="7">
        <v>2235898.4759999998</v>
      </c>
      <c r="AB4" s="7">
        <v>2548.9242626400001</v>
      </c>
      <c r="AD4" s="51" t="s">
        <v>533</v>
      </c>
      <c r="AE4" s="258">
        <v>13157424.352499999</v>
      </c>
      <c r="AF4" s="59">
        <v>473.66727668999994</v>
      </c>
      <c r="AK4" s="100" t="s">
        <v>532</v>
      </c>
      <c r="AL4" s="7">
        <v>527.49194517000001</v>
      </c>
      <c r="AM4" s="7">
        <v>527.49194517000001</v>
      </c>
      <c r="AN4" s="7">
        <v>1054.98389034</v>
      </c>
      <c r="AO4" s="7">
        <v>29305108.065000001</v>
      </c>
    </row>
    <row r="5" spans="1:41" x14ac:dyDescent="0.2">
      <c r="A5" s="22" t="s">
        <v>2075</v>
      </c>
      <c r="B5" s="4">
        <v>35857.256944444445</v>
      </c>
      <c r="C5" s="4">
        <v>35857.413194444445</v>
      </c>
      <c r="D5" t="s">
        <v>2133</v>
      </c>
      <c r="E5" t="s">
        <v>2134</v>
      </c>
      <c r="F5">
        <v>50</v>
      </c>
      <c r="L5">
        <v>29.41</v>
      </c>
      <c r="N5">
        <v>799</v>
      </c>
      <c r="P5">
        <v>1200</v>
      </c>
      <c r="R5">
        <v>120</v>
      </c>
      <c r="T5">
        <v>700</v>
      </c>
      <c r="U5" s="7">
        <f t="shared" si="0"/>
        <v>832798.55850000004</v>
      </c>
      <c r="V5" s="7">
        <f t="shared" si="3"/>
        <v>99.935827020000005</v>
      </c>
      <c r="W5" s="7">
        <f t="shared" si="1"/>
        <v>582.95899095000004</v>
      </c>
      <c r="X5" s="7">
        <f t="shared" si="2"/>
        <v>682.89481797000008</v>
      </c>
      <c r="Y5" s="64" t="s">
        <v>432</v>
      </c>
      <c r="Z5" s="64" t="s">
        <v>436</v>
      </c>
      <c r="AA5" s="7">
        <v>832798.55850000004</v>
      </c>
      <c r="AB5" s="7">
        <v>682.89481797000008</v>
      </c>
      <c r="AD5" s="51" t="s">
        <v>433</v>
      </c>
      <c r="AE5" s="258">
        <v>5926971.5566499997</v>
      </c>
      <c r="AF5" s="59">
        <v>23945.674425958496</v>
      </c>
      <c r="AK5" s="100" t="s">
        <v>533</v>
      </c>
      <c r="AL5" s="7">
        <v>236.83363834499997</v>
      </c>
      <c r="AM5" s="7">
        <v>236.83363834499997</v>
      </c>
      <c r="AN5" s="7">
        <v>473.66727668999994</v>
      </c>
      <c r="AO5" s="7">
        <v>13157424.352499999</v>
      </c>
    </row>
    <row r="6" spans="1:41" x14ac:dyDescent="0.2">
      <c r="A6" s="22" t="s">
        <v>2075</v>
      </c>
      <c r="B6" s="109">
        <v>35996.826388888891</v>
      </c>
      <c r="C6" s="109">
        <v>35997.15625</v>
      </c>
      <c r="D6" t="s">
        <v>2142</v>
      </c>
      <c r="E6" s="110" t="s">
        <v>2143</v>
      </c>
      <c r="F6">
        <v>50</v>
      </c>
      <c r="L6">
        <v>819.7</v>
      </c>
      <c r="N6">
        <v>15.7</v>
      </c>
      <c r="P6">
        <v>60</v>
      </c>
      <c r="Q6" s="110" t="s">
        <v>1784</v>
      </c>
      <c r="R6" s="110">
        <v>18</v>
      </c>
      <c r="S6" s="110" t="s">
        <v>1784</v>
      </c>
      <c r="T6" s="110">
        <v>18</v>
      </c>
      <c r="U6" s="7">
        <f t="shared" si="0"/>
        <v>23211321.945</v>
      </c>
      <c r="V6" s="7">
        <f t="shared" si="3"/>
        <v>417.80379500999999</v>
      </c>
      <c r="W6" s="7">
        <f t="shared" si="1"/>
        <v>417.80379500999999</v>
      </c>
      <c r="X6" s="7">
        <f t="shared" si="2"/>
        <v>835.60759001999998</v>
      </c>
      <c r="Y6" s="64" t="s">
        <v>432</v>
      </c>
      <c r="Z6" s="64" t="s">
        <v>437</v>
      </c>
      <c r="AA6" s="7">
        <v>23211321.945</v>
      </c>
      <c r="AB6" s="7">
        <v>835.60759001999998</v>
      </c>
      <c r="AD6" s="51" t="s">
        <v>434</v>
      </c>
      <c r="AE6" s="258">
        <v>3696113.4799500001</v>
      </c>
      <c r="AF6" s="59">
        <v>16709.5227507786</v>
      </c>
      <c r="AK6" s="100" t="s">
        <v>433</v>
      </c>
      <c r="AL6" s="7">
        <v>1341.8480224334999</v>
      </c>
      <c r="AM6" s="7">
        <v>22603.826403524996</v>
      </c>
      <c r="AN6" s="7">
        <v>23945.674425958496</v>
      </c>
      <c r="AO6" s="7">
        <v>5926971.5566499997</v>
      </c>
    </row>
    <row r="7" spans="1:41" x14ac:dyDescent="0.2">
      <c r="A7" s="22" t="s">
        <v>2075</v>
      </c>
      <c r="B7" s="4">
        <v>36149.868055555555</v>
      </c>
      <c r="C7" s="4">
        <v>36149.958333333336</v>
      </c>
      <c r="D7" t="s">
        <v>2151</v>
      </c>
      <c r="E7" t="s">
        <v>2152</v>
      </c>
      <c r="F7">
        <v>50</v>
      </c>
      <c r="L7">
        <v>2.66</v>
      </c>
      <c r="M7" t="s">
        <v>1784</v>
      </c>
      <c r="N7">
        <v>600</v>
      </c>
      <c r="P7">
        <v>300</v>
      </c>
      <c r="Q7" t="s">
        <v>1784</v>
      </c>
      <c r="R7">
        <v>18</v>
      </c>
      <c r="T7">
        <v>24</v>
      </c>
      <c r="U7" s="7">
        <f t="shared" si="0"/>
        <v>75322.821000000011</v>
      </c>
      <c r="V7" s="7">
        <f t="shared" si="3"/>
        <v>1.3558107780000002</v>
      </c>
      <c r="W7" s="7">
        <f t="shared" si="1"/>
        <v>1.8077477040000003</v>
      </c>
      <c r="X7" s="7">
        <f t="shared" si="2"/>
        <v>3.1635584820000004</v>
      </c>
      <c r="Y7" s="64" t="s">
        <v>432</v>
      </c>
      <c r="Z7" s="64" t="s">
        <v>438</v>
      </c>
      <c r="AA7" s="7">
        <v>75322.821000000011</v>
      </c>
      <c r="AB7" s="7">
        <v>3.1635584820000004</v>
      </c>
      <c r="AD7" s="51" t="s">
        <v>435</v>
      </c>
      <c r="AE7" s="258">
        <v>2235898.4759999998</v>
      </c>
      <c r="AF7" s="59">
        <v>2548.9242626400001</v>
      </c>
      <c r="AK7" s="100" t="s">
        <v>434</v>
      </c>
      <c r="AL7" s="7">
        <v>3513.9388943870999</v>
      </c>
      <c r="AM7" s="7">
        <v>13195.583856391499</v>
      </c>
      <c r="AN7" s="7">
        <v>16709.5227507786</v>
      </c>
      <c r="AO7" s="7">
        <v>3696113.4799500001</v>
      </c>
    </row>
    <row r="8" spans="1:41" x14ac:dyDescent="0.2">
      <c r="A8" s="22" t="s">
        <v>2075</v>
      </c>
      <c r="B8" s="4">
        <v>36158.251388888886</v>
      </c>
      <c r="C8" s="4">
        <v>36158.492361111108</v>
      </c>
      <c r="D8" t="s">
        <v>2154</v>
      </c>
      <c r="E8" t="s">
        <v>2155</v>
      </c>
      <c r="F8">
        <v>50</v>
      </c>
      <c r="L8">
        <v>5.58</v>
      </c>
      <c r="M8" t="s">
        <v>1784</v>
      </c>
      <c r="N8">
        <v>60</v>
      </c>
      <c r="P8">
        <v>280</v>
      </c>
      <c r="Q8" t="s">
        <v>1784</v>
      </c>
      <c r="R8">
        <v>18</v>
      </c>
      <c r="S8" t="s">
        <v>1784</v>
      </c>
      <c r="T8">
        <v>18</v>
      </c>
      <c r="U8" s="7">
        <f t="shared" si="0"/>
        <v>158008.02300000002</v>
      </c>
      <c r="V8" s="7">
        <f t="shared" si="3"/>
        <v>2.8441444140000005</v>
      </c>
      <c r="W8" s="7">
        <f t="shared" si="1"/>
        <v>2.8441444140000005</v>
      </c>
      <c r="X8" s="7">
        <f t="shared" si="2"/>
        <v>5.688288828000001</v>
      </c>
      <c r="Y8" s="64" t="s">
        <v>432</v>
      </c>
      <c r="Z8" s="64" t="s">
        <v>439</v>
      </c>
      <c r="AA8" s="7">
        <v>158008.02300000002</v>
      </c>
      <c r="AB8" s="7">
        <v>5.688288828000001</v>
      </c>
      <c r="AD8" s="51" t="s">
        <v>436</v>
      </c>
      <c r="AE8" s="258">
        <v>834752.42115000007</v>
      </c>
      <c r="AF8" s="59">
        <v>759.09546132000003</v>
      </c>
      <c r="AK8" s="100" t="s">
        <v>435</v>
      </c>
      <c r="AL8" s="7">
        <v>313.02578663999998</v>
      </c>
      <c r="AM8" s="7">
        <v>2235.8984759999998</v>
      </c>
      <c r="AN8" s="7">
        <v>2548.9242626400001</v>
      </c>
      <c r="AO8" s="7">
        <v>2235898.4759999998</v>
      </c>
    </row>
    <row r="9" spans="1:41" x14ac:dyDescent="0.2">
      <c r="A9" s="22" t="s">
        <v>2075</v>
      </c>
      <c r="B9" s="4">
        <v>36171.284722222219</v>
      </c>
      <c r="C9" s="4">
        <v>36171.954861111109</v>
      </c>
      <c r="D9" t="s">
        <v>2156</v>
      </c>
      <c r="E9" t="s">
        <v>2157</v>
      </c>
      <c r="F9">
        <v>50</v>
      </c>
      <c r="L9">
        <v>9.86</v>
      </c>
      <c r="N9">
        <v>72</v>
      </c>
      <c r="P9">
        <v>240</v>
      </c>
      <c r="Q9" t="s">
        <v>1784</v>
      </c>
      <c r="R9">
        <v>18</v>
      </c>
      <c r="T9">
        <v>34</v>
      </c>
      <c r="U9" s="7">
        <f t="shared" si="0"/>
        <v>279204.141</v>
      </c>
      <c r="V9" s="7">
        <f t="shared" si="3"/>
        <v>5.0256745379999996</v>
      </c>
      <c r="W9" s="7">
        <f t="shared" si="1"/>
        <v>9.492940793999999</v>
      </c>
      <c r="X9" s="7">
        <f t="shared" si="2"/>
        <v>14.518615332</v>
      </c>
      <c r="Y9" s="64" t="s">
        <v>432</v>
      </c>
      <c r="Z9" s="64" t="s">
        <v>440</v>
      </c>
      <c r="AA9" s="7">
        <v>279204.141</v>
      </c>
      <c r="AB9" s="7">
        <v>14.518615332</v>
      </c>
      <c r="AD9" s="60" t="s">
        <v>437</v>
      </c>
      <c r="AE9" s="259">
        <v>24210623.581500001</v>
      </c>
      <c r="AF9" s="61">
        <v>871.58244893400001</v>
      </c>
      <c r="AG9" s="62" t="s">
        <v>2988</v>
      </c>
      <c r="AH9" s="62"/>
      <c r="AK9" s="100" t="s">
        <v>436</v>
      </c>
      <c r="AL9" s="7">
        <v>99.935827020000005</v>
      </c>
      <c r="AM9" s="7">
        <v>659.15963429999999</v>
      </c>
      <c r="AN9" s="7">
        <v>759.09546132000003</v>
      </c>
      <c r="AO9" s="7">
        <v>834752.42115000007</v>
      </c>
    </row>
    <row r="10" spans="1:41" x14ac:dyDescent="0.2">
      <c r="A10" s="22" t="s">
        <v>2075</v>
      </c>
      <c r="B10" s="4">
        <v>36177.548611111109</v>
      </c>
      <c r="C10" s="4">
        <v>36177.899305555555</v>
      </c>
      <c r="D10" t="s">
        <v>2158</v>
      </c>
      <c r="E10" t="s">
        <v>2159</v>
      </c>
      <c r="F10">
        <v>50</v>
      </c>
      <c r="L10">
        <v>186.47</v>
      </c>
      <c r="M10" t="s">
        <v>1934</v>
      </c>
      <c r="N10">
        <v>1047</v>
      </c>
      <c r="P10">
        <v>4400</v>
      </c>
      <c r="R10">
        <v>130</v>
      </c>
      <c r="T10">
        <v>1400</v>
      </c>
      <c r="U10" s="7">
        <f t="shared" si="0"/>
        <v>5280243.0194999995</v>
      </c>
      <c r="V10" s="7">
        <f t="shared" si="3"/>
        <v>686.43159253499994</v>
      </c>
      <c r="W10" s="7">
        <f t="shared" si="1"/>
        <v>7392.3402272999992</v>
      </c>
      <c r="X10" s="7">
        <f t="shared" si="2"/>
        <v>8078.7718198349994</v>
      </c>
      <c r="Y10" s="64" t="s">
        <v>432</v>
      </c>
      <c r="Z10" s="64" t="s">
        <v>441</v>
      </c>
      <c r="AA10" s="7">
        <v>5280243.0194999995</v>
      </c>
      <c r="AB10" s="7">
        <v>8078.7718198349994</v>
      </c>
      <c r="AD10" s="51" t="s">
        <v>438</v>
      </c>
      <c r="AE10" s="258">
        <v>75322.821000000011</v>
      </c>
      <c r="AF10" s="59">
        <v>3.1635584820000004</v>
      </c>
      <c r="AG10" t="s">
        <v>2989</v>
      </c>
      <c r="AK10" s="100" t="s">
        <v>437</v>
      </c>
      <c r="AL10" s="7">
        <v>435.79122446700001</v>
      </c>
      <c r="AM10" s="7">
        <v>435.79122446700001</v>
      </c>
      <c r="AN10" s="7">
        <v>871.58244893400001</v>
      </c>
      <c r="AO10" s="7">
        <v>24210623.581500001</v>
      </c>
    </row>
    <row r="11" spans="1:41" x14ac:dyDescent="0.2">
      <c r="A11" s="22" t="s">
        <v>2075</v>
      </c>
      <c r="B11" s="4">
        <v>36232.628472222219</v>
      </c>
      <c r="C11" s="4">
        <v>36232.850694444445</v>
      </c>
      <c r="D11" t="s">
        <v>2163</v>
      </c>
      <c r="E11" t="s">
        <v>2164</v>
      </c>
      <c r="F11">
        <v>50</v>
      </c>
      <c r="L11">
        <v>31.25</v>
      </c>
      <c r="N11">
        <v>1962</v>
      </c>
      <c r="P11">
        <v>2400</v>
      </c>
      <c r="R11">
        <v>110</v>
      </c>
      <c r="T11">
        <v>780</v>
      </c>
      <c r="U11" s="7">
        <f t="shared" si="0"/>
        <v>884901.5625</v>
      </c>
      <c r="V11" s="7">
        <f t="shared" si="3"/>
        <v>97.339171875000005</v>
      </c>
      <c r="W11" s="7">
        <f t="shared" si="1"/>
        <v>690.22321875</v>
      </c>
      <c r="X11" s="7">
        <f t="shared" si="2"/>
        <v>787.56239062500003</v>
      </c>
      <c r="Y11" s="64" t="s">
        <v>432</v>
      </c>
      <c r="Z11" s="64" t="s">
        <v>442</v>
      </c>
      <c r="AA11" s="7">
        <v>884901.5625</v>
      </c>
      <c r="AB11" s="7">
        <v>787.56239062500003</v>
      </c>
      <c r="AD11" s="51" t="s">
        <v>439</v>
      </c>
      <c r="AE11" s="258">
        <v>158291.19150000002</v>
      </c>
      <c r="AF11" s="59">
        <v>6.4018734480000008</v>
      </c>
      <c r="AK11" s="100" t="s">
        <v>438</v>
      </c>
      <c r="AL11" s="7">
        <v>1.3558107780000002</v>
      </c>
      <c r="AM11" s="7">
        <v>1.8077477040000003</v>
      </c>
      <c r="AN11" s="7">
        <v>3.1635584820000004</v>
      </c>
      <c r="AO11" s="7">
        <v>75322.821000000011</v>
      </c>
    </row>
    <row r="12" spans="1:41" x14ac:dyDescent="0.2">
      <c r="A12" s="22" t="s">
        <v>2075</v>
      </c>
      <c r="B12" s="4">
        <v>36234.611111111109</v>
      </c>
      <c r="C12" s="4">
        <v>36235.864583333336</v>
      </c>
      <c r="D12" t="s">
        <v>2165</v>
      </c>
      <c r="E12" t="s">
        <v>2166</v>
      </c>
      <c r="F12">
        <v>50</v>
      </c>
      <c r="L12">
        <v>522.62</v>
      </c>
      <c r="M12" t="s">
        <v>1784</v>
      </c>
      <c r="N12">
        <v>600</v>
      </c>
      <c r="P12">
        <v>870</v>
      </c>
      <c r="R12">
        <v>46</v>
      </c>
      <c r="T12">
        <v>350</v>
      </c>
      <c r="U12" s="7">
        <f t="shared" si="0"/>
        <v>14798952.147</v>
      </c>
      <c r="V12" s="7">
        <f t="shared" si="3"/>
        <v>680.75179876200002</v>
      </c>
      <c r="W12" s="7">
        <f t="shared" si="1"/>
        <v>5179.63325145</v>
      </c>
      <c r="X12" s="7">
        <f t="shared" si="2"/>
        <v>5860.3850502120004</v>
      </c>
      <c r="Y12" s="64" t="s">
        <v>432</v>
      </c>
      <c r="Z12" s="64" t="s">
        <v>443</v>
      </c>
      <c r="AA12" s="7">
        <v>14798952.147</v>
      </c>
      <c r="AB12" s="7">
        <v>5860.3850502120004</v>
      </c>
      <c r="AD12" s="51" t="s">
        <v>440</v>
      </c>
      <c r="AE12" s="258">
        <v>279487.30950000003</v>
      </c>
      <c r="AF12" s="59">
        <v>14.528809398</v>
      </c>
      <c r="AK12" s="100" t="s">
        <v>3436</v>
      </c>
      <c r="AL12" s="7"/>
      <c r="AM12" s="7"/>
      <c r="AN12" s="7"/>
      <c r="AO12" s="7"/>
    </row>
    <row r="13" spans="1:41" x14ac:dyDescent="0.2">
      <c r="A13" s="22" t="s">
        <v>2075</v>
      </c>
      <c r="B13" s="109">
        <v>36430.21875</v>
      </c>
      <c r="C13" s="109">
        <v>36430.420138888891</v>
      </c>
      <c r="D13" t="s">
        <v>2179</v>
      </c>
      <c r="E13" s="110" t="s">
        <v>2180</v>
      </c>
      <c r="F13">
        <v>50</v>
      </c>
      <c r="L13">
        <v>74.69</v>
      </c>
      <c r="N13">
        <v>15.9</v>
      </c>
      <c r="P13">
        <v>32</v>
      </c>
      <c r="Q13" s="110" t="s">
        <v>1784</v>
      </c>
      <c r="R13" s="110">
        <v>18</v>
      </c>
      <c r="S13" s="110" t="s">
        <v>1784</v>
      </c>
      <c r="T13" s="110">
        <v>18</v>
      </c>
      <c r="U13" s="7">
        <f t="shared" si="0"/>
        <v>2114985.5264999997</v>
      </c>
      <c r="V13" s="7">
        <f t="shared" si="3"/>
        <v>38.069739476999999</v>
      </c>
      <c r="W13" s="7">
        <f t="shared" si="1"/>
        <v>38.069739476999999</v>
      </c>
      <c r="X13" s="7">
        <f t="shared" si="2"/>
        <v>76.139478953999998</v>
      </c>
      <c r="Y13" s="64" t="s">
        <v>432</v>
      </c>
      <c r="Z13" s="64" t="s">
        <v>444</v>
      </c>
      <c r="AA13" s="7">
        <v>2114985.5264999997</v>
      </c>
      <c r="AB13" s="7">
        <v>76.139478953999998</v>
      </c>
      <c r="AD13" s="51" t="s">
        <v>441</v>
      </c>
      <c r="AE13" s="258">
        <v>5595126.3914999999</v>
      </c>
      <c r="AF13" s="59">
        <v>8268.0167264069987</v>
      </c>
      <c r="AK13" s="100" t="s">
        <v>3437</v>
      </c>
      <c r="AL13" s="7"/>
      <c r="AM13" s="7"/>
      <c r="AN13" s="7"/>
      <c r="AO13" s="7"/>
    </row>
    <row r="14" spans="1:41" x14ac:dyDescent="0.2">
      <c r="A14" s="22" t="s">
        <v>2075</v>
      </c>
      <c r="B14" s="4">
        <v>36528.65625</v>
      </c>
      <c r="C14" s="4">
        <v>36529.465277777781</v>
      </c>
      <c r="D14" t="s">
        <v>2183</v>
      </c>
      <c r="E14" t="s">
        <v>2184</v>
      </c>
      <c r="F14">
        <v>50</v>
      </c>
      <c r="L14">
        <v>41.07</v>
      </c>
      <c r="N14">
        <v>3920</v>
      </c>
      <c r="P14">
        <v>4200</v>
      </c>
      <c r="R14">
        <v>77</v>
      </c>
      <c r="T14">
        <v>3000</v>
      </c>
      <c r="U14" s="7">
        <f t="shared" si="0"/>
        <v>1162973.0294999999</v>
      </c>
      <c r="V14" s="7">
        <f t="shared" si="3"/>
        <v>89.548923271499987</v>
      </c>
      <c r="W14" s="7">
        <f t="shared" si="1"/>
        <v>3488.9190884999998</v>
      </c>
      <c r="X14" s="7">
        <f t="shared" si="2"/>
        <v>3578.4680117714997</v>
      </c>
      <c r="Y14" s="64" t="s">
        <v>432</v>
      </c>
      <c r="Z14" s="64" t="s">
        <v>445</v>
      </c>
      <c r="AA14" s="7">
        <v>1162973.0294999999</v>
      </c>
      <c r="AB14" s="7">
        <v>3578.4680117714997</v>
      </c>
      <c r="AD14" s="51" t="s">
        <v>442</v>
      </c>
      <c r="AE14" s="258">
        <v>888582.75300000003</v>
      </c>
      <c r="AF14" s="59">
        <v>799.12132879500007</v>
      </c>
      <c r="AK14" s="100" t="s">
        <v>3438</v>
      </c>
      <c r="AL14" s="7"/>
      <c r="AM14" s="7"/>
      <c r="AN14" s="7"/>
      <c r="AO14" s="7"/>
    </row>
    <row r="15" spans="1:41" x14ac:dyDescent="0.2">
      <c r="A15" s="22" t="s">
        <v>2075</v>
      </c>
      <c r="B15" s="4">
        <v>36544.666666666664</v>
      </c>
      <c r="C15" s="4">
        <v>36544.993055555555</v>
      </c>
      <c r="D15" t="s">
        <v>2188</v>
      </c>
      <c r="E15" t="s">
        <v>2189</v>
      </c>
      <c r="F15">
        <v>50</v>
      </c>
      <c r="L15">
        <v>10.41</v>
      </c>
      <c r="N15">
        <v>572</v>
      </c>
      <c r="P15">
        <v>880</v>
      </c>
      <c r="Q15" t="s">
        <v>1784</v>
      </c>
      <c r="R15">
        <v>18</v>
      </c>
      <c r="T15">
        <v>480</v>
      </c>
      <c r="U15" s="7">
        <f t="shared" si="0"/>
        <v>294778.40850000002</v>
      </c>
      <c r="V15" s="7">
        <f t="shared" si="3"/>
        <v>5.3060113529999997</v>
      </c>
      <c r="W15" s="7">
        <f t="shared" si="1"/>
        <v>141.49363608000002</v>
      </c>
      <c r="X15" s="7">
        <f t="shared" si="2"/>
        <v>146.79964743300002</v>
      </c>
      <c r="Y15" s="64" t="s">
        <v>432</v>
      </c>
      <c r="Z15" s="64" t="s">
        <v>446</v>
      </c>
      <c r="AA15" s="7">
        <v>294778.40850000002</v>
      </c>
      <c r="AB15" s="7">
        <v>146.79964743300002</v>
      </c>
      <c r="AD15" s="51" t="s">
        <v>443</v>
      </c>
      <c r="AE15" s="258">
        <v>14920544.7009</v>
      </c>
      <c r="AF15" s="59">
        <v>6041.5579555230006</v>
      </c>
      <c r="AK15" s="100" t="s">
        <v>439</v>
      </c>
      <c r="AL15" s="7">
        <v>13.264745214000001</v>
      </c>
      <c r="AM15" s="7">
        <v>20.966928414000002</v>
      </c>
      <c r="AN15" s="7">
        <v>34.23167362800001</v>
      </c>
      <c r="AO15" s="7">
        <v>158291.19150000002</v>
      </c>
    </row>
    <row r="16" spans="1:41" x14ac:dyDescent="0.2">
      <c r="A16" s="22" t="s">
        <v>2075</v>
      </c>
      <c r="B16" s="4">
        <v>36569.267361111109</v>
      </c>
      <c r="C16" s="4">
        <v>36569.881944444445</v>
      </c>
      <c r="D16" t="s">
        <v>2191</v>
      </c>
      <c r="E16" t="s">
        <v>2192</v>
      </c>
      <c r="F16">
        <v>50</v>
      </c>
      <c r="L16">
        <v>45.98</v>
      </c>
      <c r="N16">
        <v>3990</v>
      </c>
      <c r="P16">
        <v>8800</v>
      </c>
      <c r="R16">
        <v>590</v>
      </c>
      <c r="T16">
        <v>4200</v>
      </c>
      <c r="U16" s="7">
        <f t="shared" si="0"/>
        <v>1302008.7629999998</v>
      </c>
      <c r="V16" s="7">
        <f t="shared" si="3"/>
        <v>768.18517016999988</v>
      </c>
      <c r="W16" s="7">
        <f t="shared" si="1"/>
        <v>5468.436804599999</v>
      </c>
      <c r="X16" s="7">
        <f t="shared" si="2"/>
        <v>6236.6219747699988</v>
      </c>
      <c r="Y16" s="64" t="s">
        <v>432</v>
      </c>
      <c r="Z16" s="64" t="s">
        <v>447</v>
      </c>
      <c r="AA16" s="7">
        <v>1302008.7629999998</v>
      </c>
      <c r="AB16" s="7">
        <v>6236.6219747699988</v>
      </c>
      <c r="AD16" s="60" t="s">
        <v>444</v>
      </c>
      <c r="AE16" s="259">
        <v>2114985.5264999997</v>
      </c>
      <c r="AF16" s="61">
        <v>76.139478953999998</v>
      </c>
      <c r="AG16" s="62" t="s">
        <v>2988</v>
      </c>
      <c r="AH16" s="62"/>
      <c r="AI16" t="s">
        <v>2990</v>
      </c>
      <c r="AK16" s="100" t="s">
        <v>440</v>
      </c>
      <c r="AL16" s="7">
        <v>5.2295558579999994</v>
      </c>
      <c r="AM16" s="7">
        <v>9.6968221139999997</v>
      </c>
      <c r="AN16" s="7">
        <v>14.926377971999999</v>
      </c>
      <c r="AO16" s="7">
        <v>279487.30950000003</v>
      </c>
    </row>
    <row r="17" spans="1:41" x14ac:dyDescent="0.2">
      <c r="A17" s="22" t="s">
        <v>2075</v>
      </c>
      <c r="B17" s="4">
        <v>36578.475694444445</v>
      </c>
      <c r="C17" s="4">
        <v>36580.583333333336</v>
      </c>
      <c r="D17" t="s">
        <v>2193</v>
      </c>
      <c r="E17" t="s">
        <v>2194</v>
      </c>
      <c r="F17">
        <v>50</v>
      </c>
      <c r="L17">
        <v>2654</v>
      </c>
      <c r="N17">
        <v>578</v>
      </c>
      <c r="P17">
        <v>660</v>
      </c>
      <c r="R17">
        <v>39</v>
      </c>
      <c r="T17">
        <v>340</v>
      </c>
      <c r="U17" s="7">
        <f t="shared" si="0"/>
        <v>75152919.899999991</v>
      </c>
      <c r="V17" s="7">
        <f t="shared" si="3"/>
        <v>2930.9638760999997</v>
      </c>
      <c r="W17" s="7">
        <f t="shared" si="1"/>
        <v>25551.992765999996</v>
      </c>
      <c r="X17" s="7">
        <f t="shared" si="2"/>
        <v>28482.956642099994</v>
      </c>
      <c r="Y17" s="64" t="s">
        <v>432</v>
      </c>
      <c r="Z17" s="64" t="s">
        <v>448</v>
      </c>
      <c r="AA17" s="7">
        <v>75152919.899999991</v>
      </c>
      <c r="AB17" s="7">
        <v>28482.956642099994</v>
      </c>
      <c r="AD17" s="51" t="s">
        <v>445</v>
      </c>
      <c r="AE17" s="258">
        <v>1187325.5204999999</v>
      </c>
      <c r="AF17" s="59">
        <v>4439.8156184414993</v>
      </c>
      <c r="AK17" s="100" t="s">
        <v>441</v>
      </c>
      <c r="AL17" s="7">
        <v>702.49064450699996</v>
      </c>
      <c r="AM17" s="7">
        <v>7565.5260818999996</v>
      </c>
      <c r="AN17" s="7">
        <v>8268.0167264069987</v>
      </c>
      <c r="AO17" s="7">
        <v>5595126.3914999999</v>
      </c>
    </row>
    <row r="18" spans="1:41" x14ac:dyDescent="0.2">
      <c r="A18" s="22" t="s">
        <v>2075</v>
      </c>
      <c r="B18" s="4">
        <v>36580.809027777781</v>
      </c>
      <c r="C18" s="4">
        <v>36583.583333333336</v>
      </c>
      <c r="D18" t="s">
        <v>2196</v>
      </c>
      <c r="E18" t="s">
        <v>2197</v>
      </c>
      <c r="F18">
        <v>50</v>
      </c>
      <c r="L18">
        <v>864.75</v>
      </c>
      <c r="N18">
        <v>257</v>
      </c>
      <c r="P18">
        <v>430</v>
      </c>
      <c r="R18">
        <v>25</v>
      </c>
      <c r="T18">
        <v>170</v>
      </c>
      <c r="U18" s="7">
        <f t="shared" si="0"/>
        <v>24486996.037499998</v>
      </c>
      <c r="V18" s="7">
        <f t="shared" si="3"/>
        <v>612.17490093749996</v>
      </c>
      <c r="W18" s="7">
        <f t="shared" si="1"/>
        <v>4162.7893263749993</v>
      </c>
      <c r="X18" s="7">
        <f t="shared" si="2"/>
        <v>4774.9642273124991</v>
      </c>
      <c r="Y18" s="64" t="s">
        <v>432</v>
      </c>
      <c r="Z18" s="64" t="s">
        <v>449</v>
      </c>
      <c r="AA18" s="7">
        <v>24486996.037499998</v>
      </c>
      <c r="AB18" s="7">
        <v>4774.9642273124991</v>
      </c>
      <c r="AD18" s="51" t="s">
        <v>446</v>
      </c>
      <c r="AE18" s="258">
        <v>294778.40850000002</v>
      </c>
      <c r="AF18" s="59">
        <v>146.79964743300002</v>
      </c>
      <c r="AI18" t="s">
        <v>2990</v>
      </c>
      <c r="AK18" s="100" t="s">
        <v>442</v>
      </c>
      <c r="AL18" s="7">
        <v>98.590776645000005</v>
      </c>
      <c r="AM18" s="7">
        <v>700.53055214999995</v>
      </c>
      <c r="AN18" s="7">
        <v>799.12132879500007</v>
      </c>
      <c r="AO18" s="7">
        <v>888582.75300000003</v>
      </c>
    </row>
    <row r="19" spans="1:41" x14ac:dyDescent="0.2">
      <c r="A19" s="22" t="s">
        <v>2075</v>
      </c>
      <c r="B19" s="4">
        <v>36623.524305555555</v>
      </c>
      <c r="C19" s="4">
        <v>36624.152777777781</v>
      </c>
      <c r="D19" t="s">
        <v>2201</v>
      </c>
      <c r="E19" t="s">
        <v>2202</v>
      </c>
      <c r="F19">
        <v>50</v>
      </c>
      <c r="L19">
        <v>462.76</v>
      </c>
      <c r="N19">
        <v>1610</v>
      </c>
      <c r="P19">
        <v>3100</v>
      </c>
      <c r="R19">
        <v>220</v>
      </c>
      <c r="T19">
        <v>1300</v>
      </c>
      <c r="U19" s="7">
        <f t="shared" si="0"/>
        <v>13103905.505999999</v>
      </c>
      <c r="V19" s="7">
        <f t="shared" si="3"/>
        <v>2882.8592113199998</v>
      </c>
      <c r="W19" s="7">
        <f t="shared" si="1"/>
        <v>17035.077157799999</v>
      </c>
      <c r="X19" s="7">
        <f t="shared" si="2"/>
        <v>19917.936369119998</v>
      </c>
      <c r="Y19" s="64" t="s">
        <v>432</v>
      </c>
      <c r="Z19" s="64" t="s">
        <v>450</v>
      </c>
      <c r="AA19" s="7">
        <v>13103905.505999999</v>
      </c>
      <c r="AB19" s="7">
        <v>19917.936369119998</v>
      </c>
      <c r="AD19" s="51" t="s">
        <v>447</v>
      </c>
      <c r="AE19" s="258">
        <v>1302008.7629999998</v>
      </c>
      <c r="AF19" s="59">
        <v>6236.6219747699988</v>
      </c>
      <c r="AI19" t="s">
        <v>2990</v>
      </c>
      <c r="AK19" s="100" t="s">
        <v>443</v>
      </c>
      <c r="AL19" s="7">
        <v>703.85438400300006</v>
      </c>
      <c r="AM19" s="7">
        <v>5337.70357152</v>
      </c>
      <c r="AN19" s="7">
        <v>6041.5579555230006</v>
      </c>
      <c r="AO19" s="7">
        <v>14920544.7009</v>
      </c>
    </row>
    <row r="20" spans="1:41" x14ac:dyDescent="0.2">
      <c r="A20" s="22" t="s">
        <v>2075</v>
      </c>
      <c r="B20" s="109">
        <v>36791.520833333336</v>
      </c>
      <c r="C20" s="109">
        <v>36791.90625</v>
      </c>
      <c r="D20" t="s">
        <v>2207</v>
      </c>
      <c r="E20" s="110" t="s">
        <v>2208</v>
      </c>
      <c r="F20">
        <v>50</v>
      </c>
      <c r="L20">
        <v>1068.04</v>
      </c>
      <c r="P20">
        <v>17</v>
      </c>
      <c r="Q20" s="110" t="s">
        <v>1784</v>
      </c>
      <c r="R20" s="110">
        <v>18</v>
      </c>
      <c r="S20" s="110" t="s">
        <v>1784</v>
      </c>
      <c r="T20" s="110">
        <v>18</v>
      </c>
      <c r="U20" s="7">
        <f t="shared" si="0"/>
        <v>30243528.473999999</v>
      </c>
      <c r="V20" s="7">
        <f t="shared" si="3"/>
        <v>544.38351253199994</v>
      </c>
      <c r="W20" s="7">
        <f t="shared" si="1"/>
        <v>544.38351253199994</v>
      </c>
      <c r="X20" s="7">
        <f t="shared" si="2"/>
        <v>1088.7670250639999</v>
      </c>
      <c r="Y20" s="64" t="s">
        <v>432</v>
      </c>
      <c r="Z20" s="64" t="s">
        <v>451</v>
      </c>
      <c r="AA20" s="7">
        <v>30243528.473999999</v>
      </c>
      <c r="AB20" s="7">
        <v>1088.7670250639999</v>
      </c>
      <c r="AD20" s="51" t="s">
        <v>448</v>
      </c>
      <c r="AE20" s="258">
        <v>75855177.779999986</v>
      </c>
      <c r="AF20" s="59">
        <v>29043.358430339995</v>
      </c>
      <c r="AK20" s="100" t="s">
        <v>444</v>
      </c>
      <c r="AL20" s="7">
        <v>38.069739476999999</v>
      </c>
      <c r="AM20" s="7">
        <v>38.069739476999999</v>
      </c>
      <c r="AN20" s="7">
        <v>76.139478953999998</v>
      </c>
      <c r="AO20" s="7">
        <v>2114985.5264999997</v>
      </c>
    </row>
    <row r="21" spans="1:41" x14ac:dyDescent="0.2">
      <c r="A21" s="22" t="s">
        <v>2075</v>
      </c>
      <c r="B21" s="4">
        <v>36871.305555555555</v>
      </c>
      <c r="C21" s="4">
        <v>36871.899305555555</v>
      </c>
      <c r="D21" t="s">
        <v>2210</v>
      </c>
      <c r="E21" t="s">
        <v>2211</v>
      </c>
      <c r="F21">
        <v>50</v>
      </c>
      <c r="L21">
        <v>20.92</v>
      </c>
      <c r="N21">
        <v>777</v>
      </c>
      <c r="P21">
        <v>1920</v>
      </c>
      <c r="R21">
        <v>59</v>
      </c>
      <c r="T21">
        <v>1000</v>
      </c>
      <c r="U21" s="7">
        <f t="shared" si="0"/>
        <v>592388.50199999998</v>
      </c>
      <c r="V21" s="7">
        <f t="shared" si="3"/>
        <v>34.950921618000002</v>
      </c>
      <c r="W21" s="7">
        <f t="shared" si="1"/>
        <v>592.38850200000002</v>
      </c>
      <c r="X21" s="7">
        <f t="shared" si="2"/>
        <v>627.33942361800007</v>
      </c>
      <c r="Y21" s="64" t="s">
        <v>432</v>
      </c>
      <c r="Z21" s="64" t="s">
        <v>452</v>
      </c>
      <c r="AA21" s="7">
        <v>592388.50199999998</v>
      </c>
      <c r="AB21" s="7">
        <v>627.33942361800007</v>
      </c>
      <c r="AD21" s="51" t="s">
        <v>449</v>
      </c>
      <c r="AE21" s="258">
        <v>24486996.037499998</v>
      </c>
      <c r="AF21" s="59">
        <v>4774.9642273124991</v>
      </c>
      <c r="AI21" t="s">
        <v>2990</v>
      </c>
      <c r="AK21" s="100" t="s">
        <v>445</v>
      </c>
      <c r="AL21" s="7">
        <v>98.559344941499987</v>
      </c>
      <c r="AM21" s="7">
        <v>4341.2562734999992</v>
      </c>
      <c r="AN21" s="7">
        <v>4439.8156184414993</v>
      </c>
      <c r="AO21" s="7">
        <v>1187325.5204999999</v>
      </c>
    </row>
    <row r="22" spans="1:41" x14ac:dyDescent="0.2">
      <c r="A22" s="22" t="s">
        <v>2075</v>
      </c>
      <c r="B22" s="4">
        <v>36876.263888888891</v>
      </c>
      <c r="C22" s="4">
        <v>36876.454861111109</v>
      </c>
      <c r="D22" t="s">
        <v>2212</v>
      </c>
      <c r="E22" t="s">
        <v>2213</v>
      </c>
      <c r="F22">
        <v>50</v>
      </c>
      <c r="L22">
        <v>16.66</v>
      </c>
      <c r="P22">
        <v>9980</v>
      </c>
      <c r="R22">
        <v>300</v>
      </c>
      <c r="T22">
        <v>6600</v>
      </c>
      <c r="U22" s="7">
        <f t="shared" si="0"/>
        <v>471758.72099999996</v>
      </c>
      <c r="V22" s="7">
        <f t="shared" si="3"/>
        <v>141.52761629999998</v>
      </c>
      <c r="W22" s="7">
        <f t="shared" si="1"/>
        <v>3113.6075585999997</v>
      </c>
      <c r="X22" s="7">
        <f t="shared" si="2"/>
        <v>3255.1351748999996</v>
      </c>
      <c r="Y22" s="64" t="s">
        <v>432</v>
      </c>
      <c r="Z22" s="64" t="s">
        <v>453</v>
      </c>
      <c r="AA22" s="7">
        <v>471758.72099999996</v>
      </c>
      <c r="AB22" s="7">
        <v>3255.1351748999996</v>
      </c>
      <c r="AD22" s="51" t="s">
        <v>450</v>
      </c>
      <c r="AE22" s="258">
        <v>13228499.646</v>
      </c>
      <c r="AF22" s="59">
        <v>20082.151445639996</v>
      </c>
      <c r="AK22" s="100" t="s">
        <v>446</v>
      </c>
      <c r="AL22" s="7">
        <v>5.3060113529999997</v>
      </c>
      <c r="AM22" s="7">
        <v>141.49363608000002</v>
      </c>
      <c r="AN22" s="7">
        <v>146.79964743300002</v>
      </c>
      <c r="AO22" s="7">
        <v>294778.40850000002</v>
      </c>
    </row>
    <row r="23" spans="1:41" x14ac:dyDescent="0.2">
      <c r="A23" s="22" t="s">
        <v>2075</v>
      </c>
      <c r="B23" s="4">
        <v>36905.277777777781</v>
      </c>
      <c r="C23" s="4">
        <v>36905.690972222219</v>
      </c>
      <c r="D23" t="s">
        <v>2216</v>
      </c>
      <c r="E23" t="s">
        <v>2217</v>
      </c>
      <c r="F23">
        <v>50</v>
      </c>
      <c r="L23">
        <v>121.49</v>
      </c>
      <c r="M23" t="s">
        <v>1934</v>
      </c>
      <c r="N23">
        <v>1081.5</v>
      </c>
      <c r="P23">
        <v>3064</v>
      </c>
      <c r="R23">
        <v>190</v>
      </c>
      <c r="T23">
        <v>1600</v>
      </c>
      <c r="U23" s="7">
        <f t="shared" si="0"/>
        <v>3440214.1064999998</v>
      </c>
      <c r="V23" s="7">
        <f t="shared" si="3"/>
        <v>653.64068023499988</v>
      </c>
      <c r="W23" s="7">
        <f t="shared" si="1"/>
        <v>5504.3425703999992</v>
      </c>
      <c r="X23" s="7">
        <f t="shared" si="2"/>
        <v>6157.9832506349994</v>
      </c>
      <c r="Y23" s="64" t="s">
        <v>432</v>
      </c>
      <c r="Z23" s="64" t="s">
        <v>454</v>
      </c>
      <c r="AA23" s="7">
        <v>3440214.1064999998</v>
      </c>
      <c r="AB23" s="7">
        <v>6157.9832506349994</v>
      </c>
      <c r="AD23" s="60" t="s">
        <v>451</v>
      </c>
      <c r="AE23" s="259">
        <v>31347885.623999998</v>
      </c>
      <c r="AF23" s="61">
        <v>1128.5238824639998</v>
      </c>
      <c r="AG23" s="62" t="s">
        <v>2988</v>
      </c>
      <c r="AH23" s="62"/>
      <c r="AK23" s="100" t="s">
        <v>447</v>
      </c>
      <c r="AL23" s="7">
        <v>768.18517016999988</v>
      </c>
      <c r="AM23" s="7">
        <v>5468.436804599999</v>
      </c>
      <c r="AN23" s="7">
        <v>6236.6219747699988</v>
      </c>
      <c r="AO23" s="7">
        <v>1302008.7629999998</v>
      </c>
    </row>
    <row r="24" spans="1:41" x14ac:dyDescent="0.2">
      <c r="A24" s="22" t="s">
        <v>2075</v>
      </c>
      <c r="B24" s="4">
        <v>36920.274305555555</v>
      </c>
      <c r="C24" s="4">
        <v>36920.572916666664</v>
      </c>
      <c r="D24" t="s">
        <v>2220</v>
      </c>
      <c r="E24" t="s">
        <v>2221</v>
      </c>
      <c r="F24">
        <v>50</v>
      </c>
      <c r="L24">
        <v>27.86</v>
      </c>
      <c r="M24" t="s">
        <v>1934</v>
      </c>
      <c r="N24">
        <v>1050</v>
      </c>
      <c r="P24">
        <v>10000</v>
      </c>
      <c r="R24">
        <v>280</v>
      </c>
      <c r="T24">
        <v>4400</v>
      </c>
      <c r="U24" s="7">
        <f t="shared" si="0"/>
        <v>788907.44099999999</v>
      </c>
      <c r="V24" s="7">
        <f t="shared" si="3"/>
        <v>220.89408347999998</v>
      </c>
      <c r="W24" s="7">
        <f t="shared" si="1"/>
        <v>3471.1927404000003</v>
      </c>
      <c r="X24" s="7">
        <f t="shared" si="2"/>
        <v>3692.0868238800003</v>
      </c>
      <c r="Y24" s="64" t="s">
        <v>432</v>
      </c>
      <c r="Z24" s="64" t="s">
        <v>455</v>
      </c>
      <c r="AA24" s="7">
        <v>788907.44099999999</v>
      </c>
      <c r="AB24" s="7">
        <v>3692.0868238800003</v>
      </c>
      <c r="AD24" s="51" t="s">
        <v>452</v>
      </c>
      <c r="AE24" s="258">
        <v>592388.50199999998</v>
      </c>
      <c r="AF24" s="59">
        <v>627.33942361800007</v>
      </c>
      <c r="AI24" t="s">
        <v>2990</v>
      </c>
      <c r="AK24" s="100" t="s">
        <v>448</v>
      </c>
      <c r="AL24" s="7">
        <v>2964.6722543399997</v>
      </c>
      <c r="AM24" s="7">
        <v>26078.686175999996</v>
      </c>
      <c r="AN24" s="7">
        <v>29043.358430339995</v>
      </c>
      <c r="AO24" s="7">
        <v>75855177.779999986</v>
      </c>
    </row>
    <row r="25" spans="1:41" x14ac:dyDescent="0.2">
      <c r="A25" s="22" t="s">
        <v>2075</v>
      </c>
      <c r="B25" s="4">
        <v>36946.260416666664</v>
      </c>
      <c r="C25" s="4">
        <v>36946.527777777781</v>
      </c>
      <c r="D25" t="s">
        <v>2222</v>
      </c>
      <c r="E25" t="s">
        <v>2223</v>
      </c>
      <c r="F25">
        <v>50</v>
      </c>
      <c r="L25">
        <v>158.16999999999999</v>
      </c>
      <c r="M25" t="s">
        <v>1934</v>
      </c>
      <c r="N25">
        <v>208</v>
      </c>
      <c r="P25">
        <v>5000</v>
      </c>
      <c r="R25">
        <v>190</v>
      </c>
      <c r="T25">
        <v>2100</v>
      </c>
      <c r="U25" s="7">
        <f t="shared" si="0"/>
        <v>4478876.1645</v>
      </c>
      <c r="V25" s="7">
        <f t="shared" si="3"/>
        <v>850.98647125499997</v>
      </c>
      <c r="W25" s="7">
        <f t="shared" si="1"/>
        <v>9405.6399454500006</v>
      </c>
      <c r="X25" s="7">
        <f t="shared" si="2"/>
        <v>10256.626416705001</v>
      </c>
      <c r="Y25" s="64" t="s">
        <v>432</v>
      </c>
      <c r="Z25" s="64" t="s">
        <v>456</v>
      </c>
      <c r="AA25" s="7">
        <v>4478876.1645</v>
      </c>
      <c r="AB25" s="7">
        <v>10256.626416705001</v>
      </c>
      <c r="AD25" s="51" t="s">
        <v>453</v>
      </c>
      <c r="AE25" s="258">
        <v>563986.70144999993</v>
      </c>
      <c r="AF25" s="59">
        <v>5009.1269070980998</v>
      </c>
      <c r="AK25" s="100" t="s">
        <v>449</v>
      </c>
      <c r="AL25" s="7">
        <v>612.17490093749996</v>
      </c>
      <c r="AM25" s="7">
        <v>4162.7893263749993</v>
      </c>
      <c r="AN25" s="7">
        <v>4774.9642273124991</v>
      </c>
      <c r="AO25" s="7">
        <v>24486996.037499998</v>
      </c>
    </row>
    <row r="26" spans="1:41" x14ac:dyDescent="0.2">
      <c r="A26" s="22" t="s">
        <v>2075</v>
      </c>
      <c r="B26" s="4">
        <v>36970.409722222219</v>
      </c>
      <c r="C26" s="4">
        <v>36975.104166666664</v>
      </c>
      <c r="D26" t="s">
        <v>2224</v>
      </c>
      <c r="E26" t="s">
        <v>2225</v>
      </c>
      <c r="F26">
        <v>50</v>
      </c>
      <c r="L26">
        <v>446.6</v>
      </c>
      <c r="N26">
        <v>229.8</v>
      </c>
      <c r="P26">
        <v>380</v>
      </c>
      <c r="Q26" t="s">
        <v>1784</v>
      </c>
      <c r="R26">
        <v>18</v>
      </c>
      <c r="T26">
        <v>46</v>
      </c>
      <c r="U26" s="7">
        <f t="shared" si="0"/>
        <v>12646305.210000001</v>
      </c>
      <c r="V26" s="7">
        <f t="shared" si="3"/>
        <v>227.63349378000004</v>
      </c>
      <c r="W26" s="7">
        <f t="shared" si="1"/>
        <v>581.7300396600001</v>
      </c>
      <c r="X26" s="7">
        <f t="shared" si="2"/>
        <v>809.36353344000008</v>
      </c>
      <c r="Y26" s="64" t="s">
        <v>432</v>
      </c>
      <c r="Z26" s="64" t="s">
        <v>457</v>
      </c>
      <c r="AA26" s="7">
        <v>12646305.210000001</v>
      </c>
      <c r="AB26" s="7">
        <v>809.36353344000008</v>
      </c>
      <c r="AD26" s="51" t="s">
        <v>454</v>
      </c>
      <c r="AE26" s="258">
        <v>3689274.9606749997</v>
      </c>
      <c r="AF26" s="59">
        <v>6336.310822224299</v>
      </c>
      <c r="AK26" s="100" t="s">
        <v>450</v>
      </c>
      <c r="AL26" s="7">
        <v>2885.1019058399997</v>
      </c>
      <c r="AM26" s="7">
        <v>17197.049539799998</v>
      </c>
      <c r="AN26" s="7">
        <v>20082.151445639996</v>
      </c>
      <c r="AO26" s="7">
        <v>13228499.646</v>
      </c>
    </row>
    <row r="27" spans="1:41" x14ac:dyDescent="0.2">
      <c r="A27" s="22" t="s">
        <v>2075</v>
      </c>
      <c r="B27" s="109">
        <v>37188.032638888886</v>
      </c>
      <c r="C27" s="109">
        <v>37188.097222222219</v>
      </c>
      <c r="D27" t="s">
        <v>2240</v>
      </c>
      <c r="E27" s="110" t="s">
        <v>2241</v>
      </c>
      <c r="F27">
        <v>50</v>
      </c>
      <c r="L27">
        <v>245.49</v>
      </c>
      <c r="N27">
        <v>8.6</v>
      </c>
      <c r="P27">
        <v>46</v>
      </c>
      <c r="Q27" s="110" t="s">
        <v>1784</v>
      </c>
      <c r="R27" s="110">
        <v>18</v>
      </c>
      <c r="S27" s="110" t="s">
        <v>1784</v>
      </c>
      <c r="T27" s="110">
        <v>18</v>
      </c>
      <c r="U27" s="7">
        <f t="shared" si="0"/>
        <v>6951503.5065000001</v>
      </c>
      <c r="V27" s="7">
        <f t="shared" si="3"/>
        <v>125.12706311699999</v>
      </c>
      <c r="W27" s="7">
        <f t="shared" si="1"/>
        <v>125.12706311699999</v>
      </c>
      <c r="X27" s="7">
        <f t="shared" si="2"/>
        <v>250.25412623399998</v>
      </c>
      <c r="Y27" s="64" t="s">
        <v>432</v>
      </c>
      <c r="Z27" s="64" t="s">
        <v>458</v>
      </c>
      <c r="AA27" s="7">
        <v>6951503.5065000001</v>
      </c>
      <c r="AB27" s="7">
        <v>250.25412623399998</v>
      </c>
      <c r="AD27" s="51" t="s">
        <v>455</v>
      </c>
      <c r="AE27" s="258">
        <v>934484.36684999999</v>
      </c>
      <c r="AF27" s="59">
        <v>5092.2456967053004</v>
      </c>
      <c r="AK27" s="100" t="s">
        <v>451</v>
      </c>
      <c r="AL27" s="7">
        <v>564.26194123199991</v>
      </c>
      <c r="AM27" s="7">
        <v>564.26194123199991</v>
      </c>
      <c r="AN27" s="7">
        <v>1128.5238824639998</v>
      </c>
      <c r="AO27" s="7">
        <v>31347885.623999998</v>
      </c>
    </row>
    <row r="28" spans="1:41" x14ac:dyDescent="0.2">
      <c r="A28" s="22" t="s">
        <v>2075</v>
      </c>
      <c r="B28" s="4">
        <v>37270.361111111109</v>
      </c>
      <c r="C28" s="4">
        <v>37270.604166666664</v>
      </c>
      <c r="D28" t="s">
        <v>2250</v>
      </c>
      <c r="E28" t="s">
        <v>2251</v>
      </c>
      <c r="F28">
        <v>50</v>
      </c>
      <c r="L28">
        <v>29.48</v>
      </c>
      <c r="N28">
        <v>137</v>
      </c>
      <c r="P28">
        <v>263</v>
      </c>
      <c r="Q28" t="s">
        <v>1784</v>
      </c>
      <c r="R28">
        <v>18</v>
      </c>
      <c r="T28">
        <v>73</v>
      </c>
      <c r="U28" s="7">
        <f t="shared" si="0"/>
        <v>834780.7379999999</v>
      </c>
      <c r="V28" s="7">
        <f t="shared" si="3"/>
        <v>15.026053283999998</v>
      </c>
      <c r="W28" s="7">
        <f t="shared" si="1"/>
        <v>60.938993873999991</v>
      </c>
      <c r="X28" s="7">
        <f t="shared" si="2"/>
        <v>75.96504715799999</v>
      </c>
      <c r="Y28" s="64" t="s">
        <v>432</v>
      </c>
      <c r="Z28" s="64" t="s">
        <v>459</v>
      </c>
      <c r="AA28" s="7">
        <v>834780.7379999999</v>
      </c>
      <c r="AB28" s="7">
        <v>75.96504715799999</v>
      </c>
      <c r="AD28" s="51" t="s">
        <v>456</v>
      </c>
      <c r="AE28" s="258">
        <v>4897484.1580499997</v>
      </c>
      <c r="AF28" s="59">
        <v>11226.9597457539</v>
      </c>
      <c r="AK28" s="100" t="s">
        <v>452</v>
      </c>
      <c r="AL28" s="7">
        <v>34.950921618000002</v>
      </c>
      <c r="AM28" s="7">
        <v>592.38850200000002</v>
      </c>
      <c r="AN28" s="7">
        <v>627.33942361800007</v>
      </c>
      <c r="AO28" s="7">
        <v>592388.50199999998</v>
      </c>
    </row>
    <row r="29" spans="1:41" x14ac:dyDescent="0.2">
      <c r="A29" s="22" t="s">
        <v>2075</v>
      </c>
      <c r="B29" s="4">
        <v>37272.583333333336</v>
      </c>
      <c r="C29" s="4">
        <v>37273.194444444445</v>
      </c>
      <c r="D29" t="s">
        <v>2252</v>
      </c>
      <c r="E29" t="s">
        <v>2253</v>
      </c>
      <c r="F29">
        <v>50</v>
      </c>
      <c r="L29">
        <v>61.3</v>
      </c>
      <c r="M29" t="s">
        <v>1784</v>
      </c>
      <c r="N29">
        <v>120</v>
      </c>
      <c r="P29">
        <v>175</v>
      </c>
      <c r="R29">
        <v>22</v>
      </c>
      <c r="T29">
        <v>30</v>
      </c>
      <c r="U29" s="7">
        <f t="shared" si="0"/>
        <v>1735822.9049999998</v>
      </c>
      <c r="V29" s="7">
        <f t="shared" si="3"/>
        <v>38.188103909999995</v>
      </c>
      <c r="W29" s="7">
        <f t="shared" si="1"/>
        <v>52.074687149999988</v>
      </c>
      <c r="X29" s="7">
        <f t="shared" si="2"/>
        <v>90.262791059999984</v>
      </c>
      <c r="Y29" s="64" t="s">
        <v>432</v>
      </c>
      <c r="Z29" s="64" t="s">
        <v>460</v>
      </c>
      <c r="AA29" s="7">
        <v>1735822.9049999998</v>
      </c>
      <c r="AB29" s="7">
        <v>90.262791059999984</v>
      </c>
      <c r="AD29" s="51" t="s">
        <v>457</v>
      </c>
      <c r="AE29" s="258">
        <v>12931569.156900002</v>
      </c>
      <c r="AF29" s="59">
        <v>1413.5525729742001</v>
      </c>
      <c r="AK29" s="100" t="s">
        <v>453</v>
      </c>
      <c r="AL29" s="7">
        <v>143.18771994809998</v>
      </c>
      <c r="AM29" s="7">
        <v>4865.9391871499993</v>
      </c>
      <c r="AN29" s="7">
        <v>5009.1269070980998</v>
      </c>
      <c r="AO29" s="7">
        <v>563986.70144999993</v>
      </c>
    </row>
    <row r="30" spans="1:41" x14ac:dyDescent="0.2">
      <c r="A30" s="22" t="s">
        <v>2075</v>
      </c>
      <c r="B30" s="4">
        <v>37287.229166666664</v>
      </c>
      <c r="C30" s="4">
        <v>37288.534722222219</v>
      </c>
      <c r="D30" t="s">
        <v>2258</v>
      </c>
      <c r="E30" t="s">
        <v>2259</v>
      </c>
      <c r="F30">
        <v>50</v>
      </c>
      <c r="L30">
        <v>323</v>
      </c>
      <c r="N30">
        <v>1690</v>
      </c>
      <c r="P30">
        <v>3270</v>
      </c>
      <c r="R30">
        <v>110</v>
      </c>
      <c r="T30">
        <v>1400</v>
      </c>
      <c r="U30" s="7">
        <f t="shared" si="0"/>
        <v>9146342.5499999989</v>
      </c>
      <c r="V30" s="7">
        <f t="shared" si="3"/>
        <v>1006.0976804999999</v>
      </c>
      <c r="W30" s="7">
        <f t="shared" si="1"/>
        <v>12804.879569999997</v>
      </c>
      <c r="X30" s="7">
        <f t="shared" si="2"/>
        <v>13810.977250499996</v>
      </c>
      <c r="Y30" s="64" t="s">
        <v>432</v>
      </c>
      <c r="Z30" s="64" t="s">
        <v>461</v>
      </c>
      <c r="AA30" s="7">
        <v>9146342.5499999989</v>
      </c>
      <c r="AB30" s="7">
        <v>13810.977250499996</v>
      </c>
      <c r="AD30" s="60" t="s">
        <v>458</v>
      </c>
      <c r="AE30" s="259">
        <v>7262988.8564999998</v>
      </c>
      <c r="AF30" s="61">
        <v>261.467598834</v>
      </c>
      <c r="AG30" s="62" t="s">
        <v>2988</v>
      </c>
      <c r="AH30" s="62"/>
      <c r="AK30" s="100" t="s">
        <v>454</v>
      </c>
      <c r="AL30" s="7">
        <v>660.11626244354989</v>
      </c>
      <c r="AM30" s="7">
        <v>5676.1945597807489</v>
      </c>
      <c r="AN30" s="7">
        <v>6336.310822224299</v>
      </c>
      <c r="AO30" s="7">
        <v>3689274.9606749997</v>
      </c>
    </row>
    <row r="31" spans="1:41" x14ac:dyDescent="0.2">
      <c r="A31" s="22" t="s">
        <v>2075</v>
      </c>
      <c r="B31" s="4">
        <v>37308.222222222219</v>
      </c>
      <c r="C31" s="4">
        <v>37308.534722222219</v>
      </c>
      <c r="D31" t="s">
        <v>2270</v>
      </c>
      <c r="E31" t="s">
        <v>2271</v>
      </c>
      <c r="F31">
        <v>50</v>
      </c>
      <c r="L31">
        <v>93.85</v>
      </c>
      <c r="N31">
        <v>202</v>
      </c>
      <c r="P31">
        <v>313</v>
      </c>
      <c r="Q31" t="s">
        <v>1784</v>
      </c>
      <c r="R31">
        <v>18</v>
      </c>
      <c r="T31">
        <v>180</v>
      </c>
      <c r="U31" s="7">
        <f t="shared" si="0"/>
        <v>2657536.3724999996</v>
      </c>
      <c r="V31" s="7">
        <f t="shared" si="3"/>
        <v>47.835654704999989</v>
      </c>
      <c r="W31" s="7">
        <f t="shared" si="1"/>
        <v>478.35654704999996</v>
      </c>
      <c r="X31" s="7">
        <f t="shared" si="2"/>
        <v>526.19220175499993</v>
      </c>
      <c r="Y31" s="64" t="s">
        <v>432</v>
      </c>
      <c r="Z31" s="64" t="s">
        <v>462</v>
      </c>
      <c r="AA31" s="7">
        <v>2657536.3724999996</v>
      </c>
      <c r="AB31" s="7">
        <v>526.19220175499993</v>
      </c>
      <c r="AD31" s="51" t="s">
        <v>459</v>
      </c>
      <c r="AE31" s="258">
        <v>1064147.2229999998</v>
      </c>
      <c r="AF31" s="59">
        <v>257.85266976299999</v>
      </c>
      <c r="AK31" s="100" t="s">
        <v>455</v>
      </c>
      <c r="AL31" s="7">
        <v>223.51446814529999</v>
      </c>
      <c r="AM31" s="7">
        <v>4868.7312285600001</v>
      </c>
      <c r="AN31" s="7">
        <v>5092.2456967053004</v>
      </c>
      <c r="AO31" s="7">
        <v>934484.36684999999</v>
      </c>
    </row>
    <row r="32" spans="1:41" x14ac:dyDescent="0.2">
      <c r="A32" s="22" t="s">
        <v>2075</v>
      </c>
      <c r="B32" s="4">
        <v>37316.90625</v>
      </c>
      <c r="C32" s="4">
        <v>37317.975694444445</v>
      </c>
      <c r="D32" t="s">
        <v>2274</v>
      </c>
      <c r="E32" t="s">
        <v>2275</v>
      </c>
      <c r="F32">
        <v>50</v>
      </c>
      <c r="L32">
        <v>161.30000000000001</v>
      </c>
      <c r="N32">
        <v>1770</v>
      </c>
      <c r="P32">
        <v>3430</v>
      </c>
      <c r="R32">
        <v>220</v>
      </c>
      <c r="T32">
        <v>1500</v>
      </c>
      <c r="U32" s="7">
        <f t="shared" si="0"/>
        <v>4567507.9050000003</v>
      </c>
      <c r="V32" s="7">
        <f t="shared" si="3"/>
        <v>1004.8517391</v>
      </c>
      <c r="W32" s="7">
        <f t="shared" si="1"/>
        <v>6851.2618574999997</v>
      </c>
      <c r="X32" s="7">
        <f t="shared" si="2"/>
        <v>7856.1135966000002</v>
      </c>
      <c r="Y32" s="64" t="s">
        <v>432</v>
      </c>
      <c r="Z32" s="64" t="s">
        <v>463</v>
      </c>
      <c r="AA32" s="7">
        <v>4567507.9050000003</v>
      </c>
      <c r="AB32" s="7">
        <v>7856.1135966000002</v>
      </c>
      <c r="AD32" s="51" t="s">
        <v>460</v>
      </c>
      <c r="AE32" s="258">
        <v>1766971.4399999997</v>
      </c>
      <c r="AF32" s="59">
        <v>120.72605828999998</v>
      </c>
      <c r="AK32" s="100" t="s">
        <v>456</v>
      </c>
      <c r="AL32" s="7">
        <v>858.52141513890001</v>
      </c>
      <c r="AM32" s="7">
        <v>10368.438330615001</v>
      </c>
      <c r="AN32" s="7">
        <v>11226.9597457539</v>
      </c>
      <c r="AO32" s="7">
        <v>4897484.1580499997</v>
      </c>
    </row>
    <row r="33" spans="1:41" x14ac:dyDescent="0.2">
      <c r="A33" s="22" t="s">
        <v>2075</v>
      </c>
      <c r="B33" s="109">
        <v>37531.107638888891</v>
      </c>
      <c r="C33" s="109">
        <v>37531.451388888891</v>
      </c>
      <c r="D33" t="s">
        <v>2300</v>
      </c>
      <c r="E33" s="110" t="s">
        <v>2301</v>
      </c>
      <c r="F33">
        <v>50</v>
      </c>
      <c r="L33">
        <v>304.7</v>
      </c>
      <c r="N33">
        <v>3.4</v>
      </c>
      <c r="P33">
        <v>25</v>
      </c>
      <c r="Q33" s="110" t="s">
        <v>1784</v>
      </c>
      <c r="R33" s="110">
        <v>18</v>
      </c>
      <c r="S33" s="110" t="s">
        <v>1784</v>
      </c>
      <c r="T33" s="110">
        <v>18</v>
      </c>
      <c r="U33" s="7">
        <f t="shared" si="0"/>
        <v>8628144.1949999984</v>
      </c>
      <c r="V33" s="7">
        <f t="shared" si="3"/>
        <v>155.30659550999997</v>
      </c>
      <c r="W33" s="7">
        <f t="shared" si="1"/>
        <v>155.30659550999997</v>
      </c>
      <c r="X33" s="7">
        <f t="shared" si="2"/>
        <v>310.61319101999993</v>
      </c>
      <c r="Y33" s="64" t="s">
        <v>432</v>
      </c>
      <c r="Z33" s="64" t="s">
        <v>464</v>
      </c>
      <c r="AA33" s="7">
        <v>8628144.1949999984</v>
      </c>
      <c r="AB33" s="7">
        <v>310.61319101999993</v>
      </c>
      <c r="AD33" s="51" t="s">
        <v>461</v>
      </c>
      <c r="AE33" s="258">
        <v>9712679.5499999989</v>
      </c>
      <c r="AF33" s="59">
        <v>15916.618216499995</v>
      </c>
      <c r="AK33" s="100" t="s">
        <v>457</v>
      </c>
      <c r="AL33" s="7">
        <v>232.76824482420002</v>
      </c>
      <c r="AM33" s="7">
        <v>1180.78432815</v>
      </c>
      <c r="AN33" s="7">
        <v>1413.5525729742001</v>
      </c>
      <c r="AO33" s="7">
        <v>12931569.156900002</v>
      </c>
    </row>
    <row r="34" spans="1:41" x14ac:dyDescent="0.2">
      <c r="A34" s="22" t="s">
        <v>2075</v>
      </c>
      <c r="B34" s="4">
        <v>37652.336805555555</v>
      </c>
      <c r="C34" s="4">
        <v>37652.736111111109</v>
      </c>
      <c r="D34" t="s">
        <v>2320</v>
      </c>
      <c r="E34" t="s">
        <v>2321</v>
      </c>
      <c r="F34">
        <v>50</v>
      </c>
      <c r="L34">
        <v>111.7</v>
      </c>
      <c r="N34">
        <v>2900</v>
      </c>
      <c r="P34">
        <v>4440</v>
      </c>
      <c r="Q34" t="s">
        <v>1784</v>
      </c>
      <c r="R34">
        <v>18</v>
      </c>
      <c r="T34">
        <v>2300</v>
      </c>
      <c r="U34" s="7">
        <f t="shared" si="0"/>
        <v>3162992.145</v>
      </c>
      <c r="V34" s="7">
        <f t="shared" si="3"/>
        <v>56.933858610000001</v>
      </c>
      <c r="W34" s="7">
        <f t="shared" si="1"/>
        <v>7274.8819334999998</v>
      </c>
      <c r="X34" s="7">
        <f t="shared" si="2"/>
        <v>7331.8157921100001</v>
      </c>
      <c r="Y34" s="64" t="s">
        <v>432</v>
      </c>
      <c r="Z34" s="64" t="s">
        <v>465</v>
      </c>
      <c r="AA34" s="7">
        <v>3162992.145</v>
      </c>
      <c r="AB34" s="7">
        <v>7331.8157921100001</v>
      </c>
      <c r="AD34" s="51" t="s">
        <v>462</v>
      </c>
      <c r="AE34" s="258">
        <v>2685853.2224999997</v>
      </c>
      <c r="AF34" s="59">
        <v>685.27626505499995</v>
      </c>
      <c r="AK34" s="100" t="s">
        <v>458</v>
      </c>
      <c r="AL34" s="7">
        <v>130.733799417</v>
      </c>
      <c r="AM34" s="7">
        <v>130.733799417</v>
      </c>
      <c r="AN34" s="7">
        <v>261.467598834</v>
      </c>
      <c r="AO34" s="7">
        <v>7262988.8564999998</v>
      </c>
    </row>
    <row r="35" spans="1:41" x14ac:dyDescent="0.2">
      <c r="A35" s="22" t="s">
        <v>2075</v>
      </c>
      <c r="B35" s="4">
        <v>37684.680555555555</v>
      </c>
      <c r="C35" s="4">
        <v>37688.496527777781</v>
      </c>
      <c r="D35" t="s">
        <v>2330</v>
      </c>
      <c r="E35" t="s">
        <v>2331</v>
      </c>
      <c r="F35">
        <v>50</v>
      </c>
      <c r="L35">
        <v>62.7</v>
      </c>
      <c r="P35">
        <v>5610</v>
      </c>
      <c r="R35">
        <v>48</v>
      </c>
      <c r="T35">
        <v>1900</v>
      </c>
      <c r="U35" s="7">
        <f t="shared" si="0"/>
        <v>1775466.4949999999</v>
      </c>
      <c r="V35" s="7">
        <f t="shared" si="3"/>
        <v>85.222391759999994</v>
      </c>
      <c r="W35" s="7">
        <f t="shared" si="1"/>
        <v>3373.3863405000002</v>
      </c>
      <c r="X35" s="7">
        <f t="shared" si="2"/>
        <v>3458.6087322600001</v>
      </c>
      <c r="Y35" s="64" t="s">
        <v>432</v>
      </c>
      <c r="Z35" s="64" t="s">
        <v>466</v>
      </c>
      <c r="AA35" s="7">
        <v>1775466.4949999999</v>
      </c>
      <c r="AB35" s="7">
        <v>3458.6087322600001</v>
      </c>
      <c r="AD35" s="51" t="s">
        <v>463</v>
      </c>
      <c r="AE35" s="258">
        <v>4700597.1000000006</v>
      </c>
      <c r="AF35" s="59">
        <v>8339.2273744499998</v>
      </c>
      <c r="AK35" s="100" t="s">
        <v>459</v>
      </c>
      <c r="AL35" s="7">
        <v>20.301482438999997</v>
      </c>
      <c r="AM35" s="7">
        <v>237.55118732399995</v>
      </c>
      <c r="AN35" s="7">
        <v>257.85266976299999</v>
      </c>
      <c r="AO35" s="7">
        <v>1064147.2229999998</v>
      </c>
    </row>
    <row r="36" spans="1:41" x14ac:dyDescent="0.2">
      <c r="A36" s="22" t="s">
        <v>2075</v>
      </c>
      <c r="B36" s="4">
        <v>37694.569444444445</v>
      </c>
      <c r="C36" s="4">
        <v>37696.798611111109</v>
      </c>
      <c r="D36" t="s">
        <v>2336</v>
      </c>
      <c r="E36" t="s">
        <v>2337</v>
      </c>
      <c r="F36">
        <v>50</v>
      </c>
      <c r="L36">
        <v>1172</v>
      </c>
      <c r="N36">
        <v>738</v>
      </c>
      <c r="P36">
        <v>1340</v>
      </c>
      <c r="R36">
        <v>32</v>
      </c>
      <c r="T36">
        <v>410</v>
      </c>
      <c r="U36" s="7">
        <f t="shared" si="0"/>
        <v>33187348.199999999</v>
      </c>
      <c r="V36" s="7">
        <f t="shared" si="3"/>
        <v>1061.9951424000001</v>
      </c>
      <c r="W36" s="7">
        <f t="shared" si="1"/>
        <v>13606.812762</v>
      </c>
      <c r="X36" s="7">
        <f t="shared" si="2"/>
        <v>14668.807904400001</v>
      </c>
      <c r="Y36" s="64" t="s">
        <v>432</v>
      </c>
      <c r="Z36" s="64" t="s">
        <v>467</v>
      </c>
      <c r="AA36" s="7">
        <v>33187348.199999999</v>
      </c>
      <c r="AB36" s="7">
        <v>14668.807904400001</v>
      </c>
      <c r="AD36" s="60" t="s">
        <v>464</v>
      </c>
      <c r="AE36" s="259">
        <v>9206940.6089999992</v>
      </c>
      <c r="AF36" s="61">
        <v>331.44986192399995</v>
      </c>
      <c r="AG36" s="62" t="s">
        <v>2988</v>
      </c>
      <c r="AH36" s="62"/>
      <c r="AK36" s="100" t="s">
        <v>460</v>
      </c>
      <c r="AL36" s="7">
        <v>38.748777539999992</v>
      </c>
      <c r="AM36" s="7">
        <v>81.977280749999991</v>
      </c>
      <c r="AN36" s="7">
        <v>120.72605828999998</v>
      </c>
      <c r="AO36" s="7">
        <v>1766971.4399999997</v>
      </c>
    </row>
    <row r="37" spans="1:41" x14ac:dyDescent="0.2">
      <c r="A37" s="22" t="s">
        <v>2075</v>
      </c>
      <c r="B37" s="4">
        <v>37715.690972222219</v>
      </c>
      <c r="C37" s="4">
        <v>37716.079861111109</v>
      </c>
      <c r="D37" t="s">
        <v>2353</v>
      </c>
      <c r="E37" t="s">
        <v>2354</v>
      </c>
      <c r="F37">
        <v>50</v>
      </c>
      <c r="L37">
        <v>608</v>
      </c>
      <c r="N37">
        <v>552</v>
      </c>
      <c r="P37">
        <v>954</v>
      </c>
      <c r="Q37" t="s">
        <v>1784</v>
      </c>
      <c r="R37">
        <v>18</v>
      </c>
      <c r="T37">
        <v>470</v>
      </c>
      <c r="U37" s="7">
        <f t="shared" si="0"/>
        <v>17216644.799999997</v>
      </c>
      <c r="V37" s="7">
        <f t="shared" si="3"/>
        <v>309.89960639999998</v>
      </c>
      <c r="W37" s="7">
        <f t="shared" si="1"/>
        <v>8091.8230559999993</v>
      </c>
      <c r="X37" s="7">
        <f t="shared" si="2"/>
        <v>8401.7226623999995</v>
      </c>
      <c r="Y37" s="64" t="s">
        <v>432</v>
      </c>
      <c r="Z37" s="64" t="s">
        <v>468</v>
      </c>
      <c r="AA37" s="7">
        <v>17216644.799999997</v>
      </c>
      <c r="AB37" s="7">
        <v>8401.7226623999995</v>
      </c>
      <c r="AD37" s="51" t="s">
        <v>465</v>
      </c>
      <c r="AE37" s="258">
        <v>3228970.4054999999</v>
      </c>
      <c r="AF37" s="59">
        <v>7709.0794856490002</v>
      </c>
      <c r="AK37" s="100" t="s">
        <v>461</v>
      </c>
      <c r="AL37" s="7">
        <v>1016.2917464999999</v>
      </c>
      <c r="AM37" s="7">
        <v>14900.326469999996</v>
      </c>
      <c r="AN37" s="7">
        <v>15916.618216499995</v>
      </c>
      <c r="AO37" s="7">
        <v>9712679.5499999989</v>
      </c>
    </row>
    <row r="38" spans="1:41" x14ac:dyDescent="0.2">
      <c r="A38" s="22" t="s">
        <v>2075</v>
      </c>
      <c r="B38" s="4">
        <v>37990.677083333336</v>
      </c>
      <c r="C38" s="4">
        <v>37991.177083333336</v>
      </c>
      <c r="D38" t="s">
        <v>2373</v>
      </c>
      <c r="E38" t="s">
        <v>2374</v>
      </c>
      <c r="F38">
        <v>50</v>
      </c>
      <c r="L38">
        <v>19.899999999999999</v>
      </c>
      <c r="N38">
        <v>108</v>
      </c>
      <c r="P38">
        <v>224</v>
      </c>
      <c r="Q38" t="s">
        <v>1784</v>
      </c>
      <c r="R38">
        <v>18</v>
      </c>
      <c r="T38">
        <v>52</v>
      </c>
      <c r="U38" s="7">
        <f t="shared" si="0"/>
        <v>563505.31499999983</v>
      </c>
      <c r="V38" s="7">
        <f t="shared" si="3"/>
        <v>10.143095669999996</v>
      </c>
      <c r="W38" s="7">
        <f t="shared" si="1"/>
        <v>29.302276379999991</v>
      </c>
      <c r="X38" s="7">
        <f t="shared" si="2"/>
        <v>39.445372049999989</v>
      </c>
      <c r="Y38" s="64" t="s">
        <v>432</v>
      </c>
      <c r="Z38" s="64" t="s">
        <v>469</v>
      </c>
      <c r="AA38" s="7">
        <v>563505.31499999983</v>
      </c>
      <c r="AB38" s="7">
        <v>39.445372049999989</v>
      </c>
      <c r="AD38" s="51" t="s">
        <v>466</v>
      </c>
      <c r="AE38" s="258">
        <v>1925262.6314999999</v>
      </c>
      <c r="AF38" s="59">
        <v>4554.8168591670001</v>
      </c>
      <c r="AK38" s="100" t="s">
        <v>462</v>
      </c>
      <c r="AL38" s="7">
        <v>48.345358004999987</v>
      </c>
      <c r="AM38" s="7">
        <v>636.93090704999997</v>
      </c>
      <c r="AN38" s="7">
        <v>685.27626505499995</v>
      </c>
      <c r="AO38" s="7">
        <v>2685853.2224999997</v>
      </c>
    </row>
    <row r="39" spans="1:41" x14ac:dyDescent="0.2">
      <c r="A39" s="22" t="s">
        <v>2075</v>
      </c>
      <c r="B39" s="4">
        <v>38003.236111111109</v>
      </c>
      <c r="C39" s="4">
        <v>38004.208333333336</v>
      </c>
      <c r="D39" t="s">
        <v>2384</v>
      </c>
      <c r="E39" t="s">
        <v>2385</v>
      </c>
      <c r="F39">
        <v>50</v>
      </c>
      <c r="L39">
        <v>44.9</v>
      </c>
      <c r="N39">
        <v>8520</v>
      </c>
      <c r="P39">
        <v>17000</v>
      </c>
      <c r="Q39" t="s">
        <v>1784</v>
      </c>
      <c r="R39">
        <v>18</v>
      </c>
      <c r="T39">
        <v>13000</v>
      </c>
      <c r="U39" s="7">
        <f t="shared" si="0"/>
        <v>1271426.5649999999</v>
      </c>
      <c r="V39" s="7">
        <f t="shared" si="3"/>
        <v>22.885678169999998</v>
      </c>
      <c r="W39" s="7">
        <f t="shared" si="1"/>
        <v>16528.545344999999</v>
      </c>
      <c r="X39" s="7">
        <f t="shared" si="2"/>
        <v>16551.43102317</v>
      </c>
      <c r="Y39" s="64" t="s">
        <v>432</v>
      </c>
      <c r="Z39" s="64" t="s">
        <v>470</v>
      </c>
      <c r="AA39" s="7">
        <v>1271426.5649999999</v>
      </c>
      <c r="AB39" s="7">
        <v>16551.43102317</v>
      </c>
      <c r="AD39" s="51" t="s">
        <v>467</v>
      </c>
      <c r="AE39" s="258">
        <v>34027792.307999998</v>
      </c>
      <c r="AF39" s="59">
        <v>17121.223811544001</v>
      </c>
      <c r="AK39" s="100" t="s">
        <v>463</v>
      </c>
      <c r="AL39" s="7">
        <v>1008.84441495</v>
      </c>
      <c r="AM39" s="7">
        <v>7330.3829594999997</v>
      </c>
      <c r="AN39" s="7">
        <v>8339.2273744499998</v>
      </c>
      <c r="AO39" s="7">
        <v>4700597.1000000006</v>
      </c>
    </row>
    <row r="40" spans="1:41" x14ac:dyDescent="0.2">
      <c r="A40" s="22" t="s">
        <v>2075</v>
      </c>
      <c r="B40" s="4">
        <v>38036.753472222219</v>
      </c>
      <c r="C40" s="4">
        <v>38039.340277777781</v>
      </c>
      <c r="D40" t="s">
        <v>2408</v>
      </c>
      <c r="E40" t="s">
        <v>2409</v>
      </c>
      <c r="F40">
        <v>50</v>
      </c>
      <c r="L40">
        <v>441.2</v>
      </c>
      <c r="N40">
        <v>2030</v>
      </c>
      <c r="P40">
        <v>3820</v>
      </c>
      <c r="Q40" t="s">
        <v>1784</v>
      </c>
      <c r="R40">
        <v>18</v>
      </c>
      <c r="T40">
        <v>1900</v>
      </c>
      <c r="U40" s="7">
        <f t="shared" si="0"/>
        <v>12493394.219999999</v>
      </c>
      <c r="V40" s="7">
        <f t="shared" si="3"/>
        <v>224.88109595999998</v>
      </c>
      <c r="W40" s="7">
        <f t="shared" si="1"/>
        <v>23737.449017999996</v>
      </c>
      <c r="X40" s="7">
        <f t="shared" si="2"/>
        <v>23962.330113959997</v>
      </c>
      <c r="Y40" s="64" t="s">
        <v>432</v>
      </c>
      <c r="Z40" s="64" t="s">
        <v>471</v>
      </c>
      <c r="AA40" s="7">
        <v>12493394.219999999</v>
      </c>
      <c r="AB40" s="7">
        <v>23962.330113959997</v>
      </c>
      <c r="AD40" s="51" t="s">
        <v>468</v>
      </c>
      <c r="AE40" s="258">
        <v>17438932.072499998</v>
      </c>
      <c r="AF40" s="59">
        <v>9005.8994690549989</v>
      </c>
      <c r="AK40" s="100" t="s">
        <v>464</v>
      </c>
      <c r="AL40" s="7">
        <v>165.72493096199997</v>
      </c>
      <c r="AM40" s="7">
        <v>165.72493096199997</v>
      </c>
      <c r="AN40" s="7">
        <v>331.44986192399995</v>
      </c>
      <c r="AO40" s="7">
        <v>9206940.6089999992</v>
      </c>
    </row>
    <row r="41" spans="1:41" x14ac:dyDescent="0.2">
      <c r="A41" s="22" t="s">
        <v>2075</v>
      </c>
      <c r="B41" s="4">
        <v>38353.704861111109</v>
      </c>
      <c r="C41" s="4">
        <v>38354.003472222219</v>
      </c>
      <c r="D41" t="s">
        <v>2474</v>
      </c>
      <c r="E41" t="s">
        <v>2475</v>
      </c>
      <c r="F41">
        <v>50</v>
      </c>
      <c r="L41" s="285">
        <v>157.93</v>
      </c>
      <c r="P41" s="62">
        <v>1470</v>
      </c>
      <c r="Q41" s="62"/>
      <c r="R41" s="62">
        <v>18</v>
      </c>
      <c r="S41" s="62"/>
      <c r="T41" s="62">
        <v>950</v>
      </c>
      <c r="U41" s="284">
        <f t="shared" si="0"/>
        <v>4472080.1205000002</v>
      </c>
      <c r="V41" s="7">
        <f t="shared" si="3"/>
        <v>80.497442168999996</v>
      </c>
      <c r="W41" s="7">
        <f t="shared" si="1"/>
        <v>4248.476114475</v>
      </c>
      <c r="X41" s="7">
        <f t="shared" si="2"/>
        <v>4328.9735566440004</v>
      </c>
      <c r="Y41" s="64" t="s">
        <v>432</v>
      </c>
      <c r="Z41" s="64" t="s">
        <v>472</v>
      </c>
      <c r="AA41" s="7">
        <v>4472080.1205000002</v>
      </c>
      <c r="AB41" s="7">
        <v>0</v>
      </c>
      <c r="AD41" s="51" t="s">
        <v>469</v>
      </c>
      <c r="AE41" s="258">
        <v>565487.4944999998</v>
      </c>
      <c r="AF41" s="59">
        <v>39.516730511999988</v>
      </c>
      <c r="AK41" s="100" t="s">
        <v>465</v>
      </c>
      <c r="AL41" s="7">
        <v>58.121467299000003</v>
      </c>
      <c r="AM41" s="7">
        <v>7650.9580183500002</v>
      </c>
      <c r="AN41" s="7">
        <v>7709.0794856490002</v>
      </c>
      <c r="AO41" s="7">
        <v>3228970.4054999999</v>
      </c>
    </row>
    <row r="42" spans="1:41" x14ac:dyDescent="0.2">
      <c r="A42" s="22" t="s">
        <v>2075</v>
      </c>
      <c r="B42" s="4">
        <v>38355.5625</v>
      </c>
      <c r="C42" s="4">
        <v>38356.003472222219</v>
      </c>
      <c r="D42" t="s">
        <v>2478</v>
      </c>
      <c r="E42" t="s">
        <v>2479</v>
      </c>
      <c r="F42">
        <v>50</v>
      </c>
      <c r="L42" s="285">
        <v>52.04</v>
      </c>
      <c r="N42">
        <v>2970</v>
      </c>
      <c r="P42">
        <v>4430</v>
      </c>
      <c r="Q42" t="s">
        <v>1784</v>
      </c>
      <c r="R42">
        <v>18</v>
      </c>
      <c r="T42">
        <v>1400</v>
      </c>
      <c r="U42" s="284">
        <f t="shared" si="0"/>
        <v>1473608.8740000001</v>
      </c>
      <c r="V42" s="7">
        <f t="shared" si="3"/>
        <v>26.524959731999999</v>
      </c>
      <c r="W42" s="7">
        <f t="shared" si="1"/>
        <v>2063.0524236000001</v>
      </c>
      <c r="X42" s="7">
        <f t="shared" si="2"/>
        <v>2089.577383332</v>
      </c>
      <c r="Y42" s="64" t="s">
        <v>432</v>
      </c>
      <c r="Z42" s="64" t="s">
        <v>473</v>
      </c>
      <c r="AA42" s="7">
        <v>1473608.8740000001</v>
      </c>
      <c r="AB42" s="7">
        <v>2089.577383332</v>
      </c>
      <c r="AD42" s="51" t="s">
        <v>470</v>
      </c>
      <c r="AE42" s="258">
        <v>1384127.628</v>
      </c>
      <c r="AF42" s="59">
        <v>17905.872398304</v>
      </c>
      <c r="AK42" s="100" t="s">
        <v>466</v>
      </c>
      <c r="AL42" s="7">
        <v>87.918722216999996</v>
      </c>
      <c r="AM42" s="7">
        <v>4466.8981369499998</v>
      </c>
      <c r="AN42" s="7">
        <v>4554.8168591670001</v>
      </c>
      <c r="AO42" s="7">
        <v>1925262.6314999999</v>
      </c>
    </row>
    <row r="43" spans="1:41" x14ac:dyDescent="0.2">
      <c r="A43" s="22" t="s">
        <v>2075</v>
      </c>
      <c r="B43" s="4">
        <v>38356.947916666664</v>
      </c>
      <c r="C43" s="4">
        <v>38358.423611111109</v>
      </c>
      <c r="D43" t="s">
        <v>2482</v>
      </c>
      <c r="E43" t="s">
        <v>2483</v>
      </c>
      <c r="F43">
        <v>50</v>
      </c>
      <c r="L43" s="285">
        <v>97.66</v>
      </c>
      <c r="N43">
        <v>1040</v>
      </c>
      <c r="P43">
        <v>2180</v>
      </c>
      <c r="Q43" t="s">
        <v>1784</v>
      </c>
      <c r="R43">
        <v>18</v>
      </c>
      <c r="T43">
        <v>610</v>
      </c>
      <c r="U43" s="284">
        <f t="shared" si="0"/>
        <v>2765423.571</v>
      </c>
      <c r="V43" s="7">
        <f t="shared" si="3"/>
        <v>49.777624277999998</v>
      </c>
      <c r="W43" s="7">
        <f t="shared" si="1"/>
        <v>1686.90837831</v>
      </c>
      <c r="X43" s="7">
        <f t="shared" si="2"/>
        <v>1736.6860025880001</v>
      </c>
      <c r="Y43" s="64" t="s">
        <v>432</v>
      </c>
      <c r="Z43" s="64" t="s">
        <v>474</v>
      </c>
      <c r="AA43" s="7">
        <v>2765423.571</v>
      </c>
      <c r="AB43" s="7">
        <v>1736.6860025880001</v>
      </c>
      <c r="AD43" s="51" t="s">
        <v>471</v>
      </c>
      <c r="AE43" s="258">
        <v>13305804.646499999</v>
      </c>
      <c r="AF43" s="59">
        <v>35350.699472636996</v>
      </c>
      <c r="AK43" s="100" t="s">
        <v>467</v>
      </c>
      <c r="AL43" s="7">
        <v>1077.1231363440002</v>
      </c>
      <c r="AM43" s="7">
        <v>16044.100675199999</v>
      </c>
      <c r="AN43" s="7">
        <v>17121.223811544001</v>
      </c>
      <c r="AO43" s="7">
        <v>34027792.307999998</v>
      </c>
    </row>
    <row r="44" spans="1:41" x14ac:dyDescent="0.2">
      <c r="A44" s="22" t="s">
        <v>2075</v>
      </c>
      <c r="B44" s="4">
        <v>38363.940972222219</v>
      </c>
      <c r="C44" s="4">
        <v>38365.333333333336</v>
      </c>
      <c r="D44" t="s">
        <v>2488</v>
      </c>
      <c r="E44" t="s">
        <v>2489</v>
      </c>
      <c r="F44">
        <v>50</v>
      </c>
      <c r="L44" s="285">
        <v>3192.93</v>
      </c>
      <c r="N44">
        <v>283</v>
      </c>
      <c r="P44">
        <v>617</v>
      </c>
      <c r="Q44" t="s">
        <v>1784</v>
      </c>
      <c r="R44">
        <v>18</v>
      </c>
      <c r="T44">
        <v>200</v>
      </c>
      <c r="U44" s="284">
        <f t="shared" si="0"/>
        <v>90413719.870499983</v>
      </c>
      <c r="V44" s="7">
        <f t="shared" si="3"/>
        <v>1627.4469576689996</v>
      </c>
      <c r="W44" s="7">
        <f t="shared" si="1"/>
        <v>18082.743974099998</v>
      </c>
      <c r="X44" s="7">
        <f t="shared" si="2"/>
        <v>19710.190931768997</v>
      </c>
      <c r="Y44" s="64" t="s">
        <v>432</v>
      </c>
      <c r="Z44" s="64" t="s">
        <v>475</v>
      </c>
      <c r="AA44" s="7">
        <v>90413719.870499983</v>
      </c>
      <c r="AB44" s="7">
        <v>19710.190931768997</v>
      </c>
      <c r="AD44" s="51" t="s">
        <v>472</v>
      </c>
      <c r="AE44" s="258">
        <v>5196708.3119999999</v>
      </c>
      <c r="AF44" s="61">
        <v>0</v>
      </c>
      <c r="AG44" s="62" t="s">
        <v>2987</v>
      </c>
      <c r="AK44" s="100" t="s">
        <v>468</v>
      </c>
      <c r="AL44" s="7">
        <v>313.90077730499996</v>
      </c>
      <c r="AM44" s="7">
        <v>8691.9986917499991</v>
      </c>
      <c r="AN44" s="7">
        <v>9005.8994690549989</v>
      </c>
      <c r="AO44" s="7">
        <v>17438932.072499998</v>
      </c>
    </row>
    <row r="45" spans="1:41" x14ac:dyDescent="0.2">
      <c r="A45" s="22" t="s">
        <v>2075</v>
      </c>
      <c r="B45" s="4">
        <v>38402.982638888891</v>
      </c>
      <c r="C45" s="4">
        <v>38404.006944444445</v>
      </c>
      <c r="D45" t="s">
        <v>2534</v>
      </c>
      <c r="E45" t="s">
        <v>2535</v>
      </c>
      <c r="F45">
        <v>50</v>
      </c>
      <c r="L45" s="285">
        <v>167.1</v>
      </c>
      <c r="N45">
        <v>5850</v>
      </c>
      <c r="P45">
        <v>9320</v>
      </c>
      <c r="Q45" t="s">
        <v>1784</v>
      </c>
      <c r="R45">
        <v>18</v>
      </c>
      <c r="T45">
        <v>5200</v>
      </c>
      <c r="U45" s="284">
        <f t="shared" si="0"/>
        <v>4731745.6349999998</v>
      </c>
      <c r="V45" s="7">
        <f t="shared" si="3"/>
        <v>85.171421429999995</v>
      </c>
      <c r="W45" s="7">
        <f t="shared" si="1"/>
        <v>24605.077302000002</v>
      </c>
      <c r="X45" s="7">
        <f t="shared" si="2"/>
        <v>24690.248723430002</v>
      </c>
      <c r="Y45" s="64" t="s">
        <v>432</v>
      </c>
      <c r="Z45" s="64" t="s">
        <v>476</v>
      </c>
      <c r="AA45" s="7">
        <v>4731745.6349999998</v>
      </c>
      <c r="AB45" s="7">
        <v>24690.248723430002</v>
      </c>
      <c r="AD45" s="51" t="s">
        <v>473</v>
      </c>
      <c r="AE45" s="258">
        <v>1499094.0390000001</v>
      </c>
      <c r="AF45" s="59">
        <v>3873.9976663019997</v>
      </c>
      <c r="AK45" s="100" t="s">
        <v>469</v>
      </c>
      <c r="AL45" s="7">
        <v>10.178774900999995</v>
      </c>
      <c r="AM45" s="7">
        <v>29.337955610999991</v>
      </c>
      <c r="AN45" s="7">
        <v>39.516730511999988</v>
      </c>
      <c r="AO45" s="7">
        <v>565487.4944999998</v>
      </c>
    </row>
    <row r="46" spans="1:41" x14ac:dyDescent="0.2">
      <c r="A46" s="22" t="s">
        <v>2075</v>
      </c>
      <c r="B46" s="4">
        <v>38428.680555555555</v>
      </c>
      <c r="C46" s="4">
        <v>38429.447916666664</v>
      </c>
      <c r="D46" t="s">
        <v>2566</v>
      </c>
      <c r="E46" t="s">
        <v>2567</v>
      </c>
      <c r="F46">
        <v>50</v>
      </c>
      <c r="L46">
        <v>78.19</v>
      </c>
      <c r="N46">
        <v>1410</v>
      </c>
      <c r="P46">
        <v>3080</v>
      </c>
      <c r="Q46" t="s">
        <v>1784</v>
      </c>
      <c r="R46">
        <v>18</v>
      </c>
      <c r="T46">
        <v>900</v>
      </c>
      <c r="U46" s="284">
        <f t="shared" si="0"/>
        <v>2214094.5014999998</v>
      </c>
      <c r="V46" s="7">
        <f t="shared" si="3"/>
        <v>39.853701026999993</v>
      </c>
      <c r="W46" s="7">
        <f t="shared" si="1"/>
        <v>1992.6850513499999</v>
      </c>
      <c r="X46" s="7">
        <f t="shared" si="2"/>
        <v>2032.5387523769998</v>
      </c>
      <c r="Y46" s="64" t="s">
        <v>432</v>
      </c>
      <c r="Z46" s="64" t="s">
        <v>477</v>
      </c>
      <c r="AA46" s="7">
        <v>2214094.5014999998</v>
      </c>
      <c r="AB46" s="7">
        <v>2032.5387523769998</v>
      </c>
      <c r="AD46" s="51" t="s">
        <v>474</v>
      </c>
      <c r="AE46" s="258">
        <v>2765423.571</v>
      </c>
      <c r="AF46" s="59">
        <v>1736.6860025880001</v>
      </c>
      <c r="AI46" t="s">
        <v>2990</v>
      </c>
      <c r="AK46" s="100" t="s">
        <v>470</v>
      </c>
      <c r="AL46" s="7">
        <v>24.914297303999998</v>
      </c>
      <c r="AM46" s="7">
        <v>17880.958101</v>
      </c>
      <c r="AN46" s="7">
        <v>17905.872398304</v>
      </c>
      <c r="AO46" s="7">
        <v>1384127.628</v>
      </c>
    </row>
    <row r="47" spans="1:41" x14ac:dyDescent="0.2">
      <c r="A47" s="22" t="s">
        <v>2075</v>
      </c>
      <c r="B47" s="4">
        <v>38429.496527777781</v>
      </c>
      <c r="C47" s="4">
        <v>38430.84375</v>
      </c>
      <c r="D47" t="s">
        <v>2570</v>
      </c>
      <c r="E47" t="s">
        <v>2571</v>
      </c>
      <c r="F47">
        <v>50</v>
      </c>
      <c r="L47">
        <v>907.06</v>
      </c>
      <c r="N47">
        <v>600</v>
      </c>
      <c r="P47">
        <v>1090</v>
      </c>
      <c r="Q47" t="s">
        <v>1784</v>
      </c>
      <c r="R47">
        <v>18</v>
      </c>
      <c r="T47">
        <v>440</v>
      </c>
      <c r="U47" s="7">
        <f t="shared" si="0"/>
        <v>25685081.960999995</v>
      </c>
      <c r="V47" s="7">
        <f t="shared" si="3"/>
        <v>462.33147529799993</v>
      </c>
      <c r="W47" s="7">
        <f t="shared" si="1"/>
        <v>11301.436062839999</v>
      </c>
      <c r="X47" s="7">
        <f t="shared" si="2"/>
        <v>11763.767538138</v>
      </c>
      <c r="Y47" s="64" t="s">
        <v>432</v>
      </c>
      <c r="Z47" s="64" t="s">
        <v>478</v>
      </c>
      <c r="AA47" s="7">
        <v>25685081.960999995</v>
      </c>
      <c r="AB47" s="7">
        <v>11763.767538138</v>
      </c>
      <c r="AD47" s="51" t="s">
        <v>475</v>
      </c>
      <c r="AE47" s="258">
        <v>92981491.828499988</v>
      </c>
      <c r="AF47" s="59">
        <v>22324.182785012996</v>
      </c>
      <c r="AK47" s="100" t="s">
        <v>471</v>
      </c>
      <c r="AL47" s="7">
        <v>239.50448363699999</v>
      </c>
      <c r="AM47" s="7">
        <v>35111.194988999996</v>
      </c>
      <c r="AN47" s="7">
        <v>35350.699472636996</v>
      </c>
      <c r="AO47" s="7">
        <v>13305804.646499999</v>
      </c>
    </row>
    <row r="48" spans="1:41" x14ac:dyDescent="0.2">
      <c r="A48" s="22" t="s">
        <v>2075</v>
      </c>
      <c r="B48" s="4">
        <v>38737.684027777781</v>
      </c>
      <c r="C48" s="4">
        <v>38738.236111111109</v>
      </c>
      <c r="D48" t="s">
        <v>2634</v>
      </c>
      <c r="E48" t="s">
        <v>2635</v>
      </c>
      <c r="F48">
        <v>50</v>
      </c>
      <c r="L48">
        <v>36.520000000000003</v>
      </c>
      <c r="N48">
        <v>686</v>
      </c>
      <c r="Q48" t="s">
        <v>1784</v>
      </c>
      <c r="R48">
        <v>18</v>
      </c>
      <c r="T48">
        <v>540</v>
      </c>
      <c r="U48" s="7">
        <f t="shared" si="0"/>
        <v>1034131.3620000001</v>
      </c>
      <c r="V48" s="7">
        <f t="shared" si="3"/>
        <v>18.614364516000002</v>
      </c>
      <c r="W48" s="7">
        <f t="shared" si="1"/>
        <v>558.43093548000002</v>
      </c>
      <c r="X48" s="7">
        <f t="shared" si="2"/>
        <v>577.04529999600004</v>
      </c>
      <c r="Y48" s="64" t="s">
        <v>432</v>
      </c>
      <c r="Z48" s="64" t="s">
        <v>479</v>
      </c>
      <c r="AA48" s="7">
        <v>1034131.3620000001</v>
      </c>
      <c r="AB48" s="7">
        <v>577.04529999600004</v>
      </c>
      <c r="AD48" s="51" t="s">
        <v>476</v>
      </c>
      <c r="AE48" s="258">
        <v>4846145.7089999998</v>
      </c>
      <c r="AF48" s="59">
        <v>24718.619941782003</v>
      </c>
      <c r="AK48" s="100" t="s">
        <v>472</v>
      </c>
      <c r="AL48" s="7">
        <v>0</v>
      </c>
      <c r="AM48" s="7">
        <v>0</v>
      </c>
      <c r="AN48" s="7">
        <v>0</v>
      </c>
      <c r="AO48" s="7">
        <v>5196708.3119999999</v>
      </c>
    </row>
    <row r="49" spans="1:41" x14ac:dyDescent="0.2">
      <c r="A49" s="22" t="s">
        <v>2075</v>
      </c>
      <c r="B49" s="4">
        <v>38759.711805555555</v>
      </c>
      <c r="C49" s="4">
        <v>38759.958333333336</v>
      </c>
      <c r="D49" t="s">
        <v>2664</v>
      </c>
      <c r="E49" t="s">
        <v>2665</v>
      </c>
      <c r="F49">
        <v>50</v>
      </c>
      <c r="L49">
        <v>22.97</v>
      </c>
      <c r="N49">
        <v>2562</v>
      </c>
      <c r="P49">
        <v>4660</v>
      </c>
      <c r="Q49" t="s">
        <v>1784</v>
      </c>
      <c r="R49">
        <v>18</v>
      </c>
      <c r="T49">
        <v>1500</v>
      </c>
      <c r="U49" s="7">
        <f t="shared" si="0"/>
        <v>650438.04449999996</v>
      </c>
      <c r="V49" s="7">
        <f t="shared" si="3"/>
        <v>11.707884800999999</v>
      </c>
      <c r="W49" s="7">
        <f t="shared" si="1"/>
        <v>975.6570667499999</v>
      </c>
      <c r="X49" s="7">
        <f t="shared" si="2"/>
        <v>987.36495155099988</v>
      </c>
      <c r="Y49" s="64" t="s">
        <v>432</v>
      </c>
      <c r="Z49" s="64" t="s">
        <v>480</v>
      </c>
      <c r="AA49" s="7">
        <v>650438.04449999996</v>
      </c>
      <c r="AB49" s="7">
        <v>987.36495155099988</v>
      </c>
      <c r="AD49" s="51" t="s">
        <v>477</v>
      </c>
      <c r="AE49" s="258">
        <v>2402118.3854999999</v>
      </c>
      <c r="AF49" s="59">
        <v>4856.2814422889996</v>
      </c>
      <c r="AK49" s="100" t="s">
        <v>473</v>
      </c>
      <c r="AL49" s="7">
        <v>26.983692701999999</v>
      </c>
      <c r="AM49" s="7">
        <v>3847.0139736000001</v>
      </c>
      <c r="AN49" s="7">
        <v>3873.9976663019997</v>
      </c>
      <c r="AO49" s="7">
        <v>1499094.0390000001</v>
      </c>
    </row>
    <row r="50" spans="1:41" x14ac:dyDescent="0.2">
      <c r="A50" s="22" t="s">
        <v>2075</v>
      </c>
      <c r="B50" s="4">
        <v>38781.663194444445</v>
      </c>
      <c r="C50" s="4">
        <v>38782.545138888891</v>
      </c>
      <c r="D50" t="s">
        <v>2695</v>
      </c>
      <c r="E50" t="s">
        <v>2696</v>
      </c>
      <c r="F50">
        <v>50</v>
      </c>
      <c r="L50">
        <v>114.63</v>
      </c>
      <c r="M50" t="s">
        <v>1934</v>
      </c>
      <c r="N50">
        <v>950</v>
      </c>
      <c r="P50">
        <v>14200</v>
      </c>
      <c r="Q50" t="s">
        <v>1784</v>
      </c>
      <c r="R50">
        <v>18</v>
      </c>
      <c r="T50">
        <v>6500</v>
      </c>
      <c r="U50" s="7">
        <f t="shared" si="0"/>
        <v>3245960.5154999997</v>
      </c>
      <c r="V50" s="7">
        <f t="shared" si="3"/>
        <v>58.427289279</v>
      </c>
      <c r="W50" s="7">
        <f t="shared" si="1"/>
        <v>21098.743350749999</v>
      </c>
      <c r="X50" s="7">
        <f t="shared" si="2"/>
        <v>21157.170640028999</v>
      </c>
      <c r="Y50" s="64" t="s">
        <v>432</v>
      </c>
      <c r="Z50" s="64" t="s">
        <v>481</v>
      </c>
      <c r="AA50" s="7">
        <v>3245960.5154999997</v>
      </c>
      <c r="AB50" s="7">
        <v>21157.170640028999</v>
      </c>
      <c r="AD50" s="51" t="s">
        <v>478</v>
      </c>
      <c r="AE50" s="258">
        <v>26479369.603499994</v>
      </c>
      <c r="AF50" s="59">
        <v>12484.980717528</v>
      </c>
      <c r="AK50" s="100" t="s">
        <v>474</v>
      </c>
      <c r="AL50" s="7">
        <v>49.777624277999998</v>
      </c>
      <c r="AM50" s="7">
        <v>1686.90837831</v>
      </c>
      <c r="AN50" s="7">
        <v>1736.6860025880001</v>
      </c>
      <c r="AO50" s="7">
        <v>2765423.571</v>
      </c>
    </row>
    <row r="51" spans="1:41" x14ac:dyDescent="0.2">
      <c r="A51" s="22" t="s">
        <v>2075</v>
      </c>
      <c r="B51" s="4">
        <v>38783.559027777781</v>
      </c>
      <c r="C51" s="4">
        <v>38785.392361111109</v>
      </c>
      <c r="D51" t="s">
        <v>2701</v>
      </c>
      <c r="E51" t="s">
        <v>2702</v>
      </c>
      <c r="F51">
        <v>50</v>
      </c>
      <c r="L51">
        <v>2980.38</v>
      </c>
      <c r="N51">
        <v>141</v>
      </c>
      <c r="P51">
        <v>327</v>
      </c>
      <c r="Q51" t="s">
        <v>1784</v>
      </c>
      <c r="R51">
        <v>18</v>
      </c>
      <c r="T51">
        <v>59</v>
      </c>
      <c r="U51" s="7">
        <f t="shared" ref="U51:U123" si="4">L51*28.31685*1000</f>
        <v>84394973.402999997</v>
      </c>
      <c r="V51" s="7">
        <f t="shared" si="3"/>
        <v>1519.1095212539999</v>
      </c>
      <c r="W51" s="7">
        <f t="shared" ref="W51:W123" si="5">U51*T51/1000000</f>
        <v>4979.3034307769994</v>
      </c>
      <c r="X51" s="7">
        <f t="shared" si="2"/>
        <v>6498.4129520309998</v>
      </c>
      <c r="Y51" s="64" t="s">
        <v>432</v>
      </c>
      <c r="Z51" s="64" t="s">
        <v>482</v>
      </c>
      <c r="AA51" s="7">
        <v>84394973.402999997</v>
      </c>
      <c r="AB51" s="7">
        <v>6498.4129520309998</v>
      </c>
      <c r="AD51" s="51" t="s">
        <v>479</v>
      </c>
      <c r="AE51" s="258">
        <v>1047723.4500000001</v>
      </c>
      <c r="AF51" s="59">
        <v>577.56179933999999</v>
      </c>
      <c r="AK51" s="100" t="s">
        <v>475</v>
      </c>
      <c r="AL51" s="7">
        <v>1673.6668529129997</v>
      </c>
      <c r="AM51" s="7">
        <v>20650.515932099999</v>
      </c>
      <c r="AN51" s="7">
        <v>22324.182785012996</v>
      </c>
      <c r="AO51" s="7">
        <v>92981491.828499988</v>
      </c>
    </row>
    <row r="52" spans="1:41" x14ac:dyDescent="0.2">
      <c r="A52" s="22" t="s">
        <v>2075</v>
      </c>
      <c r="B52" s="4">
        <v>39052.145833333336</v>
      </c>
      <c r="C52" s="4">
        <v>39052.902777777781</v>
      </c>
      <c r="D52" t="s">
        <v>2735</v>
      </c>
      <c r="E52" t="s">
        <v>2736</v>
      </c>
      <c r="F52">
        <v>50</v>
      </c>
      <c r="L52">
        <v>154</v>
      </c>
      <c r="M52" t="s">
        <v>1934</v>
      </c>
      <c r="N52">
        <v>80.5</v>
      </c>
      <c r="P52">
        <v>335</v>
      </c>
      <c r="R52">
        <v>23</v>
      </c>
      <c r="T52">
        <v>230</v>
      </c>
      <c r="U52" s="7">
        <f t="shared" si="4"/>
        <v>4360794.8999999994</v>
      </c>
      <c r="V52" s="7">
        <f t="shared" ref="V52:V124" si="6">U52*R52/1000000</f>
        <v>100.29828269999999</v>
      </c>
      <c r="W52" s="7">
        <f t="shared" si="5"/>
        <v>1002.9828269999999</v>
      </c>
      <c r="X52" s="7">
        <f t="shared" ref="X52:X124" si="7">V52+W52</f>
        <v>1103.2811096999999</v>
      </c>
      <c r="Y52" s="64" t="s">
        <v>432</v>
      </c>
      <c r="Z52" s="64" t="s">
        <v>483</v>
      </c>
      <c r="AA52" s="7">
        <v>4360794.8999999994</v>
      </c>
      <c r="AB52" s="7">
        <v>1103.2811096999999</v>
      </c>
      <c r="AD52" s="51" t="s">
        <v>480</v>
      </c>
      <c r="AE52" s="258">
        <v>650438.04449999996</v>
      </c>
      <c r="AF52" s="59">
        <v>987.36495155099988</v>
      </c>
      <c r="AI52" t="s">
        <v>2990</v>
      </c>
      <c r="AK52" s="100" t="s">
        <v>476</v>
      </c>
      <c r="AL52" s="7">
        <v>87.230622761999996</v>
      </c>
      <c r="AM52" s="7">
        <v>24631.389319020003</v>
      </c>
      <c r="AN52" s="7">
        <v>24718.619941782003</v>
      </c>
      <c r="AO52" s="7">
        <v>4846145.7089999998</v>
      </c>
    </row>
    <row r="53" spans="1:41" x14ac:dyDescent="0.2">
      <c r="A53" s="22" t="s">
        <v>2075</v>
      </c>
      <c r="B53" s="4">
        <v>39096.881944444445</v>
      </c>
      <c r="C53" s="4">
        <v>39097.517361111109</v>
      </c>
      <c r="D53" t="s">
        <v>2745</v>
      </c>
      <c r="E53" t="s">
        <v>2746</v>
      </c>
      <c r="F53">
        <v>50</v>
      </c>
      <c r="L53">
        <v>52.99</v>
      </c>
      <c r="N53">
        <v>1100</v>
      </c>
      <c r="P53">
        <v>1540</v>
      </c>
      <c r="Q53" t="s">
        <v>1784</v>
      </c>
      <c r="R53">
        <v>18</v>
      </c>
      <c r="T53">
        <v>200</v>
      </c>
      <c r="U53" s="7">
        <f t="shared" si="4"/>
        <v>1500509.8814999999</v>
      </c>
      <c r="V53" s="7">
        <f t="shared" si="6"/>
        <v>27.009177866999998</v>
      </c>
      <c r="W53" s="7">
        <f t="shared" si="5"/>
        <v>300.10197629999993</v>
      </c>
      <c r="X53" s="7">
        <f t="shared" si="7"/>
        <v>327.11115416699994</v>
      </c>
      <c r="Y53" s="64" t="s">
        <v>432</v>
      </c>
      <c r="Z53" s="64" t="s">
        <v>484</v>
      </c>
      <c r="AA53" s="7">
        <v>1500509.8814999999</v>
      </c>
      <c r="AB53" s="7">
        <v>327.11115416699994</v>
      </c>
      <c r="AD53" s="51" t="s">
        <v>521</v>
      </c>
      <c r="AE53" s="258">
        <v>322245.75300000003</v>
      </c>
      <c r="AF53" s="59">
        <v>650.29192955399992</v>
      </c>
      <c r="AK53" s="100" t="s">
        <v>477</v>
      </c>
      <c r="AL53" s="7">
        <v>43.238130938999994</v>
      </c>
      <c r="AM53" s="7">
        <v>4813.0433113500003</v>
      </c>
      <c r="AN53" s="7">
        <v>4856.2814422889996</v>
      </c>
      <c r="AO53" s="7">
        <v>2402118.3854999999</v>
      </c>
    </row>
    <row r="54" spans="1:41" x14ac:dyDescent="0.2">
      <c r="A54" s="22" t="s">
        <v>2075</v>
      </c>
      <c r="B54" s="4">
        <v>39103.347222222219</v>
      </c>
      <c r="C54" s="4">
        <v>39104.274305555555</v>
      </c>
      <c r="D54" t="s">
        <v>2759</v>
      </c>
      <c r="E54" t="s">
        <v>2760</v>
      </c>
      <c r="F54">
        <v>50</v>
      </c>
      <c r="L54">
        <v>59.9</v>
      </c>
      <c r="N54">
        <v>721</v>
      </c>
      <c r="P54">
        <v>1090</v>
      </c>
      <c r="Q54" t="s">
        <v>1784</v>
      </c>
      <c r="R54">
        <v>18</v>
      </c>
      <c r="T54">
        <v>450</v>
      </c>
      <c r="U54" s="7">
        <f t="shared" si="4"/>
        <v>1696179.3149999999</v>
      </c>
      <c r="V54" s="7">
        <f t="shared" si="6"/>
        <v>30.53122767</v>
      </c>
      <c r="W54" s="7">
        <f t="shared" si="5"/>
        <v>763.28069174999996</v>
      </c>
      <c r="X54" s="7">
        <f t="shared" si="7"/>
        <v>793.81191941999998</v>
      </c>
      <c r="Y54" s="64" t="s">
        <v>432</v>
      </c>
      <c r="Z54" s="64" t="s">
        <v>485</v>
      </c>
      <c r="AA54" s="7">
        <v>1696179.3149999999</v>
      </c>
      <c r="AB54" s="7">
        <v>793.81191941999998</v>
      </c>
      <c r="AD54" s="51" t="s">
        <v>481</v>
      </c>
      <c r="AE54" s="258">
        <v>3653156.8184999996</v>
      </c>
      <c r="AF54" s="59">
        <v>21856.733888582999</v>
      </c>
      <c r="AK54" s="100" t="s">
        <v>478</v>
      </c>
      <c r="AL54" s="7">
        <v>476.62865286299996</v>
      </c>
      <c r="AM54" s="7">
        <v>12008.352064664999</v>
      </c>
      <c r="AN54" s="7">
        <v>12484.980717528</v>
      </c>
      <c r="AO54" s="7">
        <v>26479369.603499994</v>
      </c>
    </row>
    <row r="55" spans="1:41" x14ac:dyDescent="0.2">
      <c r="A55" s="22" t="s">
        <v>2075</v>
      </c>
      <c r="B55" s="4">
        <v>39136.986111111109</v>
      </c>
      <c r="C55" s="4">
        <v>39139.423611111109</v>
      </c>
      <c r="D55" t="s">
        <v>2771</v>
      </c>
      <c r="E55" t="s">
        <v>2772</v>
      </c>
      <c r="F55">
        <v>50</v>
      </c>
      <c r="L55">
        <v>391</v>
      </c>
      <c r="N55">
        <v>1620</v>
      </c>
      <c r="P55">
        <v>2930</v>
      </c>
      <c r="Q55" t="s">
        <v>1784</v>
      </c>
      <c r="R55">
        <v>18</v>
      </c>
      <c r="T55">
        <v>700</v>
      </c>
      <c r="U55" s="7">
        <f t="shared" si="4"/>
        <v>11071888.35</v>
      </c>
      <c r="V55" s="7">
        <f t="shared" si="6"/>
        <v>199.29399029999999</v>
      </c>
      <c r="W55" s="7">
        <f t="shared" si="5"/>
        <v>7750.3218450000004</v>
      </c>
      <c r="X55" s="7">
        <f t="shared" si="7"/>
        <v>7949.6158353000001</v>
      </c>
      <c r="Y55" s="64" t="s">
        <v>432</v>
      </c>
      <c r="Z55" s="64" t="s">
        <v>486</v>
      </c>
      <c r="AA55" s="7">
        <v>11071888.35</v>
      </c>
      <c r="AB55" s="7">
        <v>7949.6158353000001</v>
      </c>
      <c r="AD55" s="51" t="s">
        <v>482</v>
      </c>
      <c r="AE55" s="258">
        <v>86461537.115999997</v>
      </c>
      <c r="AF55" s="59">
        <v>8292.190254915</v>
      </c>
      <c r="AK55" s="100" t="s">
        <v>479</v>
      </c>
      <c r="AL55" s="7">
        <v>18.859022100000001</v>
      </c>
      <c r="AM55" s="7">
        <v>558.70277724000005</v>
      </c>
      <c r="AN55" s="7">
        <v>577.56179933999999</v>
      </c>
      <c r="AO55" s="7">
        <v>1047723.4500000001</v>
      </c>
    </row>
    <row r="56" spans="1:41" x14ac:dyDescent="0.2">
      <c r="A56" s="22" t="s">
        <v>2075</v>
      </c>
      <c r="B56" s="4">
        <v>39142.298611111109</v>
      </c>
      <c r="C56" s="4">
        <v>39143.361111111109</v>
      </c>
      <c r="D56" t="s">
        <v>2781</v>
      </c>
      <c r="E56" t="s">
        <v>2782</v>
      </c>
      <c r="F56">
        <v>50</v>
      </c>
      <c r="L56">
        <v>1534</v>
      </c>
      <c r="N56">
        <v>815</v>
      </c>
      <c r="P56">
        <v>1380</v>
      </c>
      <c r="Q56" t="s">
        <v>1784</v>
      </c>
      <c r="R56">
        <v>18</v>
      </c>
      <c r="T56">
        <v>600</v>
      </c>
      <c r="U56" s="7">
        <f t="shared" si="4"/>
        <v>43438047.899999999</v>
      </c>
      <c r="V56" s="7">
        <f t="shared" si="6"/>
        <v>781.88486219999993</v>
      </c>
      <c r="W56" s="7">
        <f t="shared" si="5"/>
        <v>26062.828740000001</v>
      </c>
      <c r="X56" s="7">
        <f t="shared" si="7"/>
        <v>26844.713602200001</v>
      </c>
      <c r="Y56" s="64" t="s">
        <v>432</v>
      </c>
      <c r="Z56" s="64" t="s">
        <v>487</v>
      </c>
      <c r="AA56" s="7">
        <v>43438047.899999999</v>
      </c>
      <c r="AB56" s="7">
        <v>26844.713602200001</v>
      </c>
      <c r="AD56" s="51" t="s">
        <v>483</v>
      </c>
      <c r="AE56" s="258">
        <v>4379484.0209999997</v>
      </c>
      <c r="AF56" s="59">
        <v>1103.9539180559998</v>
      </c>
      <c r="AK56" s="100" t="s">
        <v>480</v>
      </c>
      <c r="AL56" s="7">
        <v>11.707884800999999</v>
      </c>
      <c r="AM56" s="7">
        <v>975.6570667499999</v>
      </c>
      <c r="AN56" s="7">
        <v>987.36495155099988</v>
      </c>
      <c r="AO56" s="7">
        <v>650438.04449999996</v>
      </c>
    </row>
    <row r="57" spans="1:41" x14ac:dyDescent="0.2">
      <c r="A57" s="22" t="s">
        <v>2075</v>
      </c>
      <c r="B57" s="4">
        <v>39183.520833333336</v>
      </c>
      <c r="C57" s="4">
        <v>39184.260416666664</v>
      </c>
      <c r="D57" t="s">
        <v>2803</v>
      </c>
      <c r="E57" t="s">
        <v>2804</v>
      </c>
      <c r="F57">
        <v>50</v>
      </c>
      <c r="L57">
        <v>587.53</v>
      </c>
      <c r="N57">
        <v>804</v>
      </c>
      <c r="P57">
        <v>1090</v>
      </c>
      <c r="Q57" t="s">
        <v>1784</v>
      </c>
      <c r="R57">
        <v>18</v>
      </c>
      <c r="T57">
        <v>220</v>
      </c>
      <c r="U57" s="7">
        <f t="shared" si="4"/>
        <v>16636998.8805</v>
      </c>
      <c r="V57" s="7">
        <f t="shared" si="6"/>
        <v>299.46597984899995</v>
      </c>
      <c r="W57" s="7">
        <f t="shared" si="5"/>
        <v>3660.1397537100002</v>
      </c>
      <c r="X57" s="7">
        <f t="shared" si="7"/>
        <v>3959.6057335590003</v>
      </c>
      <c r="Y57" s="64" t="s">
        <v>432</v>
      </c>
      <c r="Z57" s="64" t="s">
        <v>488</v>
      </c>
      <c r="AA57" s="7">
        <v>16636998.8805</v>
      </c>
      <c r="AB57" s="7">
        <v>3959.6057335590003</v>
      </c>
      <c r="AD57" s="51" t="s">
        <v>484</v>
      </c>
      <c r="AE57" s="258">
        <v>1507872.2625</v>
      </c>
      <c r="AF57" s="59">
        <v>329.67326275499994</v>
      </c>
      <c r="AK57" s="100" t="s">
        <v>521</v>
      </c>
      <c r="AL57" s="7">
        <v>5.8004235540000009</v>
      </c>
      <c r="AM57" s="7">
        <v>644.49150599999996</v>
      </c>
      <c r="AN57" s="7">
        <v>650.29192955399992</v>
      </c>
      <c r="AO57" s="7">
        <v>322245.75300000003</v>
      </c>
    </row>
    <row r="58" spans="1:41" x14ac:dyDescent="0.2">
      <c r="A58" s="22" t="s">
        <v>2075</v>
      </c>
      <c r="B58" s="109">
        <v>39350.697916666664</v>
      </c>
      <c r="C58" s="109">
        <v>39351.184027777781</v>
      </c>
      <c r="D58" t="s">
        <v>2817</v>
      </c>
      <c r="E58" s="110" t="s">
        <v>2818</v>
      </c>
      <c r="F58">
        <v>50</v>
      </c>
      <c r="L58">
        <v>124</v>
      </c>
      <c r="N58">
        <v>7</v>
      </c>
      <c r="P58">
        <v>36</v>
      </c>
      <c r="Q58" s="110" t="s">
        <v>1784</v>
      </c>
      <c r="R58" s="110">
        <v>18</v>
      </c>
      <c r="S58" s="110" t="s">
        <v>1784</v>
      </c>
      <c r="T58" s="110">
        <v>18</v>
      </c>
      <c r="U58" s="7">
        <f t="shared" si="4"/>
        <v>3511289.3999999994</v>
      </c>
      <c r="V58" s="7">
        <f t="shared" si="6"/>
        <v>63.203209199999989</v>
      </c>
      <c r="W58" s="7">
        <f t="shared" si="5"/>
        <v>63.203209199999989</v>
      </c>
      <c r="X58" s="7">
        <f t="shared" si="7"/>
        <v>126.40641839999998</v>
      </c>
      <c r="Y58" s="64" t="s">
        <v>432</v>
      </c>
      <c r="Z58" s="64" t="s">
        <v>489</v>
      </c>
      <c r="AA58" s="7">
        <v>3511289.3999999994</v>
      </c>
      <c r="AB58" s="7">
        <v>126.40641839999998</v>
      </c>
      <c r="AD58" s="51" t="s">
        <v>485</v>
      </c>
      <c r="AE58" s="258">
        <v>1714302.0989999999</v>
      </c>
      <c r="AF58" s="59">
        <v>794.77242697199995</v>
      </c>
      <c r="AK58" s="100" t="s">
        <v>481</v>
      </c>
      <c r="AL58" s="7">
        <v>65.756822733000007</v>
      </c>
      <c r="AM58" s="7">
        <v>21790.977065849998</v>
      </c>
      <c r="AN58" s="7">
        <v>21856.733888582999</v>
      </c>
      <c r="AO58" s="7">
        <v>3653156.8184999996</v>
      </c>
    </row>
    <row r="59" spans="1:41" x14ac:dyDescent="0.2">
      <c r="A59" s="22" t="s">
        <v>2075</v>
      </c>
      <c r="B59" s="4">
        <v>39417.545138888891</v>
      </c>
      <c r="C59" s="4">
        <v>39419.232638888891</v>
      </c>
      <c r="D59" t="s">
        <v>2825</v>
      </c>
      <c r="E59" t="s">
        <v>2826</v>
      </c>
      <c r="F59">
        <v>50</v>
      </c>
      <c r="L59">
        <v>679</v>
      </c>
      <c r="N59">
        <v>616</v>
      </c>
      <c r="P59">
        <v>897</v>
      </c>
      <c r="R59">
        <v>34</v>
      </c>
      <c r="T59">
        <v>330</v>
      </c>
      <c r="U59" s="7">
        <f t="shared" si="4"/>
        <v>19227141.149999999</v>
      </c>
      <c r="V59" s="7">
        <f t="shared" si="6"/>
        <v>653.72279909999986</v>
      </c>
      <c r="W59" s="7">
        <f t="shared" si="5"/>
        <v>6344.956579499999</v>
      </c>
      <c r="X59" s="7">
        <f t="shared" si="7"/>
        <v>6998.6793785999989</v>
      </c>
      <c r="Y59" s="64" t="s">
        <v>432</v>
      </c>
      <c r="Z59" s="64" t="s">
        <v>490</v>
      </c>
      <c r="AA59" s="7">
        <v>19227141.149999999</v>
      </c>
      <c r="AB59" s="7">
        <v>6998.6793785999989</v>
      </c>
      <c r="AD59" s="51" t="s">
        <v>486</v>
      </c>
      <c r="AE59" s="258">
        <v>11278884.523499999</v>
      </c>
      <c r="AF59" s="59">
        <v>8025.7904271480002</v>
      </c>
      <c r="AK59" s="100" t="s">
        <v>482</v>
      </c>
      <c r="AL59" s="7">
        <v>1556.3076680879999</v>
      </c>
      <c r="AM59" s="7">
        <v>6735.8825868269996</v>
      </c>
      <c r="AN59" s="7">
        <v>8292.190254915</v>
      </c>
      <c r="AO59" s="7">
        <v>86461537.115999997</v>
      </c>
    </row>
    <row r="60" spans="1:41" x14ac:dyDescent="0.2">
      <c r="A60" s="22" t="s">
        <v>2075</v>
      </c>
      <c r="B60" s="4">
        <v>39427.263888888891</v>
      </c>
      <c r="C60" s="4">
        <v>39428.1875</v>
      </c>
      <c r="D60" t="s">
        <v>2849</v>
      </c>
      <c r="E60" t="s">
        <v>2850</v>
      </c>
      <c r="F60">
        <v>50</v>
      </c>
      <c r="L60">
        <v>101</v>
      </c>
      <c r="M60" t="s">
        <v>1934</v>
      </c>
      <c r="N60">
        <v>2560</v>
      </c>
      <c r="P60">
        <v>7490</v>
      </c>
      <c r="R60">
        <v>2500</v>
      </c>
      <c r="T60">
        <v>6300</v>
      </c>
      <c r="U60" s="7">
        <f t="shared" si="4"/>
        <v>2860001.8499999996</v>
      </c>
      <c r="V60" s="7">
        <f t="shared" si="6"/>
        <v>7150.0046249999987</v>
      </c>
      <c r="W60" s="7">
        <f t="shared" si="5"/>
        <v>18018.011654999995</v>
      </c>
      <c r="X60" s="7">
        <f t="shared" si="7"/>
        <v>25168.016279999993</v>
      </c>
      <c r="Y60" s="64" t="s">
        <v>432</v>
      </c>
      <c r="Z60" s="64" t="s">
        <v>491</v>
      </c>
      <c r="AA60" s="7">
        <v>2860001.8499999996</v>
      </c>
      <c r="AB60" s="7">
        <v>25168.016279999993</v>
      </c>
      <c r="AD60" s="51" t="s">
        <v>487</v>
      </c>
      <c r="AE60" s="258">
        <v>43844961.034499995</v>
      </c>
      <c r="AF60" s="59">
        <v>28764.529770771001</v>
      </c>
      <c r="AK60" s="100" t="s">
        <v>483</v>
      </c>
      <c r="AL60" s="7">
        <v>100.63468687799998</v>
      </c>
      <c r="AM60" s="7">
        <v>1003.3192311779999</v>
      </c>
      <c r="AN60" s="7">
        <v>1103.9539180559998</v>
      </c>
      <c r="AO60" s="7">
        <v>4379484.0209999997</v>
      </c>
    </row>
    <row r="61" spans="1:41" x14ac:dyDescent="0.2">
      <c r="A61" s="22" t="s">
        <v>2075</v>
      </c>
      <c r="B61" s="4">
        <v>39452.739583333336</v>
      </c>
      <c r="C61" s="4">
        <v>39456.163194444445</v>
      </c>
      <c r="D61" t="s">
        <v>2877</v>
      </c>
      <c r="E61" t="s">
        <v>2878</v>
      </c>
      <c r="F61">
        <v>50</v>
      </c>
      <c r="L61">
        <v>5488</v>
      </c>
      <c r="N61">
        <v>137</v>
      </c>
      <c r="P61">
        <v>263</v>
      </c>
      <c r="Q61" t="s">
        <v>1784</v>
      </c>
      <c r="R61">
        <v>18</v>
      </c>
      <c r="T61">
        <v>73</v>
      </c>
      <c r="U61" s="7">
        <f t="shared" si="4"/>
        <v>155402872.79999998</v>
      </c>
      <c r="V61" s="7">
        <f t="shared" si="6"/>
        <v>2797.2517103999994</v>
      </c>
      <c r="W61" s="7">
        <f t="shared" si="5"/>
        <v>11344.409714399999</v>
      </c>
      <c r="X61" s="7">
        <f t="shared" si="7"/>
        <v>14141.661424799999</v>
      </c>
      <c r="Y61" s="64" t="s">
        <v>432</v>
      </c>
      <c r="Z61" s="64" t="s">
        <v>492</v>
      </c>
      <c r="AA61" s="7">
        <v>155402872.79999998</v>
      </c>
      <c r="AB61" s="7">
        <v>14141.661424799999</v>
      </c>
      <c r="AD61" s="51" t="s">
        <v>488</v>
      </c>
      <c r="AE61" s="258">
        <v>17344070.625</v>
      </c>
      <c r="AF61" s="59">
        <v>5315.7693395100005</v>
      </c>
      <c r="AK61" s="100" t="s">
        <v>484</v>
      </c>
      <c r="AL61" s="7">
        <v>27.141700725</v>
      </c>
      <c r="AM61" s="7">
        <v>302.53156202999992</v>
      </c>
      <c r="AN61" s="7">
        <v>329.67326275499994</v>
      </c>
      <c r="AO61" s="7">
        <v>1507872.2625</v>
      </c>
    </row>
    <row r="62" spans="1:41" x14ac:dyDescent="0.2">
      <c r="A62" s="22" t="s">
        <v>2075</v>
      </c>
      <c r="B62" s="4">
        <v>39495.142361111109</v>
      </c>
      <c r="C62" s="4">
        <v>39495.649305555555</v>
      </c>
      <c r="D62" t="s">
        <v>2930</v>
      </c>
      <c r="E62" t="s">
        <v>2931</v>
      </c>
      <c r="F62">
        <v>50</v>
      </c>
      <c r="L62">
        <v>1266</v>
      </c>
      <c r="N62">
        <v>867</v>
      </c>
      <c r="P62">
        <v>1420</v>
      </c>
      <c r="Q62" t="s">
        <v>1784</v>
      </c>
      <c r="R62">
        <v>18</v>
      </c>
      <c r="T62">
        <v>610</v>
      </c>
      <c r="U62" s="7">
        <f t="shared" si="4"/>
        <v>35849132.099999994</v>
      </c>
      <c r="V62" s="7">
        <f t="shared" si="6"/>
        <v>645.2843777999999</v>
      </c>
      <c r="W62" s="7">
        <f t="shared" si="5"/>
        <v>21867.970580999998</v>
      </c>
      <c r="X62" s="7">
        <f t="shared" si="7"/>
        <v>22513.254958799997</v>
      </c>
      <c r="Y62" s="64" t="s">
        <v>432</v>
      </c>
      <c r="Z62" s="64" t="s">
        <v>493</v>
      </c>
      <c r="AA62" s="7">
        <v>35849132.099999994</v>
      </c>
      <c r="AB62" s="7">
        <v>22513.254958799997</v>
      </c>
      <c r="AD62" s="60" t="s">
        <v>489</v>
      </c>
      <c r="AE62" s="259">
        <v>3729045.9764999994</v>
      </c>
      <c r="AF62" s="61">
        <v>134.24565515399999</v>
      </c>
      <c r="AG62" s="62" t="s">
        <v>2988</v>
      </c>
      <c r="AH62" s="62"/>
      <c r="AK62" s="100" t="s">
        <v>485</v>
      </c>
      <c r="AL62" s="7">
        <v>30.857437781999998</v>
      </c>
      <c r="AM62" s="7">
        <v>763.91498918999991</v>
      </c>
      <c r="AN62" s="7">
        <v>794.77242697199995</v>
      </c>
      <c r="AO62" s="7">
        <v>1714302.0989999999</v>
      </c>
    </row>
    <row r="63" spans="1:41" x14ac:dyDescent="0.2">
      <c r="A63" s="22" t="s">
        <v>2075</v>
      </c>
      <c r="B63" s="4">
        <v>39532.28125</v>
      </c>
      <c r="C63" s="4">
        <v>39532.9375</v>
      </c>
      <c r="D63" t="s">
        <v>2982</v>
      </c>
      <c r="E63" s="45" t="s">
        <v>2995</v>
      </c>
      <c r="F63">
        <v>50</v>
      </c>
      <c r="L63">
        <v>1089</v>
      </c>
      <c r="N63">
        <v>252</v>
      </c>
      <c r="P63">
        <v>454</v>
      </c>
      <c r="Q63" t="s">
        <v>1784</v>
      </c>
      <c r="R63">
        <v>18</v>
      </c>
      <c r="T63">
        <v>73</v>
      </c>
      <c r="U63" s="284">
        <f t="shared" si="4"/>
        <v>30837049.649999999</v>
      </c>
      <c r="V63" s="7">
        <f t="shared" si="6"/>
        <v>555.06689369999992</v>
      </c>
      <c r="W63" s="7">
        <f t="shared" si="5"/>
        <v>2251.1046244499998</v>
      </c>
      <c r="X63" s="7">
        <f t="shared" si="7"/>
        <v>2806.1715181499999</v>
      </c>
      <c r="Y63" s="64" t="s">
        <v>432</v>
      </c>
      <c r="Z63" s="64" t="s">
        <v>494</v>
      </c>
      <c r="AA63" s="7">
        <v>30837049.649999999</v>
      </c>
      <c r="AB63" s="7">
        <v>2806.1715181499999</v>
      </c>
      <c r="AD63" s="51" t="s">
        <v>490</v>
      </c>
      <c r="AE63" s="258">
        <v>19708527.599999998</v>
      </c>
      <c r="AF63" s="59">
        <v>7252.8514241999992</v>
      </c>
      <c r="AK63" s="100" t="s">
        <v>486</v>
      </c>
      <c r="AL63" s="7">
        <v>203.019921423</v>
      </c>
      <c r="AM63" s="7">
        <v>7822.7705057250005</v>
      </c>
      <c r="AN63" s="7">
        <v>8025.7904271480002</v>
      </c>
      <c r="AO63" s="7">
        <v>11278884.523499999</v>
      </c>
    </row>
    <row r="64" spans="1:41" x14ac:dyDescent="0.2">
      <c r="A64" s="22" t="s">
        <v>2075</v>
      </c>
      <c r="B64" s="4">
        <v>39532.989583333336</v>
      </c>
      <c r="C64" s="4">
        <v>39533.732638888891</v>
      </c>
      <c r="D64" t="s">
        <v>3</v>
      </c>
      <c r="E64" s="45" t="s">
        <v>2993</v>
      </c>
      <c r="F64">
        <v>50</v>
      </c>
      <c r="L64">
        <v>1034.9000000000001</v>
      </c>
      <c r="P64">
        <v>156</v>
      </c>
      <c r="Q64" s="62" t="s">
        <v>1784</v>
      </c>
      <c r="R64" s="62">
        <v>18</v>
      </c>
      <c r="S64" s="62" t="s">
        <v>1784</v>
      </c>
      <c r="T64" s="62">
        <v>18</v>
      </c>
      <c r="U64" s="284">
        <f t="shared" si="4"/>
        <v>29305108.065000001</v>
      </c>
      <c r="V64" s="7">
        <f t="shared" si="6"/>
        <v>527.49194517000001</v>
      </c>
      <c r="W64" s="7">
        <f t="shared" si="5"/>
        <v>527.49194517000001</v>
      </c>
      <c r="X64" s="7">
        <f t="shared" si="7"/>
        <v>1054.98389034</v>
      </c>
      <c r="Y64" s="64" t="s">
        <v>432</v>
      </c>
      <c r="Z64" s="64" t="s">
        <v>532</v>
      </c>
      <c r="AA64" s="7">
        <v>29305108.065000001</v>
      </c>
      <c r="AB64" s="7">
        <v>1054.98389034</v>
      </c>
      <c r="AD64" s="51" t="s">
        <v>491</v>
      </c>
      <c r="AE64" s="258">
        <v>2887186.0259999996</v>
      </c>
      <c r="AF64" s="59">
        <v>25820.436503999994</v>
      </c>
      <c r="AK64" s="100" t="s">
        <v>487</v>
      </c>
      <c r="AL64" s="7">
        <v>789.2092986209999</v>
      </c>
      <c r="AM64" s="7">
        <v>27975.320472150001</v>
      </c>
      <c r="AN64" s="7">
        <v>28764.529770771001</v>
      </c>
      <c r="AO64" s="7">
        <v>43844961.034499995</v>
      </c>
    </row>
    <row r="65" spans="1:41" x14ac:dyDescent="0.2">
      <c r="A65" s="22" t="s">
        <v>2075</v>
      </c>
      <c r="B65" s="4">
        <v>39533.829861111109</v>
      </c>
      <c r="C65" s="4">
        <v>39534.232638888891</v>
      </c>
      <c r="D65" t="s">
        <v>7</v>
      </c>
      <c r="E65" s="45" t="s">
        <v>2994</v>
      </c>
      <c r="F65">
        <v>50</v>
      </c>
      <c r="L65">
        <v>464.65</v>
      </c>
      <c r="P65">
        <v>137</v>
      </c>
      <c r="Q65" s="62" t="s">
        <v>1784</v>
      </c>
      <c r="R65" s="62">
        <v>18</v>
      </c>
      <c r="S65" s="62" t="s">
        <v>1784</v>
      </c>
      <c r="T65" s="62">
        <v>18</v>
      </c>
      <c r="U65" s="284">
        <f t="shared" si="4"/>
        <v>13157424.352499999</v>
      </c>
      <c r="V65" s="7">
        <f t="shared" si="6"/>
        <v>236.83363834499997</v>
      </c>
      <c r="W65" s="7">
        <f t="shared" si="5"/>
        <v>236.83363834499997</v>
      </c>
      <c r="X65" s="7">
        <f t="shared" si="7"/>
        <v>473.66727668999994</v>
      </c>
      <c r="Y65" s="64" t="s">
        <v>432</v>
      </c>
      <c r="Z65" s="64" t="s">
        <v>533</v>
      </c>
      <c r="AA65" s="7">
        <v>13157424.352499999</v>
      </c>
      <c r="AB65" s="7">
        <v>473.66727668999994</v>
      </c>
      <c r="AD65" s="51" t="s">
        <v>492</v>
      </c>
      <c r="AE65" s="258">
        <v>158124122.08499998</v>
      </c>
      <c r="AF65" s="59">
        <v>16313.218354229999</v>
      </c>
      <c r="AK65" s="100" t="s">
        <v>488</v>
      </c>
      <c r="AL65" s="7">
        <v>312.19327124999995</v>
      </c>
      <c r="AM65" s="7">
        <v>5003.5760682600003</v>
      </c>
      <c r="AN65" s="7">
        <v>5315.7693395100005</v>
      </c>
      <c r="AO65" s="7">
        <v>17344070.625</v>
      </c>
    </row>
    <row r="66" spans="1:41" x14ac:dyDescent="0.2">
      <c r="A66" s="22" t="s">
        <v>2075</v>
      </c>
      <c r="B66" s="4">
        <v>39782.642361111109</v>
      </c>
      <c r="C66" s="4">
        <v>39783.506944444445</v>
      </c>
      <c r="D66" t="s">
        <v>47</v>
      </c>
      <c r="E66" t="s">
        <v>48</v>
      </c>
      <c r="F66">
        <v>50</v>
      </c>
      <c r="L66">
        <v>311.39999999999998</v>
      </c>
      <c r="N66">
        <v>1050</v>
      </c>
      <c r="P66">
        <v>1690</v>
      </c>
      <c r="Q66" t="s">
        <v>1784</v>
      </c>
      <c r="R66">
        <v>18</v>
      </c>
      <c r="T66">
        <v>760</v>
      </c>
      <c r="U66" s="7">
        <f t="shared" si="4"/>
        <v>8817867.0899999999</v>
      </c>
      <c r="V66" s="7">
        <f t="shared" si="6"/>
        <v>158.72160762000001</v>
      </c>
      <c r="W66" s="7">
        <f t="shared" si="5"/>
        <v>6701.5789883999996</v>
      </c>
      <c r="X66" s="7">
        <f t="shared" si="7"/>
        <v>6860.3005960199998</v>
      </c>
      <c r="Y66" s="64" t="s">
        <v>432</v>
      </c>
      <c r="Z66" s="64" t="s">
        <v>495</v>
      </c>
      <c r="AA66" s="7">
        <v>8817867.0899999999</v>
      </c>
      <c r="AB66" s="7">
        <v>6860.3005960199998</v>
      </c>
      <c r="AD66" s="51" t="s">
        <v>493</v>
      </c>
      <c r="AE66" s="258">
        <v>37916262.149999991</v>
      </c>
      <c r="AF66" s="59">
        <v>24472.894246199998</v>
      </c>
      <c r="AK66" s="100" t="s">
        <v>489</v>
      </c>
      <c r="AL66" s="7">
        <v>67.122827576999995</v>
      </c>
      <c r="AM66" s="7">
        <v>67.122827576999995</v>
      </c>
      <c r="AN66" s="7">
        <v>134.24565515399999</v>
      </c>
      <c r="AO66" s="7">
        <v>3729045.9764999994</v>
      </c>
    </row>
    <row r="67" spans="1:41" x14ac:dyDescent="0.2">
      <c r="A67" s="22" t="s">
        <v>2075</v>
      </c>
      <c r="B67" s="4">
        <v>39790.65625</v>
      </c>
      <c r="C67" s="4">
        <v>39791.767361111109</v>
      </c>
      <c r="D67" t="s">
        <v>65</v>
      </c>
      <c r="E67" t="s">
        <v>66</v>
      </c>
      <c r="F67">
        <v>50</v>
      </c>
      <c r="L67">
        <v>141.55000000000001</v>
      </c>
      <c r="N67">
        <v>1700</v>
      </c>
      <c r="P67">
        <v>2670</v>
      </c>
      <c r="Q67" t="s">
        <v>1784</v>
      </c>
      <c r="R67">
        <v>20</v>
      </c>
      <c r="T67">
        <v>850</v>
      </c>
      <c r="U67" s="284">
        <f t="shared" si="4"/>
        <v>4008250.1175000002</v>
      </c>
      <c r="V67" s="7">
        <f t="shared" si="6"/>
        <v>80.165002350000009</v>
      </c>
      <c r="W67" s="7">
        <f t="shared" si="5"/>
        <v>3407.012599875</v>
      </c>
      <c r="X67" s="7">
        <f t="shared" si="7"/>
        <v>3487.1776022250001</v>
      </c>
      <c r="Y67" s="64" t="s">
        <v>432</v>
      </c>
      <c r="Z67" s="64" t="s">
        <v>496</v>
      </c>
      <c r="AA67" s="7">
        <v>4008250.1175000002</v>
      </c>
      <c r="AB67" s="7">
        <v>3487.1776022250001</v>
      </c>
      <c r="AD67" s="51" t="s">
        <v>535</v>
      </c>
      <c r="AE67" s="258">
        <v>63996.080999999991</v>
      </c>
      <c r="AF67" s="59">
        <v>71.547618557999996</v>
      </c>
      <c r="AK67" s="100" t="s">
        <v>490</v>
      </c>
      <c r="AL67" s="7">
        <v>662.3877551999999</v>
      </c>
      <c r="AM67" s="7">
        <v>6590.4636689999988</v>
      </c>
      <c r="AN67" s="7">
        <v>7252.8514241999992</v>
      </c>
      <c r="AO67" s="7">
        <v>19708527.599999998</v>
      </c>
    </row>
    <row r="68" spans="1:41" x14ac:dyDescent="0.2">
      <c r="A68" s="22" t="s">
        <v>2075</v>
      </c>
      <c r="B68" s="4">
        <v>39791.815972222219</v>
      </c>
      <c r="C68" s="4">
        <v>39792.333333333336</v>
      </c>
      <c r="D68" t="s">
        <v>73</v>
      </c>
      <c r="E68" t="s">
        <v>74</v>
      </c>
      <c r="F68">
        <v>50</v>
      </c>
      <c r="L68">
        <v>67.67</v>
      </c>
      <c r="P68">
        <v>1830</v>
      </c>
      <c r="Q68" t="s">
        <v>1784</v>
      </c>
      <c r="R68">
        <v>20</v>
      </c>
      <c r="T68">
        <v>640</v>
      </c>
      <c r="U68" s="284">
        <f t="shared" si="4"/>
        <v>1916201.2394999999</v>
      </c>
      <c r="V68" s="7">
        <f t="shared" si="6"/>
        <v>38.324024789999996</v>
      </c>
      <c r="W68" s="7">
        <f t="shared" si="5"/>
        <v>1226.3687932799999</v>
      </c>
      <c r="X68" s="7">
        <f t="shared" si="7"/>
        <v>1264.6928180699999</v>
      </c>
      <c r="Y68" s="64" t="s">
        <v>432</v>
      </c>
      <c r="Z68" s="64" t="s">
        <v>497</v>
      </c>
      <c r="AA68" s="7">
        <v>1916201.2394999999</v>
      </c>
      <c r="AB68" s="7">
        <v>1264.6928180699999</v>
      </c>
      <c r="AD68" s="51" t="s">
        <v>494</v>
      </c>
      <c r="AE68" s="258">
        <v>31833802.77</v>
      </c>
      <c r="AF68" s="59">
        <v>2993.5611047100001</v>
      </c>
      <c r="AK68" s="100" t="s">
        <v>491</v>
      </c>
      <c r="AL68" s="7">
        <v>7150.0046249999987</v>
      </c>
      <c r="AM68" s="7">
        <v>18670.431878999996</v>
      </c>
      <c r="AN68" s="7">
        <v>25820.436503999994</v>
      </c>
      <c r="AO68" s="7">
        <v>2887186.0259999996</v>
      </c>
    </row>
    <row r="69" spans="1:41" x14ac:dyDescent="0.2">
      <c r="A69" s="22" t="s">
        <v>2075</v>
      </c>
      <c r="B69" s="4">
        <v>39822.256944444445</v>
      </c>
      <c r="C69" s="4">
        <v>39822.684027777781</v>
      </c>
      <c r="D69" t="s">
        <v>115</v>
      </c>
      <c r="E69" t="s">
        <v>116</v>
      </c>
      <c r="F69">
        <v>50</v>
      </c>
      <c r="L69">
        <v>40.76</v>
      </c>
      <c r="N69">
        <v>432</v>
      </c>
      <c r="P69">
        <v>752</v>
      </c>
      <c r="Q69" t="s">
        <v>1784</v>
      </c>
      <c r="R69">
        <v>20</v>
      </c>
      <c r="T69">
        <v>180</v>
      </c>
      <c r="U69" s="7">
        <f t="shared" si="4"/>
        <v>1154194.8059999999</v>
      </c>
      <c r="V69" s="7">
        <f t="shared" si="6"/>
        <v>23.083896119999999</v>
      </c>
      <c r="W69" s="7">
        <f t="shared" si="5"/>
        <v>207.75506507999998</v>
      </c>
      <c r="X69" s="7">
        <f t="shared" si="7"/>
        <v>230.83896119999997</v>
      </c>
      <c r="Y69" s="64" t="s">
        <v>432</v>
      </c>
      <c r="Z69" s="64" t="s">
        <v>498</v>
      </c>
      <c r="AA69" s="7">
        <v>1154194.8059999999</v>
      </c>
      <c r="AB69" s="7">
        <v>230.83896119999997</v>
      </c>
      <c r="AD69" s="60" t="s">
        <v>536</v>
      </c>
      <c r="AE69" s="259">
        <v>368119.04999999993</v>
      </c>
      <c r="AF69" s="61">
        <v>13.252285799999997</v>
      </c>
      <c r="AG69" s="62" t="s">
        <v>2992</v>
      </c>
      <c r="AH69" s="62"/>
      <c r="AK69" s="100" t="s">
        <v>492</v>
      </c>
      <c r="AL69" s="7">
        <v>2846.2341975299996</v>
      </c>
      <c r="AM69" s="7">
        <v>13466.984156699998</v>
      </c>
      <c r="AN69" s="7">
        <v>16313.218354229999</v>
      </c>
      <c r="AO69" s="7">
        <v>158124122.08499998</v>
      </c>
    </row>
    <row r="70" spans="1:41" x14ac:dyDescent="0.2">
      <c r="A70" s="22" t="s">
        <v>2075</v>
      </c>
      <c r="B70" s="4">
        <v>39871.263888888891</v>
      </c>
      <c r="C70" s="4">
        <v>39871.614583333336</v>
      </c>
      <c r="D70" t="s">
        <v>167</v>
      </c>
      <c r="E70" t="s">
        <v>168</v>
      </c>
      <c r="F70">
        <v>50</v>
      </c>
      <c r="L70">
        <v>248.98</v>
      </c>
      <c r="N70">
        <v>951</v>
      </c>
      <c r="P70">
        <v>1770</v>
      </c>
      <c r="Q70" t="s">
        <v>1784</v>
      </c>
      <c r="R70">
        <v>20</v>
      </c>
      <c r="T70">
        <v>810</v>
      </c>
      <c r="U70" s="7">
        <f t="shared" si="4"/>
        <v>7050329.3129999992</v>
      </c>
      <c r="V70" s="7">
        <f t="shared" si="6"/>
        <v>141.00658625999998</v>
      </c>
      <c r="W70" s="7">
        <f t="shared" si="5"/>
        <v>5710.76674353</v>
      </c>
      <c r="X70" s="7">
        <f t="shared" si="7"/>
        <v>5851.7733297900004</v>
      </c>
      <c r="Y70" s="64" t="s">
        <v>432</v>
      </c>
      <c r="Z70" s="64" t="s">
        <v>499</v>
      </c>
      <c r="AA70" s="7">
        <v>7050329.3129999992</v>
      </c>
      <c r="AB70" s="7">
        <v>5851.7733297900004</v>
      </c>
      <c r="AD70" s="60" t="s">
        <v>537</v>
      </c>
      <c r="AE70" s="259">
        <v>164237.73000000001</v>
      </c>
      <c r="AF70" s="61">
        <v>5.9125582799999998</v>
      </c>
      <c r="AG70" s="62" t="s">
        <v>2992</v>
      </c>
      <c r="AH70" s="62"/>
      <c r="AK70" s="100" t="s">
        <v>493</v>
      </c>
      <c r="AL70" s="7">
        <v>682.49271869999984</v>
      </c>
      <c r="AM70" s="7">
        <v>23790.401527499998</v>
      </c>
      <c r="AN70" s="7">
        <v>24472.894246199998</v>
      </c>
      <c r="AO70" s="7">
        <v>37916262.149999991</v>
      </c>
    </row>
    <row r="71" spans="1:41" x14ac:dyDescent="0.2">
      <c r="A71" s="22" t="s">
        <v>2075</v>
      </c>
      <c r="B71" s="4">
        <v>39900.791666666664</v>
      </c>
      <c r="C71" s="4">
        <v>39901.725694444445</v>
      </c>
      <c r="D71" t="s">
        <v>205</v>
      </c>
      <c r="E71" t="s">
        <v>206</v>
      </c>
      <c r="F71">
        <v>50</v>
      </c>
      <c r="L71">
        <v>304.52999999999997</v>
      </c>
      <c r="N71">
        <v>3100</v>
      </c>
      <c r="P71">
        <v>5070</v>
      </c>
      <c r="Q71" t="s">
        <v>1784</v>
      </c>
      <c r="R71">
        <v>20</v>
      </c>
      <c r="T71">
        <v>3000</v>
      </c>
      <c r="U71" s="7">
        <f t="shared" si="4"/>
        <v>8623330.3304999992</v>
      </c>
      <c r="V71" s="7">
        <f t="shared" si="6"/>
        <v>172.46660660999999</v>
      </c>
      <c r="W71" s="7">
        <f t="shared" si="5"/>
        <v>25869.990991499995</v>
      </c>
      <c r="X71" s="7">
        <f t="shared" si="7"/>
        <v>26042.457598109995</v>
      </c>
      <c r="Y71" s="64" t="s">
        <v>432</v>
      </c>
      <c r="Z71" s="64" t="s">
        <v>500</v>
      </c>
      <c r="AA71" s="7">
        <v>8623330.3304999992</v>
      </c>
      <c r="AB71" s="7">
        <v>26042.457598109995</v>
      </c>
      <c r="AD71" s="51" t="s">
        <v>495</v>
      </c>
      <c r="AE71" s="258">
        <v>9462075.4275000002</v>
      </c>
      <c r="AF71" s="59">
        <v>7644.946351095</v>
      </c>
      <c r="AK71" s="100" t="s">
        <v>535</v>
      </c>
      <c r="AL71" s="7">
        <v>1.1519294579999999</v>
      </c>
      <c r="AM71" s="7">
        <v>70.395689099999998</v>
      </c>
      <c r="AN71" s="7">
        <v>71.547618557999996</v>
      </c>
      <c r="AO71" s="7">
        <v>63996.080999999991</v>
      </c>
    </row>
    <row r="72" spans="1:41" x14ac:dyDescent="0.2">
      <c r="A72" s="22" t="s">
        <v>2075</v>
      </c>
      <c r="B72" s="4">
        <v>39924.305555555555</v>
      </c>
      <c r="C72" s="4">
        <v>39924.538194444445</v>
      </c>
      <c r="D72" t="s">
        <v>231</v>
      </c>
      <c r="E72" t="s">
        <v>232</v>
      </c>
      <c r="F72">
        <v>50</v>
      </c>
      <c r="L72">
        <v>180.26</v>
      </c>
      <c r="N72">
        <v>135</v>
      </c>
      <c r="P72">
        <v>213</v>
      </c>
      <c r="Q72" t="s">
        <v>1784</v>
      </c>
      <c r="R72">
        <v>20</v>
      </c>
      <c r="T72">
        <v>40</v>
      </c>
      <c r="U72" s="7">
        <f t="shared" si="4"/>
        <v>5104395.3809999991</v>
      </c>
      <c r="V72" s="7">
        <f t="shared" si="6"/>
        <v>102.08790761999998</v>
      </c>
      <c r="W72" s="7">
        <f t="shared" si="5"/>
        <v>204.17581523999996</v>
      </c>
      <c r="X72" s="7">
        <f t="shared" si="7"/>
        <v>306.26372285999992</v>
      </c>
      <c r="Y72" s="64" t="s">
        <v>432</v>
      </c>
      <c r="Z72" s="64" t="s">
        <v>501</v>
      </c>
      <c r="AA72" s="7">
        <v>5104395.3809999991</v>
      </c>
      <c r="AB72" s="7">
        <v>306.26372285999992</v>
      </c>
      <c r="AD72" s="51" t="s">
        <v>522</v>
      </c>
      <c r="AE72" s="258">
        <v>157441.68600000002</v>
      </c>
      <c r="AF72" s="59">
        <v>396.75304872000009</v>
      </c>
      <c r="AK72" s="100" t="s">
        <v>494</v>
      </c>
      <c r="AL72" s="7">
        <v>573.00844985999993</v>
      </c>
      <c r="AM72" s="7">
        <v>2420.5526548499997</v>
      </c>
      <c r="AN72" s="7">
        <v>2993.5611047100001</v>
      </c>
      <c r="AO72" s="7">
        <v>31833802.77</v>
      </c>
    </row>
    <row r="73" spans="1:41" x14ac:dyDescent="0.2">
      <c r="A73" s="22" t="s">
        <v>2075</v>
      </c>
      <c r="B73" s="109">
        <v>40009.194444444445</v>
      </c>
      <c r="C73" s="109">
        <v>40009.520833333336</v>
      </c>
      <c r="D73" t="s">
        <v>243</v>
      </c>
      <c r="E73" s="110" t="s">
        <v>244</v>
      </c>
      <c r="F73">
        <v>50</v>
      </c>
      <c r="L73">
        <v>316.48</v>
      </c>
      <c r="N73">
        <v>25.3</v>
      </c>
      <c r="P73">
        <v>79.400000000000006</v>
      </c>
      <c r="Q73" s="110" t="s">
        <v>1784</v>
      </c>
      <c r="R73" s="110">
        <v>20</v>
      </c>
      <c r="S73" s="110" t="s">
        <v>1784</v>
      </c>
      <c r="T73" s="110">
        <v>20</v>
      </c>
      <c r="U73" s="7">
        <f t="shared" si="4"/>
        <v>8961716.688000001</v>
      </c>
      <c r="V73" s="7">
        <f t="shared" si="6"/>
        <v>179.23433376000003</v>
      </c>
      <c r="W73" s="7">
        <f t="shared" si="5"/>
        <v>179.23433376000003</v>
      </c>
      <c r="X73" s="7">
        <f t="shared" si="7"/>
        <v>358.46866752000005</v>
      </c>
      <c r="Y73" s="64" t="s">
        <v>432</v>
      </c>
      <c r="Z73" s="64" t="s">
        <v>502</v>
      </c>
      <c r="AA73" s="7">
        <v>8961716.688000001</v>
      </c>
      <c r="AB73" s="7">
        <v>358.46866752000005</v>
      </c>
      <c r="AD73" s="51" t="s">
        <v>496</v>
      </c>
      <c r="AE73" s="258">
        <v>4008250.1175000002</v>
      </c>
      <c r="AF73" s="59">
        <v>3487.1776022250001</v>
      </c>
      <c r="AK73" s="100" t="s">
        <v>536</v>
      </c>
      <c r="AL73" s="7">
        <v>6.6261428999999987</v>
      </c>
      <c r="AM73" s="7">
        <v>6.6261428999999987</v>
      </c>
      <c r="AN73" s="7">
        <v>13.252285799999997</v>
      </c>
      <c r="AO73" s="7">
        <v>368119.04999999993</v>
      </c>
    </row>
    <row r="74" spans="1:41" x14ac:dyDescent="0.2">
      <c r="A74" s="22" t="s">
        <v>2075</v>
      </c>
      <c r="B74" s="4">
        <v>40155.375</v>
      </c>
      <c r="C74" s="4">
        <v>40156.224305555559</v>
      </c>
      <c r="D74" t="s">
        <v>249</v>
      </c>
      <c r="E74" t="s">
        <v>250</v>
      </c>
      <c r="F74">
        <v>50</v>
      </c>
      <c r="L74">
        <v>774</v>
      </c>
      <c r="N74">
        <v>1660</v>
      </c>
      <c r="P74">
        <v>2600</v>
      </c>
      <c r="Q74" t="s">
        <v>1784</v>
      </c>
      <c r="R74">
        <v>20</v>
      </c>
      <c r="T74">
        <v>970</v>
      </c>
      <c r="U74" s="7">
        <f t="shared" si="4"/>
        <v>21917241.899999999</v>
      </c>
      <c r="V74" s="7">
        <f t="shared" si="6"/>
        <v>438.34483799999998</v>
      </c>
      <c r="W74" s="7">
        <f t="shared" si="5"/>
        <v>21259.724643000001</v>
      </c>
      <c r="X74" s="7">
        <f t="shared" si="7"/>
        <v>21698.069481000002</v>
      </c>
      <c r="Y74" s="64" t="s">
        <v>432</v>
      </c>
      <c r="Z74" s="64" t="s">
        <v>503</v>
      </c>
      <c r="AA74" s="7">
        <v>21917241.899999999</v>
      </c>
      <c r="AB74" s="7">
        <v>21698.069481000002</v>
      </c>
      <c r="AD74" s="51" t="s">
        <v>497</v>
      </c>
      <c r="AE74" s="258">
        <v>1916201.2394999999</v>
      </c>
      <c r="AF74" s="59">
        <v>1264.6928180699999</v>
      </c>
      <c r="AK74" s="100" t="s">
        <v>537</v>
      </c>
      <c r="AL74" s="7">
        <v>2.9562791399999999</v>
      </c>
      <c r="AM74" s="7">
        <v>2.9562791399999999</v>
      </c>
      <c r="AN74" s="7">
        <v>5.9125582799999998</v>
      </c>
      <c r="AO74" s="7">
        <v>164237.73000000001</v>
      </c>
    </row>
    <row r="75" spans="1:41" x14ac:dyDescent="0.2">
      <c r="A75" s="22" t="s">
        <v>2075</v>
      </c>
      <c r="B75" s="4">
        <v>40201.611111111109</v>
      </c>
      <c r="C75" s="4">
        <v>40203.086805555555</v>
      </c>
      <c r="D75" t="s">
        <v>296</v>
      </c>
      <c r="E75" t="s">
        <v>297</v>
      </c>
      <c r="F75">
        <v>50</v>
      </c>
      <c r="L75">
        <v>2159</v>
      </c>
      <c r="N75">
        <v>348</v>
      </c>
      <c r="P75">
        <v>559</v>
      </c>
      <c r="Q75" t="s">
        <v>1784</v>
      </c>
      <c r="R75">
        <v>20</v>
      </c>
      <c r="T75">
        <v>130</v>
      </c>
      <c r="U75" s="7">
        <f t="shared" si="4"/>
        <v>61136079.149999999</v>
      </c>
      <c r="V75" s="7">
        <f t="shared" si="6"/>
        <v>1222.721583</v>
      </c>
      <c r="W75" s="7">
        <f t="shared" si="5"/>
        <v>7947.6902895000003</v>
      </c>
      <c r="X75" s="7">
        <f t="shared" si="7"/>
        <v>9170.4118725000008</v>
      </c>
      <c r="Y75" s="64" t="s">
        <v>432</v>
      </c>
      <c r="Z75" s="64" t="s">
        <v>504</v>
      </c>
      <c r="AA75" s="7">
        <v>61136079.149999999</v>
      </c>
      <c r="AB75" s="7">
        <v>9170.4118725000008</v>
      </c>
      <c r="AD75" s="51" t="s">
        <v>498</v>
      </c>
      <c r="AE75" s="258">
        <v>1165521.5459999999</v>
      </c>
      <c r="AF75" s="59">
        <v>248.05560599999998</v>
      </c>
      <c r="AK75" s="100" t="s">
        <v>495</v>
      </c>
      <c r="AL75" s="7">
        <v>170.31735769500003</v>
      </c>
      <c r="AM75" s="7">
        <v>7474.6289933999997</v>
      </c>
      <c r="AN75" s="7">
        <v>7644.946351095</v>
      </c>
      <c r="AO75" s="7">
        <v>9462075.4275000002</v>
      </c>
    </row>
    <row r="76" spans="1:41" x14ac:dyDescent="0.2">
      <c r="A76" s="22" t="s">
        <v>2075</v>
      </c>
      <c r="B76" s="4">
        <v>40218.170138888891</v>
      </c>
      <c r="C76" s="4">
        <v>40219.461805555555</v>
      </c>
      <c r="D76" t="s">
        <v>321</v>
      </c>
      <c r="E76" t="s">
        <v>322</v>
      </c>
      <c r="F76">
        <v>50</v>
      </c>
      <c r="L76">
        <v>90</v>
      </c>
      <c r="N76">
        <v>1060</v>
      </c>
      <c r="P76">
        <v>1860</v>
      </c>
      <c r="Q76" t="s">
        <v>1784</v>
      </c>
      <c r="R76">
        <v>20</v>
      </c>
      <c r="T76">
        <v>570</v>
      </c>
      <c r="U76" s="7">
        <f t="shared" si="4"/>
        <v>2548516.4999999995</v>
      </c>
      <c r="V76" s="7">
        <f t="shared" si="6"/>
        <v>50.97032999999999</v>
      </c>
      <c r="W76" s="7">
        <f t="shared" si="5"/>
        <v>1452.6544049999998</v>
      </c>
      <c r="X76" s="7">
        <f t="shared" si="7"/>
        <v>1503.6247349999999</v>
      </c>
      <c r="Y76" s="64" t="s">
        <v>432</v>
      </c>
      <c r="Z76" s="64" t="s">
        <v>505</v>
      </c>
      <c r="AA76" s="7">
        <v>2548516.4999999995</v>
      </c>
      <c r="AB76" s="7">
        <v>1503.6247349999999</v>
      </c>
      <c r="AD76" s="51" t="s">
        <v>499</v>
      </c>
      <c r="AE76" s="258">
        <v>7138111.5479999995</v>
      </c>
      <c r="AF76" s="59">
        <v>5895.6644472900007</v>
      </c>
      <c r="AK76" s="100" t="s">
        <v>522</v>
      </c>
      <c r="AL76" s="7">
        <v>3.1488337200000003</v>
      </c>
      <c r="AM76" s="7">
        <v>393.60421500000007</v>
      </c>
      <c r="AN76" s="7">
        <v>396.75304872000009</v>
      </c>
      <c r="AO76" s="7">
        <v>157441.68600000002</v>
      </c>
    </row>
    <row r="77" spans="1:41" x14ac:dyDescent="0.2">
      <c r="A77" s="22" t="s">
        <v>2075</v>
      </c>
      <c r="B77" s="4">
        <v>40246.680555555555</v>
      </c>
      <c r="C77" s="4">
        <v>40248.1875</v>
      </c>
      <c r="D77" t="s">
        <v>350</v>
      </c>
      <c r="E77" t="s">
        <v>351</v>
      </c>
      <c r="F77">
        <v>50</v>
      </c>
      <c r="L77">
        <v>983</v>
      </c>
      <c r="N77">
        <v>315</v>
      </c>
      <c r="P77">
        <v>614</v>
      </c>
      <c r="Q77" t="s">
        <v>1784</v>
      </c>
      <c r="R77">
        <v>20</v>
      </c>
      <c r="T77">
        <v>100</v>
      </c>
      <c r="U77" s="7">
        <f t="shared" si="4"/>
        <v>27835463.550000001</v>
      </c>
      <c r="V77" s="7">
        <f t="shared" si="6"/>
        <v>556.70927099999994</v>
      </c>
      <c r="W77" s="7">
        <f t="shared" si="5"/>
        <v>2783.5463549999999</v>
      </c>
      <c r="X77" s="7">
        <f t="shared" si="7"/>
        <v>3340.2556260000001</v>
      </c>
      <c r="Y77" s="64" t="s">
        <v>432</v>
      </c>
      <c r="Z77" s="64" t="s">
        <v>506</v>
      </c>
      <c r="AA77" s="7">
        <v>27835463.550000001</v>
      </c>
      <c r="AB77" s="7">
        <v>3340.2556260000001</v>
      </c>
      <c r="AD77" s="51" t="s">
        <v>500</v>
      </c>
      <c r="AE77" s="258">
        <v>8767746.2654999997</v>
      </c>
      <c r="AF77" s="59">
        <v>26420.827347809995</v>
      </c>
      <c r="AK77" s="100" t="s">
        <v>496</v>
      </c>
      <c r="AL77" s="7">
        <v>80.165002350000009</v>
      </c>
      <c r="AM77" s="7">
        <v>3407.012599875</v>
      </c>
      <c r="AN77" s="7">
        <v>3487.1776022250001</v>
      </c>
      <c r="AO77" s="7">
        <v>4008250.1175000002</v>
      </c>
    </row>
    <row r="78" spans="1:41" x14ac:dyDescent="0.2">
      <c r="A78" s="22" t="s">
        <v>2075</v>
      </c>
      <c r="B78" s="4">
        <v>40276.222222222219</v>
      </c>
      <c r="C78" s="4">
        <v>40276.53125</v>
      </c>
      <c r="D78" t="s">
        <v>382</v>
      </c>
      <c r="E78" t="s">
        <v>383</v>
      </c>
      <c r="F78">
        <v>50</v>
      </c>
      <c r="L78">
        <v>222</v>
      </c>
      <c r="M78" t="s">
        <v>1784</v>
      </c>
      <c r="N78">
        <v>300</v>
      </c>
      <c r="P78">
        <v>240</v>
      </c>
      <c r="Q78" t="s">
        <v>1784</v>
      </c>
      <c r="R78">
        <v>20</v>
      </c>
      <c r="T78">
        <v>58</v>
      </c>
      <c r="U78" s="7">
        <f t="shared" si="4"/>
        <v>6286340.7000000002</v>
      </c>
      <c r="V78" s="7">
        <f t="shared" si="6"/>
        <v>125.726814</v>
      </c>
      <c r="W78" s="7">
        <f t="shared" si="5"/>
        <v>364.60776060000001</v>
      </c>
      <c r="X78" s="7">
        <f t="shared" si="7"/>
        <v>490.3345746</v>
      </c>
      <c r="Y78" s="64" t="s">
        <v>432</v>
      </c>
      <c r="Z78" s="64" t="s">
        <v>507</v>
      </c>
      <c r="AA78" s="7">
        <v>6286340.7000000002</v>
      </c>
      <c r="AB78" s="7">
        <v>490.3345746</v>
      </c>
      <c r="AD78" s="51" t="s">
        <v>501</v>
      </c>
      <c r="AE78" s="258">
        <v>5199539.9969999995</v>
      </c>
      <c r="AF78" s="59">
        <v>310.06950749999993</v>
      </c>
      <c r="AK78" s="100" t="s">
        <v>497</v>
      </c>
      <c r="AL78" s="7">
        <v>38.324024789999996</v>
      </c>
      <c r="AM78" s="7">
        <v>1226.3687932799999</v>
      </c>
      <c r="AN78" s="7">
        <v>1264.6928180699999</v>
      </c>
      <c r="AO78" s="7">
        <v>1916201.2394999999</v>
      </c>
    </row>
    <row r="79" spans="1:41" x14ac:dyDescent="0.2">
      <c r="A79" s="22" t="s">
        <v>2075</v>
      </c>
      <c r="B79" s="109">
        <v>40422.145833333336</v>
      </c>
      <c r="C79" s="109">
        <v>40422.190972222219</v>
      </c>
      <c r="D79" t="s">
        <v>568</v>
      </c>
      <c r="E79" s="110" t="s">
        <v>569</v>
      </c>
      <c r="F79">
        <v>50</v>
      </c>
      <c r="L79">
        <v>237</v>
      </c>
      <c r="N79">
        <v>9</v>
      </c>
      <c r="P79">
        <v>72.599999999999994</v>
      </c>
      <c r="Q79" s="110" t="s">
        <v>1784</v>
      </c>
      <c r="R79" s="110">
        <v>20</v>
      </c>
      <c r="S79" s="110" t="s">
        <v>1784</v>
      </c>
      <c r="T79" s="110">
        <v>20</v>
      </c>
      <c r="U79" s="7">
        <f t="shared" si="4"/>
        <v>6711093.4499999993</v>
      </c>
      <c r="V79" s="7">
        <f t="shared" si="6"/>
        <v>134.221869</v>
      </c>
      <c r="W79" s="7">
        <f t="shared" si="5"/>
        <v>134.221869</v>
      </c>
      <c r="X79" s="7">
        <f t="shared" si="7"/>
        <v>268.443738</v>
      </c>
      <c r="Y79" s="64" t="s">
        <v>432</v>
      </c>
      <c r="Z79" s="64" t="s">
        <v>508</v>
      </c>
      <c r="AA79" s="7">
        <v>6711093.4499999993</v>
      </c>
      <c r="AB79" s="7">
        <v>268.443738</v>
      </c>
      <c r="AD79" s="60" t="s">
        <v>502</v>
      </c>
      <c r="AE79" s="259">
        <v>9299819.8770000003</v>
      </c>
      <c r="AF79" s="61">
        <v>371.99279508000006</v>
      </c>
      <c r="AG79" s="62" t="s">
        <v>2988</v>
      </c>
      <c r="AH79" s="62"/>
      <c r="AK79" s="100" t="s">
        <v>498</v>
      </c>
      <c r="AL79" s="7">
        <v>23.310430919999998</v>
      </c>
      <c r="AM79" s="7">
        <v>224.74517508</v>
      </c>
      <c r="AN79" s="7">
        <v>248.05560599999998</v>
      </c>
      <c r="AO79" s="7">
        <v>1165521.5459999999</v>
      </c>
    </row>
    <row r="80" spans="1:41" x14ac:dyDescent="0.2">
      <c r="A80" s="22" t="s">
        <v>2075</v>
      </c>
      <c r="B80" s="109">
        <v>40477.291666666664</v>
      </c>
      <c r="C80" s="109">
        <v>40477.520833333336</v>
      </c>
      <c r="D80" t="s">
        <v>572</v>
      </c>
      <c r="E80" s="110" t="s">
        <v>573</v>
      </c>
      <c r="F80">
        <v>50</v>
      </c>
      <c r="L80">
        <v>940</v>
      </c>
      <c r="N80">
        <v>5.7</v>
      </c>
      <c r="P80">
        <v>36.700000000000003</v>
      </c>
      <c r="Q80" s="110" t="s">
        <v>1784</v>
      </c>
      <c r="R80" s="110">
        <v>20</v>
      </c>
      <c r="S80" s="110" t="s">
        <v>1784</v>
      </c>
      <c r="T80" s="110">
        <v>20</v>
      </c>
      <c r="U80" s="7">
        <f t="shared" si="4"/>
        <v>26617839</v>
      </c>
      <c r="V80" s="7">
        <f t="shared" si="6"/>
        <v>532.35677999999996</v>
      </c>
      <c r="W80" s="7">
        <f t="shared" si="5"/>
        <v>532.35677999999996</v>
      </c>
      <c r="X80" s="7">
        <f t="shared" si="7"/>
        <v>1064.7135599999999</v>
      </c>
      <c r="Y80" s="64" t="s">
        <v>432</v>
      </c>
      <c r="Z80" s="64" t="s">
        <v>509</v>
      </c>
      <c r="AA80" s="7">
        <v>26617839</v>
      </c>
      <c r="AB80" s="7">
        <v>1064.7135599999999</v>
      </c>
      <c r="AD80" s="51" t="s">
        <v>503</v>
      </c>
      <c r="AE80" s="258">
        <v>22157935.125</v>
      </c>
      <c r="AF80" s="59">
        <v>22352.755053000001</v>
      </c>
      <c r="AK80" s="100" t="s">
        <v>499</v>
      </c>
      <c r="AL80" s="7">
        <v>142.76223095999998</v>
      </c>
      <c r="AM80" s="7">
        <v>5752.9022163299996</v>
      </c>
      <c r="AN80" s="7">
        <v>5895.6644472900007</v>
      </c>
      <c r="AO80" s="7">
        <v>7138111.5479999995</v>
      </c>
    </row>
    <row r="81" spans="1:41" x14ac:dyDescent="0.2">
      <c r="A81" s="22" t="s">
        <v>2075</v>
      </c>
      <c r="B81" s="4">
        <v>40532.743055555555</v>
      </c>
      <c r="C81" s="4">
        <v>40533.538194444445</v>
      </c>
      <c r="D81" t="s">
        <v>604</v>
      </c>
      <c r="E81" t="s">
        <v>605</v>
      </c>
      <c r="F81">
        <v>50</v>
      </c>
      <c r="L81">
        <v>35</v>
      </c>
      <c r="N81">
        <v>257</v>
      </c>
      <c r="P81">
        <v>1060</v>
      </c>
      <c r="Q81" t="s">
        <v>1784</v>
      </c>
      <c r="R81">
        <v>20</v>
      </c>
      <c r="T81">
        <v>120</v>
      </c>
      <c r="U81" s="7">
        <f t="shared" si="4"/>
        <v>991089.75</v>
      </c>
      <c r="V81" s="7">
        <f t="shared" si="6"/>
        <v>19.821795000000002</v>
      </c>
      <c r="W81" s="7">
        <f t="shared" si="5"/>
        <v>118.93077</v>
      </c>
      <c r="X81" s="7">
        <f t="shared" si="7"/>
        <v>138.752565</v>
      </c>
      <c r="Y81" s="64" t="s">
        <v>432</v>
      </c>
      <c r="Z81" s="64" t="s">
        <v>510</v>
      </c>
      <c r="AA81" s="7">
        <v>991089.75</v>
      </c>
      <c r="AB81" s="7">
        <v>138.752565</v>
      </c>
      <c r="AD81" s="51" t="s">
        <v>504</v>
      </c>
      <c r="AE81" s="258">
        <v>63656278.799999997</v>
      </c>
      <c r="AF81" s="59">
        <v>12749.095375500001</v>
      </c>
      <c r="AK81" s="100" t="s">
        <v>500</v>
      </c>
      <c r="AL81" s="7">
        <v>175.35492531</v>
      </c>
      <c r="AM81" s="7">
        <v>26245.472422499995</v>
      </c>
      <c r="AN81" s="7">
        <v>26420.827347809995</v>
      </c>
      <c r="AO81" s="7">
        <v>8767746.2654999997</v>
      </c>
    </row>
    <row r="82" spans="1:41" x14ac:dyDescent="0.2">
      <c r="A82" s="22" t="s">
        <v>2075</v>
      </c>
      <c r="B82" s="4">
        <v>40574.399305555555</v>
      </c>
      <c r="C82" s="4">
        <v>40576.555555555555</v>
      </c>
      <c r="D82" t="s">
        <v>643</v>
      </c>
      <c r="E82" t="s">
        <v>644</v>
      </c>
      <c r="F82">
        <v>50</v>
      </c>
      <c r="L82">
        <v>71</v>
      </c>
      <c r="N82">
        <v>2780</v>
      </c>
      <c r="P82">
        <v>4750</v>
      </c>
      <c r="Q82" t="s">
        <v>1784</v>
      </c>
      <c r="R82">
        <v>20</v>
      </c>
      <c r="T82">
        <v>2800</v>
      </c>
      <c r="U82" s="7">
        <f t="shared" si="4"/>
        <v>2010496.3499999999</v>
      </c>
      <c r="V82" s="7">
        <f t="shared" si="6"/>
        <v>40.209927</v>
      </c>
      <c r="W82" s="7">
        <f t="shared" si="5"/>
        <v>5629.3897800000004</v>
      </c>
      <c r="X82" s="7">
        <f t="shared" si="7"/>
        <v>5669.5997070000003</v>
      </c>
      <c r="Y82" s="64" t="s">
        <v>432</v>
      </c>
      <c r="Z82" s="64" t="s">
        <v>511</v>
      </c>
      <c r="AA82" s="7">
        <v>2010496.3499999999</v>
      </c>
      <c r="AB82" s="7">
        <v>5669.5997070000003</v>
      </c>
      <c r="AD82" s="51" t="s">
        <v>505</v>
      </c>
      <c r="AE82" s="258">
        <v>2588160.0899999994</v>
      </c>
      <c r="AF82" s="59">
        <v>1559.9186327999998</v>
      </c>
      <c r="AK82" s="100" t="s">
        <v>501</v>
      </c>
      <c r="AL82" s="7">
        <v>103.99079993999999</v>
      </c>
      <c r="AM82" s="7">
        <v>206.07870755999997</v>
      </c>
      <c r="AN82" s="7">
        <v>310.06950749999993</v>
      </c>
      <c r="AO82" s="7">
        <v>5199539.9969999995</v>
      </c>
    </row>
    <row r="83" spans="1:41" x14ac:dyDescent="0.2">
      <c r="A83" s="22" t="s">
        <v>2075</v>
      </c>
      <c r="B83" s="4">
        <v>40594.40625</v>
      </c>
      <c r="C83" s="4">
        <v>40596.381944444445</v>
      </c>
      <c r="D83" t="s">
        <v>675</v>
      </c>
      <c r="E83" t="s">
        <v>676</v>
      </c>
      <c r="F83">
        <v>50</v>
      </c>
      <c r="L83">
        <v>445</v>
      </c>
      <c r="N83">
        <v>2540</v>
      </c>
      <c r="P83">
        <v>4400</v>
      </c>
      <c r="Q83" t="s">
        <v>1784</v>
      </c>
      <c r="R83">
        <v>20</v>
      </c>
      <c r="T83">
        <v>3000</v>
      </c>
      <c r="U83" s="7">
        <f t="shared" si="4"/>
        <v>12600998.249999998</v>
      </c>
      <c r="V83" s="7">
        <f t="shared" si="6"/>
        <v>252.01996499999996</v>
      </c>
      <c r="W83" s="7">
        <f t="shared" si="5"/>
        <v>37802.994749999991</v>
      </c>
      <c r="X83" s="7">
        <f t="shared" si="7"/>
        <v>38055.01471499999</v>
      </c>
      <c r="Y83" s="64" t="s">
        <v>432</v>
      </c>
      <c r="Z83" s="64" t="s">
        <v>512</v>
      </c>
      <c r="AA83" s="7">
        <v>12600998.249999998</v>
      </c>
      <c r="AB83" s="7">
        <v>38055.01471499999</v>
      </c>
      <c r="AD83" s="51" t="s">
        <v>506</v>
      </c>
      <c r="AE83" s="258">
        <v>28486751.100000001</v>
      </c>
      <c r="AF83" s="59">
        <v>3620.3092725000001</v>
      </c>
      <c r="AK83" s="100" t="s">
        <v>502</v>
      </c>
      <c r="AL83" s="7">
        <v>185.99639754000003</v>
      </c>
      <c r="AM83" s="7">
        <v>185.99639754000003</v>
      </c>
      <c r="AN83" s="7">
        <v>371.99279508000006</v>
      </c>
      <c r="AO83" s="7">
        <v>9299819.8770000003</v>
      </c>
    </row>
    <row r="84" spans="1:41" x14ac:dyDescent="0.2">
      <c r="A84" s="22" t="s">
        <v>2075</v>
      </c>
      <c r="B84" s="4">
        <v>40652.78125</v>
      </c>
      <c r="C84" s="4">
        <v>40653.368055555555</v>
      </c>
      <c r="D84" t="s">
        <v>717</v>
      </c>
      <c r="E84" t="s">
        <v>718</v>
      </c>
      <c r="F84">
        <v>50</v>
      </c>
      <c r="L84">
        <v>1788</v>
      </c>
      <c r="N84">
        <v>76.2</v>
      </c>
      <c r="P84">
        <v>171</v>
      </c>
      <c r="Q84" t="s">
        <v>1784</v>
      </c>
      <c r="R84">
        <v>20</v>
      </c>
      <c r="T84">
        <v>42</v>
      </c>
      <c r="U84" s="7">
        <f t="shared" si="4"/>
        <v>50630527.799999997</v>
      </c>
      <c r="V84" s="7">
        <f t="shared" si="6"/>
        <v>1012.610556</v>
      </c>
      <c r="W84" s="7">
        <f t="shared" si="5"/>
        <v>2126.4821675999997</v>
      </c>
      <c r="X84" s="7">
        <f t="shared" si="7"/>
        <v>3139.0927235999998</v>
      </c>
      <c r="Y84" s="64" t="s">
        <v>432</v>
      </c>
      <c r="Z84" s="64" t="s">
        <v>513</v>
      </c>
      <c r="AA84" s="7">
        <v>50630527.799999997</v>
      </c>
      <c r="AB84" s="7">
        <v>3139.0927235999998</v>
      </c>
      <c r="AD84" s="51" t="s">
        <v>507</v>
      </c>
      <c r="AE84" s="258">
        <v>6317489.2350000003</v>
      </c>
      <c r="AF84" s="59">
        <v>496.25279625000002</v>
      </c>
      <c r="AK84" s="100" t="s">
        <v>503</v>
      </c>
      <c r="AL84" s="7">
        <v>443.1587025</v>
      </c>
      <c r="AM84" s="7">
        <v>21909.5963505</v>
      </c>
      <c r="AN84" s="7">
        <v>22352.755053000001</v>
      </c>
      <c r="AO84" s="7">
        <v>22157935.125</v>
      </c>
    </row>
    <row r="85" spans="1:41" x14ac:dyDescent="0.2">
      <c r="A85" s="22" t="s">
        <v>2075</v>
      </c>
      <c r="B85" s="109">
        <v>40785.986111111109</v>
      </c>
      <c r="C85" s="109">
        <v>40786.427083333336</v>
      </c>
      <c r="D85" t="s">
        <v>758</v>
      </c>
      <c r="E85" s="110" t="s">
        <v>759</v>
      </c>
      <c r="F85">
        <v>50</v>
      </c>
      <c r="L85">
        <v>24</v>
      </c>
      <c r="M85" t="s">
        <v>1934</v>
      </c>
      <c r="N85">
        <v>9.5</v>
      </c>
      <c r="P85">
        <v>76.8</v>
      </c>
      <c r="Q85" s="110" t="s">
        <v>1784</v>
      </c>
      <c r="R85" s="110">
        <v>20</v>
      </c>
      <c r="S85" s="110" t="s">
        <v>1784</v>
      </c>
      <c r="T85" s="110">
        <v>20</v>
      </c>
      <c r="U85" s="7">
        <f t="shared" si="4"/>
        <v>679604.39999999991</v>
      </c>
      <c r="V85" s="7">
        <f t="shared" si="6"/>
        <v>13.592087999999999</v>
      </c>
      <c r="W85" s="7">
        <f t="shared" si="5"/>
        <v>13.592087999999999</v>
      </c>
      <c r="X85" s="7">
        <f t="shared" si="7"/>
        <v>27.184175999999997</v>
      </c>
      <c r="Y85" s="64" t="s">
        <v>432</v>
      </c>
      <c r="Z85" s="64" t="s">
        <v>514</v>
      </c>
      <c r="AA85" s="7">
        <v>679604.39999999991</v>
      </c>
      <c r="AB85" s="7">
        <v>27.184175999999997</v>
      </c>
      <c r="AD85" s="60" t="s">
        <v>508</v>
      </c>
      <c r="AE85" s="259">
        <v>7135846.1999999993</v>
      </c>
      <c r="AF85" s="61">
        <v>285.43384800000001</v>
      </c>
      <c r="AG85" s="62" t="s">
        <v>2988</v>
      </c>
      <c r="AH85" s="62"/>
      <c r="AK85" s="100" t="s">
        <v>504</v>
      </c>
      <c r="AL85" s="7">
        <v>1273.1255759999999</v>
      </c>
      <c r="AM85" s="7">
        <v>11475.969799500001</v>
      </c>
      <c r="AN85" s="7">
        <v>12749.095375500001</v>
      </c>
      <c r="AO85" s="7">
        <v>63656278.799999997</v>
      </c>
    </row>
    <row r="86" spans="1:41" x14ac:dyDescent="0.2">
      <c r="A86" s="22" t="s">
        <v>2075</v>
      </c>
      <c r="B86" s="4">
        <v>40897.736111111109</v>
      </c>
      <c r="C86" s="4">
        <v>40898.315972222219</v>
      </c>
      <c r="D86" t="s">
        <v>786</v>
      </c>
      <c r="E86" t="s">
        <v>787</v>
      </c>
      <c r="F86">
        <v>50</v>
      </c>
      <c r="L86">
        <v>34.299999999999997</v>
      </c>
      <c r="N86" s="62">
        <v>107</v>
      </c>
      <c r="O86" s="62"/>
      <c r="P86" s="62">
        <v>165</v>
      </c>
      <c r="Q86" s="62" t="s">
        <v>1784</v>
      </c>
      <c r="R86" s="62">
        <v>20</v>
      </c>
      <c r="S86" s="62" t="s">
        <v>1784</v>
      </c>
      <c r="T86" s="62">
        <v>107</v>
      </c>
      <c r="U86" s="7">
        <f t="shared" si="4"/>
        <v>971267.95499999996</v>
      </c>
      <c r="V86" s="7">
        <f t="shared" si="6"/>
        <v>19.425359099999998</v>
      </c>
      <c r="W86" s="7">
        <f t="shared" si="5"/>
        <v>103.925671185</v>
      </c>
      <c r="X86" s="7">
        <f t="shared" si="7"/>
        <v>123.35103028499999</v>
      </c>
      <c r="Y86" s="64" t="s">
        <v>432</v>
      </c>
      <c r="Z86" s="64" t="s">
        <v>515</v>
      </c>
      <c r="AA86" s="7">
        <v>971267.95499999996</v>
      </c>
      <c r="AB86" s="7">
        <v>0</v>
      </c>
      <c r="AD86" s="60" t="s">
        <v>509</v>
      </c>
      <c r="AE86" s="259">
        <v>26697126.18</v>
      </c>
      <c r="AF86" s="61">
        <v>1067.8850471999999</v>
      </c>
      <c r="AG86" s="62" t="s">
        <v>2988</v>
      </c>
      <c r="AH86" s="62"/>
      <c r="AK86" s="100" t="s">
        <v>505</v>
      </c>
      <c r="AL86" s="7">
        <v>51.76320179999999</v>
      </c>
      <c r="AM86" s="7">
        <v>1508.1554309999997</v>
      </c>
      <c r="AN86" s="7">
        <v>1559.9186327999998</v>
      </c>
      <c r="AO86" s="7">
        <v>2588160.0899999994</v>
      </c>
    </row>
    <row r="87" spans="1:41" x14ac:dyDescent="0.2">
      <c r="A87" s="22" t="s">
        <v>2075</v>
      </c>
      <c r="B87" s="4">
        <v>40920.475694444445</v>
      </c>
      <c r="C87" s="4">
        <v>40921.40625</v>
      </c>
      <c r="D87" t="s">
        <v>806</v>
      </c>
      <c r="E87" t="s">
        <v>807</v>
      </c>
      <c r="F87">
        <v>50</v>
      </c>
      <c r="L87">
        <v>61.2</v>
      </c>
      <c r="N87">
        <v>581</v>
      </c>
      <c r="P87">
        <v>925</v>
      </c>
      <c r="Q87" t="s">
        <v>1784</v>
      </c>
      <c r="R87">
        <v>20</v>
      </c>
      <c r="T87">
        <v>230</v>
      </c>
      <c r="U87" s="7">
        <f t="shared" si="4"/>
        <v>1732991.2200000002</v>
      </c>
      <c r="V87" s="7">
        <f t="shared" si="6"/>
        <v>34.659824400000005</v>
      </c>
      <c r="W87" s="7">
        <f t="shared" si="5"/>
        <v>398.58798060000004</v>
      </c>
      <c r="X87" s="7">
        <f t="shared" si="7"/>
        <v>433.24780500000003</v>
      </c>
      <c r="Y87" s="64" t="s">
        <v>432</v>
      </c>
      <c r="Z87" s="64" t="s">
        <v>516</v>
      </c>
      <c r="AA87" s="7">
        <v>1732991.2200000002</v>
      </c>
      <c r="AB87" s="7">
        <v>0</v>
      </c>
      <c r="AD87" s="51" t="s">
        <v>538</v>
      </c>
      <c r="AE87" s="258">
        <v>411726.99899999995</v>
      </c>
      <c r="AF87" s="59">
        <v>543.47963867999999</v>
      </c>
      <c r="AI87" t="s">
        <v>2991</v>
      </c>
      <c r="AK87" s="100" t="s">
        <v>506</v>
      </c>
      <c r="AL87" s="7">
        <v>569.73502199999996</v>
      </c>
      <c r="AM87" s="7">
        <v>3050.5742504999998</v>
      </c>
      <c r="AN87" s="7">
        <v>3620.3092725000001</v>
      </c>
      <c r="AO87" s="7">
        <v>28486751.100000001</v>
      </c>
    </row>
    <row r="88" spans="1:41" x14ac:dyDescent="0.2">
      <c r="A88" s="22" t="s">
        <v>2075</v>
      </c>
      <c r="B88" s="4">
        <v>40925.270833333336</v>
      </c>
      <c r="C88" s="4">
        <v>40925.673611111109</v>
      </c>
      <c r="D88" t="s">
        <v>822</v>
      </c>
      <c r="E88" t="s">
        <v>823</v>
      </c>
      <c r="F88">
        <v>50</v>
      </c>
      <c r="L88">
        <v>54.4</v>
      </c>
      <c r="N88">
        <v>972</v>
      </c>
      <c r="P88">
        <v>1490</v>
      </c>
      <c r="Q88" t="s">
        <v>1784</v>
      </c>
      <c r="R88">
        <v>20</v>
      </c>
      <c r="T88">
        <v>560</v>
      </c>
      <c r="U88" s="7">
        <f t="shared" si="4"/>
        <v>1540436.64</v>
      </c>
      <c r="V88" s="7">
        <f t="shared" si="6"/>
        <v>30.808732799999998</v>
      </c>
      <c r="W88" s="7">
        <f t="shared" si="5"/>
        <v>862.64451839999992</v>
      </c>
      <c r="X88" s="7">
        <f t="shared" si="7"/>
        <v>893.45325119999995</v>
      </c>
      <c r="Y88" s="64" t="s">
        <v>432</v>
      </c>
      <c r="Z88" s="64" t="s">
        <v>517</v>
      </c>
      <c r="AA88" s="7">
        <v>1540436.64</v>
      </c>
      <c r="AB88" s="7">
        <v>0</v>
      </c>
      <c r="AD88" s="51" t="s">
        <v>510</v>
      </c>
      <c r="AE88" s="258">
        <v>991089.75</v>
      </c>
      <c r="AF88" s="59">
        <v>138.752565</v>
      </c>
      <c r="AI88" t="s">
        <v>2990</v>
      </c>
      <c r="AK88" s="100" t="s">
        <v>507</v>
      </c>
      <c r="AL88" s="7">
        <v>126.3497847</v>
      </c>
      <c r="AM88" s="7">
        <v>369.90301155000003</v>
      </c>
      <c r="AN88" s="7">
        <v>496.25279625000002</v>
      </c>
      <c r="AO88" s="7">
        <v>6317489.2350000003</v>
      </c>
    </row>
    <row r="89" spans="1:41" x14ac:dyDescent="0.2">
      <c r="A89" s="22" t="s">
        <v>2075</v>
      </c>
      <c r="B89" s="4">
        <v>40930.684027777781</v>
      </c>
      <c r="C89" s="4">
        <v>40932.413194444445</v>
      </c>
      <c r="D89" t="s">
        <v>832</v>
      </c>
      <c r="E89" t="s">
        <v>833</v>
      </c>
      <c r="F89">
        <v>50</v>
      </c>
      <c r="L89">
        <v>1111</v>
      </c>
      <c r="N89">
        <v>648</v>
      </c>
      <c r="P89">
        <v>1080</v>
      </c>
      <c r="Q89" t="s">
        <v>1784</v>
      </c>
      <c r="R89">
        <v>20</v>
      </c>
      <c r="T89">
        <v>400</v>
      </c>
      <c r="U89" s="7">
        <f t="shared" si="4"/>
        <v>31460020.349999998</v>
      </c>
      <c r="V89" s="7">
        <f t="shared" si="6"/>
        <v>629.20040700000004</v>
      </c>
      <c r="W89" s="7">
        <f t="shared" si="5"/>
        <v>12584.00814</v>
      </c>
      <c r="X89" s="7">
        <f t="shared" si="7"/>
        <v>13213.208547</v>
      </c>
      <c r="Y89" s="64" t="s">
        <v>432</v>
      </c>
      <c r="Z89" s="64" t="s">
        <v>518</v>
      </c>
      <c r="AA89" s="7">
        <v>31460020.349999998</v>
      </c>
      <c r="AB89" s="7">
        <v>0</v>
      </c>
      <c r="AD89" s="51" t="s">
        <v>511</v>
      </c>
      <c r="AE89" s="258">
        <v>2010496.3499999999</v>
      </c>
      <c r="AF89" s="59">
        <v>5669.5997070000003</v>
      </c>
      <c r="AI89" t="s">
        <v>2990</v>
      </c>
      <c r="AK89" s="100" t="s">
        <v>508</v>
      </c>
      <c r="AL89" s="7">
        <v>142.71692400000001</v>
      </c>
      <c r="AM89" s="7">
        <v>142.71692400000001</v>
      </c>
      <c r="AN89" s="7">
        <v>285.43384800000001</v>
      </c>
      <c r="AO89" s="7">
        <v>7135846.1999999993</v>
      </c>
    </row>
    <row r="90" spans="1:41" x14ac:dyDescent="0.2">
      <c r="A90" s="97" t="s">
        <v>2075</v>
      </c>
      <c r="B90" s="96">
        <v>40970.631944444445</v>
      </c>
      <c r="C90" s="96">
        <v>40972.277777777781</v>
      </c>
      <c r="D90" s="95" t="s">
        <v>866</v>
      </c>
      <c r="E90" s="95" t="s">
        <v>867</v>
      </c>
      <c r="F90" s="95">
        <v>50</v>
      </c>
      <c r="G90" s="95"/>
      <c r="H90" s="95"/>
      <c r="I90" s="95"/>
      <c r="J90" s="95"/>
      <c r="K90" s="95"/>
      <c r="L90" s="95">
        <v>699</v>
      </c>
      <c r="M90" s="95"/>
      <c r="N90" s="95">
        <v>675</v>
      </c>
      <c r="O90" s="95"/>
      <c r="P90" s="95">
        <v>1140</v>
      </c>
      <c r="Q90" s="95" t="s">
        <v>1784</v>
      </c>
      <c r="R90" s="95">
        <v>20</v>
      </c>
      <c r="S90" s="95"/>
      <c r="T90" s="95">
        <v>73</v>
      </c>
      <c r="U90" s="7">
        <f t="shared" ref="U90:U91" si="8">L90*28.31685*1000</f>
        <v>19793478.149999999</v>
      </c>
      <c r="V90" s="7">
        <f t="shared" ref="V90:V91" si="9">U90*R90/1000000</f>
        <v>395.86956300000003</v>
      </c>
      <c r="W90" s="7">
        <f t="shared" ref="W90:W91" si="10">U90*T90/1000000</f>
        <v>1444.9239049499997</v>
      </c>
      <c r="X90" s="7">
        <f t="shared" ref="X90:X91" si="11">V90+W90</f>
        <v>1840.7934679499997</v>
      </c>
      <c r="Y90" s="98" t="s">
        <v>432</v>
      </c>
      <c r="Z90" s="64" t="s">
        <v>519</v>
      </c>
      <c r="AA90" s="7">
        <f t="shared" ref="AA90:AA91" si="12">U90</f>
        <v>19793478.149999999</v>
      </c>
      <c r="AB90" s="7">
        <f t="shared" ref="AB90:AB91" si="13">X90</f>
        <v>1840.7934679499997</v>
      </c>
      <c r="AD90" s="51" t="s">
        <v>512</v>
      </c>
      <c r="AE90" s="258">
        <v>12600998.249999998</v>
      </c>
      <c r="AF90" s="59">
        <v>38055.01471499999</v>
      </c>
      <c r="AI90" t="s">
        <v>2990</v>
      </c>
      <c r="AK90" s="100" t="s">
        <v>509</v>
      </c>
      <c r="AL90" s="7">
        <v>533.94252359999996</v>
      </c>
      <c r="AM90" s="7">
        <v>533.94252359999996</v>
      </c>
      <c r="AN90" s="7">
        <v>1067.8850471999999</v>
      </c>
      <c r="AO90" s="7">
        <v>26697126.18</v>
      </c>
    </row>
    <row r="91" spans="1:41" x14ac:dyDescent="0.2">
      <c r="A91" s="97" t="s">
        <v>2075</v>
      </c>
      <c r="B91" s="112">
        <v>41108.868055555555</v>
      </c>
      <c r="C91" s="112">
        <v>41109.128472222219</v>
      </c>
      <c r="D91" s="95" t="s">
        <v>3071</v>
      </c>
      <c r="E91" s="111" t="s">
        <v>3072</v>
      </c>
      <c r="F91" s="95">
        <v>50</v>
      </c>
      <c r="G91" s="95"/>
      <c r="H91" s="95"/>
      <c r="I91" s="95"/>
      <c r="J91" s="95"/>
      <c r="K91" s="95"/>
      <c r="L91" s="95">
        <v>426</v>
      </c>
      <c r="M91" s="95"/>
      <c r="N91" s="95">
        <v>10.5</v>
      </c>
      <c r="O91" s="95"/>
      <c r="P91" s="95">
        <v>63</v>
      </c>
      <c r="Q91" s="111" t="s">
        <v>1784</v>
      </c>
      <c r="R91" s="111">
        <v>20</v>
      </c>
      <c r="S91" s="111" t="s">
        <v>1784</v>
      </c>
      <c r="T91" s="111">
        <v>20</v>
      </c>
      <c r="U91" s="7">
        <f t="shared" si="8"/>
        <v>12062978.1</v>
      </c>
      <c r="V91" s="7">
        <f t="shared" si="9"/>
        <v>241.25956199999999</v>
      </c>
      <c r="W91" s="7">
        <f t="shared" si="10"/>
        <v>241.25956199999999</v>
      </c>
      <c r="X91" s="7">
        <f t="shared" si="11"/>
        <v>482.51912399999998</v>
      </c>
      <c r="Y91" s="98" t="s">
        <v>432</v>
      </c>
      <c r="Z91" s="64" t="s">
        <v>3431</v>
      </c>
      <c r="AA91" s="7">
        <f t="shared" si="12"/>
        <v>12062978.1</v>
      </c>
      <c r="AB91" s="7">
        <f t="shared" si="13"/>
        <v>482.51912399999998</v>
      </c>
      <c r="AD91" s="51" t="s">
        <v>513</v>
      </c>
      <c r="AE91" s="258">
        <v>50630527.799999997</v>
      </c>
      <c r="AF91" s="59">
        <v>3139.0927235999998</v>
      </c>
      <c r="AK91" s="100" t="s">
        <v>538</v>
      </c>
      <c r="AL91" s="7">
        <v>8.2345399799999992</v>
      </c>
      <c r="AM91" s="7">
        <v>535.24509869999997</v>
      </c>
      <c r="AN91" s="7">
        <v>543.47963867999999</v>
      </c>
      <c r="AO91" s="7">
        <v>411726.99899999995</v>
      </c>
    </row>
    <row r="92" spans="1:41" x14ac:dyDescent="0.2">
      <c r="A92" s="97" t="s">
        <v>2075</v>
      </c>
      <c r="B92" s="96">
        <v>41263.701388888891</v>
      </c>
      <c r="C92" s="96">
        <v>41264.465277777781</v>
      </c>
      <c r="D92" s="95" t="s">
        <v>3076</v>
      </c>
      <c r="E92" s="95" t="s">
        <v>3077</v>
      </c>
      <c r="F92" s="95">
        <v>50</v>
      </c>
      <c r="G92" s="95"/>
      <c r="H92" s="95"/>
      <c r="I92" s="95"/>
      <c r="J92" s="95"/>
      <c r="K92" s="95"/>
      <c r="L92" s="95"/>
      <c r="M92" s="95"/>
      <c r="N92" s="95"/>
      <c r="O92" s="95"/>
      <c r="P92" s="95">
        <v>325</v>
      </c>
      <c r="Q92" s="95" t="s">
        <v>1784</v>
      </c>
      <c r="R92" s="95">
        <v>20</v>
      </c>
      <c r="S92" s="95"/>
      <c r="T92" s="95">
        <v>120</v>
      </c>
      <c r="U92" s="7"/>
      <c r="V92" s="7"/>
      <c r="W92" s="7"/>
      <c r="X92" s="7"/>
      <c r="Y92" s="98" t="s">
        <v>432</v>
      </c>
      <c r="Z92" s="98" t="s">
        <v>3432</v>
      </c>
      <c r="AA92" s="95"/>
      <c r="AB92" s="95"/>
      <c r="AD92" s="60" t="s">
        <v>514</v>
      </c>
      <c r="AE92" s="259">
        <v>679604.39999999991</v>
      </c>
      <c r="AF92" s="61">
        <v>27.184175999999997</v>
      </c>
      <c r="AG92" s="62" t="s">
        <v>2988</v>
      </c>
      <c r="AH92" s="62"/>
      <c r="AK92" s="100" t="s">
        <v>510</v>
      </c>
      <c r="AL92" s="7">
        <v>19.821795000000002</v>
      </c>
      <c r="AM92" s="7">
        <v>118.93077</v>
      </c>
      <c r="AN92" s="7">
        <v>138.752565</v>
      </c>
      <c r="AO92" s="7">
        <v>991089.75</v>
      </c>
    </row>
    <row r="93" spans="1:41" x14ac:dyDescent="0.2">
      <c r="A93" s="97" t="s">
        <v>2075</v>
      </c>
      <c r="B93" s="96">
        <v>41286.947916666664</v>
      </c>
      <c r="C93" s="96">
        <v>41287.451388888891</v>
      </c>
      <c r="D93" s="95" t="s">
        <v>3081</v>
      </c>
      <c r="E93" s="95" t="s">
        <v>3082</v>
      </c>
      <c r="F93" s="95">
        <v>50</v>
      </c>
      <c r="G93" s="95"/>
      <c r="H93" s="95"/>
      <c r="I93" s="95"/>
      <c r="J93" s="95"/>
      <c r="K93" s="95"/>
      <c r="L93" s="95"/>
      <c r="M93" s="95"/>
      <c r="N93" s="95">
        <v>407</v>
      </c>
      <c r="O93" s="95"/>
      <c r="P93" s="95">
        <v>640</v>
      </c>
      <c r="Q93" s="95" t="s">
        <v>1784</v>
      </c>
      <c r="R93" s="95">
        <v>20</v>
      </c>
      <c r="S93" s="95"/>
      <c r="T93" s="95">
        <v>310</v>
      </c>
      <c r="U93" s="7"/>
      <c r="V93" s="7"/>
      <c r="W93" s="7"/>
      <c r="X93" s="7"/>
      <c r="Y93" s="98" t="s">
        <v>432</v>
      </c>
      <c r="Z93" s="98" t="s">
        <v>3433</v>
      </c>
      <c r="AA93" s="95"/>
      <c r="AB93" s="95"/>
      <c r="AD93" s="51" t="s">
        <v>515</v>
      </c>
      <c r="AE93" s="258">
        <v>971267.95499999996</v>
      </c>
      <c r="AF93" s="55">
        <v>0</v>
      </c>
      <c r="AK93" s="100" t="s">
        <v>511</v>
      </c>
      <c r="AL93" s="7">
        <v>40.209927</v>
      </c>
      <c r="AM93" s="7">
        <v>5629.3897800000004</v>
      </c>
      <c r="AN93" s="7">
        <v>5669.5997070000003</v>
      </c>
      <c r="AO93" s="7">
        <v>2010496.3499999999</v>
      </c>
    </row>
    <row r="94" spans="1:41" x14ac:dyDescent="0.2">
      <c r="A94" s="97" t="s">
        <v>2075</v>
      </c>
      <c r="B94" s="96">
        <v>41301.520833333336</v>
      </c>
      <c r="C94" s="96">
        <v>41302.236111111109</v>
      </c>
      <c r="D94" s="95" t="s">
        <v>3085</v>
      </c>
      <c r="E94" s="95" t="s">
        <v>3086</v>
      </c>
      <c r="F94" s="95">
        <v>50</v>
      </c>
      <c r="G94" s="95"/>
      <c r="H94" s="95"/>
      <c r="I94" s="95"/>
      <c r="J94" s="95"/>
      <c r="K94" s="95"/>
      <c r="L94" s="95"/>
      <c r="M94" s="95"/>
      <c r="N94" s="95">
        <v>966</v>
      </c>
      <c r="O94" s="95"/>
      <c r="P94" s="95">
        <v>1830</v>
      </c>
      <c r="Q94" s="95" t="s">
        <v>1784</v>
      </c>
      <c r="R94" s="95">
        <v>20</v>
      </c>
      <c r="S94" s="95"/>
      <c r="T94" s="95">
        <v>500</v>
      </c>
      <c r="U94" s="7"/>
      <c r="V94" s="7"/>
      <c r="W94" s="7"/>
      <c r="X94" s="7"/>
      <c r="Y94" s="98" t="s">
        <v>432</v>
      </c>
      <c r="Z94" s="98" t="s">
        <v>3434</v>
      </c>
      <c r="AA94" s="95"/>
      <c r="AB94" s="95"/>
      <c r="AD94" s="51" t="s">
        <v>516</v>
      </c>
      <c r="AE94" s="258">
        <v>1732991.2200000002</v>
      </c>
      <c r="AF94" s="55">
        <v>0</v>
      </c>
      <c r="AK94" s="100" t="s">
        <v>512</v>
      </c>
      <c r="AL94" s="7">
        <v>252.01996499999996</v>
      </c>
      <c r="AM94" s="7">
        <v>37802.994749999991</v>
      </c>
      <c r="AN94" s="7">
        <v>38055.01471499999</v>
      </c>
      <c r="AO94" s="7">
        <v>12600998.249999998</v>
      </c>
    </row>
    <row r="95" spans="1:41" x14ac:dyDescent="0.2">
      <c r="A95" s="97" t="s">
        <v>2075</v>
      </c>
      <c r="B95" s="96">
        <v>41304.472222222219</v>
      </c>
      <c r="C95" s="96">
        <v>41304.885416666664</v>
      </c>
      <c r="D95" s="95" t="s">
        <v>3087</v>
      </c>
      <c r="E95" s="95" t="s">
        <v>3088</v>
      </c>
      <c r="F95" s="95">
        <v>50</v>
      </c>
      <c r="G95" s="95"/>
      <c r="H95" s="95"/>
      <c r="I95" s="95"/>
      <c r="J95" s="95"/>
      <c r="K95" s="95"/>
      <c r="L95" s="95"/>
      <c r="M95" s="95"/>
      <c r="N95" s="95"/>
      <c r="O95" s="95"/>
      <c r="P95" s="95">
        <v>350</v>
      </c>
      <c r="Q95" s="95" t="s">
        <v>1784</v>
      </c>
      <c r="R95" s="95">
        <v>20</v>
      </c>
      <c r="S95" s="95"/>
      <c r="T95" s="95">
        <v>90</v>
      </c>
      <c r="U95" s="7"/>
      <c r="V95" s="7"/>
      <c r="W95" s="7"/>
      <c r="X95" s="7"/>
      <c r="Y95" s="98" t="s">
        <v>432</v>
      </c>
      <c r="Z95" s="98" t="s">
        <v>3435</v>
      </c>
      <c r="AA95" s="95"/>
      <c r="AB95" s="95"/>
      <c r="AD95" s="51" t="s">
        <v>517</v>
      </c>
      <c r="AE95" s="258">
        <v>1540436.64</v>
      </c>
      <c r="AF95" s="55">
        <v>0</v>
      </c>
      <c r="AK95" s="100" t="s">
        <v>513</v>
      </c>
      <c r="AL95" s="7">
        <v>1017.9907575</v>
      </c>
      <c r="AM95" s="7">
        <v>2131.8623690999998</v>
      </c>
      <c r="AN95" s="7">
        <v>3149.8531266</v>
      </c>
      <c r="AO95" s="7">
        <v>50899537.875</v>
      </c>
    </row>
    <row r="96" spans="1:41" x14ac:dyDescent="0.2">
      <c r="A96" s="97" t="s">
        <v>2075</v>
      </c>
      <c r="B96" s="96">
        <v>41312.315972222219</v>
      </c>
      <c r="C96" s="96">
        <v>41313.364583333336</v>
      </c>
      <c r="D96" s="95" t="s">
        <v>3089</v>
      </c>
      <c r="E96" s="95" t="s">
        <v>3090</v>
      </c>
      <c r="F96" s="95">
        <v>50</v>
      </c>
      <c r="G96" s="95"/>
      <c r="H96" s="95"/>
      <c r="I96" s="95"/>
      <c r="J96" s="95"/>
      <c r="K96" s="95"/>
      <c r="L96" s="95"/>
      <c r="M96" s="95"/>
      <c r="N96" s="95"/>
      <c r="O96" s="95"/>
      <c r="P96" s="95">
        <v>4010</v>
      </c>
      <c r="Q96" s="95" t="s">
        <v>1784</v>
      </c>
      <c r="R96" s="95">
        <v>20</v>
      </c>
      <c r="S96" s="95"/>
      <c r="T96" s="95">
        <v>2700</v>
      </c>
      <c r="U96" s="7"/>
      <c r="V96" s="7"/>
      <c r="W96" s="7"/>
      <c r="X96" s="7"/>
      <c r="Y96" s="98" t="s">
        <v>432</v>
      </c>
      <c r="Z96" s="98" t="s">
        <v>3436</v>
      </c>
      <c r="AA96" s="95"/>
      <c r="AB96" s="95"/>
      <c r="AD96" s="51" t="s">
        <v>518</v>
      </c>
      <c r="AE96" s="258">
        <v>31460020.349999998</v>
      </c>
      <c r="AF96" s="55">
        <v>0</v>
      </c>
      <c r="AK96" s="100" t="s">
        <v>514</v>
      </c>
      <c r="AL96" s="7">
        <v>13.644191003999998</v>
      </c>
      <c r="AM96" s="7">
        <v>13.603414739999998</v>
      </c>
      <c r="AN96" s="7">
        <v>27.247605743999998</v>
      </c>
      <c r="AO96" s="7">
        <v>680170.73699999996</v>
      </c>
    </row>
    <row r="97" spans="1:41" x14ac:dyDescent="0.2">
      <c r="A97" s="97" t="s">
        <v>2075</v>
      </c>
      <c r="B97" s="96">
        <v>41342.402777777781</v>
      </c>
      <c r="C97" s="96">
        <v>41344.260416666664</v>
      </c>
      <c r="D97" s="95" t="s">
        <v>3091</v>
      </c>
      <c r="E97" s="95" t="s">
        <v>3092</v>
      </c>
      <c r="F97" s="95">
        <v>50</v>
      </c>
      <c r="G97" s="95"/>
      <c r="H97" s="95"/>
      <c r="I97" s="95"/>
      <c r="J97" s="95"/>
      <c r="K97" s="95"/>
      <c r="L97" s="95"/>
      <c r="M97" s="95"/>
      <c r="N97" s="95"/>
      <c r="O97" s="95"/>
      <c r="P97" s="95">
        <v>316</v>
      </c>
      <c r="Q97" s="95" t="s">
        <v>1784</v>
      </c>
      <c r="R97" s="95">
        <v>20</v>
      </c>
      <c r="S97" s="95"/>
      <c r="T97" s="95">
        <v>32</v>
      </c>
      <c r="U97" s="7"/>
      <c r="V97" s="7"/>
      <c r="W97" s="7"/>
      <c r="X97" s="7"/>
      <c r="Y97" s="98" t="s">
        <v>432</v>
      </c>
      <c r="Z97" s="98" t="s">
        <v>3437</v>
      </c>
      <c r="AA97" s="95"/>
      <c r="AB97" s="95"/>
      <c r="AD97" s="51" t="s">
        <v>519</v>
      </c>
      <c r="AE97" s="258">
        <v>19793478.149999999</v>
      </c>
      <c r="AF97" s="55">
        <v>1840.7934679499997</v>
      </c>
      <c r="AK97" s="100" t="s">
        <v>515</v>
      </c>
      <c r="AL97" s="7">
        <v>20.281660643999999</v>
      </c>
      <c r="AM97" s="7">
        <v>28.844676084</v>
      </c>
      <c r="AN97" s="7">
        <v>49.126336727999998</v>
      </c>
      <c r="AO97" s="7">
        <v>1014083.0322</v>
      </c>
    </row>
    <row r="98" spans="1:41" x14ac:dyDescent="0.2">
      <c r="A98" s="97" t="s">
        <v>2075</v>
      </c>
      <c r="B98" s="96">
        <v>41378.28125</v>
      </c>
      <c r="C98" s="96">
        <v>41378.506944444445</v>
      </c>
      <c r="D98" s="95" t="s">
        <v>3093</v>
      </c>
      <c r="E98" s="95" t="s">
        <v>3094</v>
      </c>
      <c r="F98" s="95">
        <v>50</v>
      </c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 t="s">
        <v>1784</v>
      </c>
      <c r="R98" s="95">
        <v>20</v>
      </c>
      <c r="S98" s="95"/>
      <c r="T98" s="95">
        <v>88</v>
      </c>
      <c r="U98" s="7"/>
      <c r="V98" s="7"/>
      <c r="W98" s="7"/>
      <c r="X98" s="7"/>
      <c r="Y98" s="98" t="s">
        <v>432</v>
      </c>
      <c r="Z98" s="98" t="s">
        <v>3438</v>
      </c>
      <c r="AA98" s="95"/>
      <c r="AB98" s="95"/>
      <c r="AD98" s="51" t="s">
        <v>3431</v>
      </c>
      <c r="AE98" s="258">
        <v>12062978.1</v>
      </c>
      <c r="AF98" s="55">
        <v>482.51912399999998</v>
      </c>
      <c r="AK98" s="100" t="s">
        <v>516</v>
      </c>
      <c r="AL98" s="7">
        <v>34.659824400000005</v>
      </c>
      <c r="AM98" s="7">
        <v>398.58798060000004</v>
      </c>
      <c r="AN98" s="7">
        <v>433.24780500000003</v>
      </c>
      <c r="AO98" s="7">
        <v>1732991.2200000002</v>
      </c>
    </row>
    <row r="99" spans="1:41" x14ac:dyDescent="0.2">
      <c r="A99" s="22" t="s">
        <v>894</v>
      </c>
      <c r="B99" s="4">
        <v>35774.309027777781</v>
      </c>
      <c r="C99" s="4">
        <v>35774.864583333336</v>
      </c>
      <c r="D99" t="s">
        <v>936</v>
      </c>
      <c r="E99" t="s">
        <v>937</v>
      </c>
      <c r="F99">
        <v>50</v>
      </c>
      <c r="L99">
        <v>4.9589999999999996</v>
      </c>
      <c r="N99">
        <v>8430</v>
      </c>
      <c r="P99">
        <v>15000</v>
      </c>
      <c r="R99">
        <v>490</v>
      </c>
      <c r="T99">
        <v>8500</v>
      </c>
      <c r="U99" s="7">
        <f t="shared" si="4"/>
        <v>140423.25914999997</v>
      </c>
      <c r="V99" s="7">
        <f t="shared" si="6"/>
        <v>68.807396983499984</v>
      </c>
      <c r="W99" s="7">
        <f t="shared" si="5"/>
        <v>1193.5977027749996</v>
      </c>
      <c r="X99" s="7">
        <f t="shared" si="7"/>
        <v>1262.4050997584995</v>
      </c>
      <c r="Y99" s="64" t="s">
        <v>534</v>
      </c>
      <c r="Z99" s="64" t="s">
        <v>433</v>
      </c>
      <c r="AA99" s="7">
        <v>140423.25914999997</v>
      </c>
      <c r="AB99" s="7">
        <v>1262.4050997584995</v>
      </c>
      <c r="AC99" s="7"/>
      <c r="AD99" s="51" t="s">
        <v>3432</v>
      </c>
      <c r="AE99" s="54"/>
      <c r="AF99" s="55"/>
      <c r="AG99" s="7"/>
      <c r="AH99" s="7"/>
      <c r="AK99" s="100" t="s">
        <v>517</v>
      </c>
      <c r="AL99" s="7">
        <v>30.808732799999998</v>
      </c>
      <c r="AM99" s="7">
        <v>862.64451839999992</v>
      </c>
      <c r="AN99" s="7">
        <v>893.45325119999995</v>
      </c>
      <c r="AO99" s="7">
        <v>1540436.64</v>
      </c>
    </row>
    <row r="100" spans="1:41" x14ac:dyDescent="0.2">
      <c r="A100" s="22" t="s">
        <v>894</v>
      </c>
      <c r="B100" s="4">
        <v>35799.256944444445</v>
      </c>
      <c r="C100" s="4">
        <v>35799.5</v>
      </c>
      <c r="D100" t="s">
        <v>939</v>
      </c>
      <c r="E100" t="s">
        <v>940</v>
      </c>
      <c r="F100">
        <v>50</v>
      </c>
      <c r="L100">
        <v>1.2869999999999999</v>
      </c>
      <c r="N100">
        <v>898</v>
      </c>
      <c r="P100">
        <v>1700</v>
      </c>
      <c r="R100">
        <v>18</v>
      </c>
      <c r="T100">
        <v>570</v>
      </c>
      <c r="U100" s="7">
        <f t="shared" si="4"/>
        <v>36443.785949999998</v>
      </c>
      <c r="V100" s="7">
        <f t="shared" si="6"/>
        <v>0.65598814709999997</v>
      </c>
      <c r="W100" s="7">
        <f t="shared" si="5"/>
        <v>20.772957991499997</v>
      </c>
      <c r="X100" s="7">
        <f t="shared" si="7"/>
        <v>21.428946138599997</v>
      </c>
      <c r="Y100" s="64" t="s">
        <v>534</v>
      </c>
      <c r="Z100" s="64" t="s">
        <v>434</v>
      </c>
      <c r="AA100" s="7">
        <v>36443.785949999998</v>
      </c>
      <c r="AB100" s="7">
        <v>21.428946138599997</v>
      </c>
      <c r="AC100" s="7"/>
      <c r="AD100" s="51" t="s">
        <v>3433</v>
      </c>
      <c r="AE100" s="54"/>
      <c r="AF100" s="55"/>
      <c r="AG100" s="7"/>
      <c r="AH100" s="7"/>
      <c r="AK100" s="100" t="s">
        <v>518</v>
      </c>
      <c r="AL100" s="7">
        <v>634.142263662</v>
      </c>
      <c r="AM100" s="7">
        <v>12737.205696522</v>
      </c>
      <c r="AN100" s="7">
        <v>13371.347960184001</v>
      </c>
      <c r="AO100" s="7">
        <v>31707113.183099996</v>
      </c>
    </row>
    <row r="101" spans="1:41" x14ac:dyDescent="0.2">
      <c r="A101" s="22" t="s">
        <v>894</v>
      </c>
      <c r="B101" s="4">
        <v>35803.40625</v>
      </c>
      <c r="C101" s="4"/>
      <c r="D101" t="s">
        <v>941</v>
      </c>
      <c r="E101" t="s">
        <v>942</v>
      </c>
      <c r="F101">
        <v>50</v>
      </c>
      <c r="I101" t="s">
        <v>1784</v>
      </c>
      <c r="J101">
        <v>0.01</v>
      </c>
      <c r="L101" s="262">
        <v>7.0000000000000007E-2</v>
      </c>
      <c r="N101">
        <v>1760</v>
      </c>
      <c r="P101">
        <v>2100</v>
      </c>
      <c r="R101">
        <v>89</v>
      </c>
      <c r="T101">
        <v>760</v>
      </c>
      <c r="U101" s="286">
        <f t="shared" si="4"/>
        <v>1982.1795000000002</v>
      </c>
      <c r="V101" s="286">
        <f t="shared" si="6"/>
        <v>0.17641397550000004</v>
      </c>
      <c r="W101" s="286">
        <f t="shared" si="5"/>
        <v>1.5064564200000001</v>
      </c>
      <c r="X101" s="286">
        <f t="shared" si="7"/>
        <v>1.6828703955000002</v>
      </c>
      <c r="Y101" s="64" t="s">
        <v>534</v>
      </c>
      <c r="Z101" s="64" t="s">
        <v>435</v>
      </c>
      <c r="AA101" s="7">
        <v>0</v>
      </c>
      <c r="AB101" s="7">
        <v>0</v>
      </c>
      <c r="AC101" s="7"/>
      <c r="AD101" s="51" t="s">
        <v>3434</v>
      </c>
      <c r="AE101" s="54"/>
      <c r="AF101" s="55"/>
      <c r="AG101" s="7"/>
      <c r="AH101" s="7"/>
      <c r="AK101" s="100" t="s">
        <v>519</v>
      </c>
      <c r="AL101" s="7">
        <v>397.06340139600002</v>
      </c>
      <c r="AM101" s="7">
        <v>1461.0407232959997</v>
      </c>
      <c r="AN101" s="7">
        <v>1858.1041246919997</v>
      </c>
      <c r="AO101" s="7">
        <v>19853170.069799997</v>
      </c>
    </row>
    <row r="102" spans="1:41" x14ac:dyDescent="0.2">
      <c r="A102" s="22" t="s">
        <v>894</v>
      </c>
      <c r="B102" s="4">
        <v>35857.371527777781</v>
      </c>
      <c r="C102" s="4">
        <v>35857.427083333336</v>
      </c>
      <c r="D102" t="s">
        <v>947</v>
      </c>
      <c r="E102" t="s">
        <v>948</v>
      </c>
      <c r="F102">
        <v>50</v>
      </c>
      <c r="L102">
        <v>6.9000000000000006E-2</v>
      </c>
      <c r="M102" t="s">
        <v>1934</v>
      </c>
      <c r="N102">
        <v>10000</v>
      </c>
      <c r="P102">
        <v>27000</v>
      </c>
      <c r="R102" s="62"/>
      <c r="T102">
        <v>39000</v>
      </c>
      <c r="U102" s="7">
        <f t="shared" si="4"/>
        <v>1953.86265</v>
      </c>
      <c r="V102" s="65"/>
      <c r="W102" s="7">
        <f t="shared" si="5"/>
        <v>76.200643349999993</v>
      </c>
      <c r="X102" s="7">
        <f t="shared" si="7"/>
        <v>76.200643349999993</v>
      </c>
      <c r="Y102" s="64" t="s">
        <v>534</v>
      </c>
      <c r="Z102" s="64" t="s">
        <v>436</v>
      </c>
      <c r="AA102" s="7">
        <v>1953.86265</v>
      </c>
      <c r="AB102" s="7">
        <v>76.200643349999993</v>
      </c>
      <c r="AC102" s="7"/>
      <c r="AD102" s="51" t="s">
        <v>3435</v>
      </c>
      <c r="AE102" s="54"/>
      <c r="AF102" s="55"/>
      <c r="AG102" s="7"/>
      <c r="AH102" s="7"/>
      <c r="AK102" s="100" t="s">
        <v>3431</v>
      </c>
      <c r="AL102" s="7">
        <v>245.26696261199999</v>
      </c>
      <c r="AM102" s="7">
        <v>245.26696261199999</v>
      </c>
      <c r="AN102" s="7">
        <v>490.53392522399997</v>
      </c>
      <c r="AO102" s="7">
        <v>12263348.1306</v>
      </c>
    </row>
    <row r="103" spans="1:41" x14ac:dyDescent="0.2">
      <c r="A103" s="22" t="s">
        <v>894</v>
      </c>
      <c r="B103" s="109">
        <v>35996.79583333333</v>
      </c>
      <c r="C103" s="109">
        <v>35996.836111111108</v>
      </c>
      <c r="D103" s="110" t="s">
        <v>955</v>
      </c>
      <c r="E103" s="110" t="s">
        <v>956</v>
      </c>
      <c r="F103">
        <v>50</v>
      </c>
      <c r="L103">
        <v>35.29</v>
      </c>
      <c r="N103">
        <v>9.15</v>
      </c>
      <c r="P103">
        <v>35</v>
      </c>
      <c r="Q103" s="110" t="s">
        <v>1784</v>
      </c>
      <c r="R103" s="110">
        <v>18</v>
      </c>
      <c r="S103" s="110" t="s">
        <v>1784</v>
      </c>
      <c r="T103" s="110">
        <v>18</v>
      </c>
      <c r="U103" s="7">
        <f t="shared" si="4"/>
        <v>999301.63650000002</v>
      </c>
      <c r="V103" s="7">
        <f t="shared" si="6"/>
        <v>17.987429457000001</v>
      </c>
      <c r="W103" s="7">
        <f t="shared" si="5"/>
        <v>17.987429457000001</v>
      </c>
      <c r="X103" s="7">
        <f t="shared" si="7"/>
        <v>35.974858914000002</v>
      </c>
      <c r="Y103" s="64" t="s">
        <v>534</v>
      </c>
      <c r="Z103" s="64" t="s">
        <v>437</v>
      </c>
      <c r="AA103" s="7">
        <v>999301.63650000002</v>
      </c>
      <c r="AB103" s="7">
        <v>35.974858914000002</v>
      </c>
      <c r="AC103" s="7"/>
      <c r="AD103" s="51" t="s">
        <v>3436</v>
      </c>
      <c r="AE103" s="54"/>
      <c r="AF103" s="55"/>
      <c r="AG103" s="7"/>
      <c r="AH103" s="7"/>
      <c r="AK103" s="100" t="s">
        <v>3432</v>
      </c>
      <c r="AL103" s="101"/>
      <c r="AM103" s="101"/>
      <c r="AN103" s="101"/>
    </row>
    <row r="104" spans="1:41" x14ac:dyDescent="0.2">
      <c r="A104" s="22" t="s">
        <v>894</v>
      </c>
      <c r="B104" s="4">
        <v>36149.9375</v>
      </c>
      <c r="C104" s="4"/>
      <c r="D104" t="s">
        <v>963</v>
      </c>
      <c r="E104" t="s">
        <v>964</v>
      </c>
      <c r="F104">
        <v>50</v>
      </c>
      <c r="I104" t="s">
        <v>1784</v>
      </c>
      <c r="J104">
        <v>0.01</v>
      </c>
      <c r="L104">
        <v>7.0000000000000007E-2</v>
      </c>
      <c r="N104">
        <v>4890</v>
      </c>
      <c r="P104">
        <v>7500</v>
      </c>
      <c r="R104">
        <v>280</v>
      </c>
      <c r="T104">
        <v>3500</v>
      </c>
      <c r="U104" s="7">
        <f t="shared" si="4"/>
        <v>1982.1795000000002</v>
      </c>
      <c r="V104" s="7">
        <f t="shared" si="6"/>
        <v>0.55501025999999998</v>
      </c>
      <c r="W104" s="7">
        <f t="shared" si="5"/>
        <v>6.9376282500000013</v>
      </c>
      <c r="X104" s="7">
        <f t="shared" si="7"/>
        <v>7.4926385100000008</v>
      </c>
      <c r="Y104" s="64" t="s">
        <v>534</v>
      </c>
      <c r="Z104" s="64" t="s">
        <v>438</v>
      </c>
      <c r="AA104" s="7">
        <v>0</v>
      </c>
      <c r="AB104" s="7">
        <v>0</v>
      </c>
      <c r="AC104" s="7"/>
      <c r="AD104" s="51" t="s">
        <v>3437</v>
      </c>
      <c r="AE104" s="54"/>
      <c r="AF104" s="55"/>
      <c r="AG104" s="7"/>
      <c r="AH104" s="7"/>
      <c r="AK104" s="100" t="s">
        <v>3433</v>
      </c>
      <c r="AL104" s="101"/>
      <c r="AM104" s="101"/>
      <c r="AN104" s="101"/>
    </row>
    <row r="105" spans="1:41" x14ac:dyDescent="0.2">
      <c r="A105" s="22" t="s">
        <v>894</v>
      </c>
      <c r="B105" s="4">
        <v>36158.256944444445</v>
      </c>
      <c r="C105" s="4">
        <v>36158.513194444444</v>
      </c>
      <c r="D105" t="s">
        <v>965</v>
      </c>
      <c r="E105" t="s">
        <v>966</v>
      </c>
      <c r="F105">
        <v>50</v>
      </c>
      <c r="K105" s="262" t="s">
        <v>1784</v>
      </c>
      <c r="L105" s="262">
        <v>0.216</v>
      </c>
      <c r="N105">
        <v>4000</v>
      </c>
      <c r="P105">
        <v>6900</v>
      </c>
      <c r="R105">
        <v>920</v>
      </c>
      <c r="T105">
        <v>1600</v>
      </c>
      <c r="U105" s="286">
        <f t="shared" si="4"/>
        <v>6116.4395999999997</v>
      </c>
      <c r="V105" s="286">
        <f t="shared" si="6"/>
        <v>5.6271244320000005</v>
      </c>
      <c r="W105" s="286">
        <f t="shared" si="5"/>
        <v>9.7863033599999998</v>
      </c>
      <c r="X105" s="286">
        <f t="shared" si="7"/>
        <v>15.413427792</v>
      </c>
      <c r="Y105" s="64" t="s">
        <v>534</v>
      </c>
      <c r="Z105" s="64" t="s">
        <v>439</v>
      </c>
      <c r="AA105" s="7">
        <v>283.16849999999999</v>
      </c>
      <c r="AB105" s="7">
        <v>0.71358462</v>
      </c>
      <c r="AC105" s="7"/>
      <c r="AD105" s="51" t="s">
        <v>3438</v>
      </c>
      <c r="AE105" s="54"/>
      <c r="AF105" s="55"/>
      <c r="AG105" s="7"/>
      <c r="AH105" s="7"/>
      <c r="AK105" s="100" t="s">
        <v>3434</v>
      </c>
      <c r="AL105" s="101"/>
      <c r="AM105" s="101"/>
      <c r="AN105" s="101"/>
    </row>
    <row r="106" spans="1:41" x14ac:dyDescent="0.2">
      <c r="A106" s="22" t="s">
        <v>894</v>
      </c>
      <c r="B106" s="4">
        <v>36171.297222222223</v>
      </c>
      <c r="C106" s="4">
        <v>36171.951388888891</v>
      </c>
      <c r="D106" t="s">
        <v>967</v>
      </c>
      <c r="E106" t="s">
        <v>968</v>
      </c>
      <c r="F106">
        <v>50</v>
      </c>
      <c r="K106" s="262" t="s">
        <v>1784</v>
      </c>
      <c r="L106" s="262">
        <v>0.57599999999999996</v>
      </c>
      <c r="N106" s="298">
        <v>842</v>
      </c>
      <c r="O106" s="298"/>
      <c r="P106" s="298">
        <v>1800</v>
      </c>
      <c r="Q106" s="298" t="s">
        <v>1784</v>
      </c>
      <c r="R106" s="298">
        <v>18</v>
      </c>
      <c r="S106" s="298"/>
      <c r="T106" s="300">
        <v>1160</v>
      </c>
      <c r="U106" s="286">
        <f t="shared" si="4"/>
        <v>16310.505599999999</v>
      </c>
      <c r="V106" s="286">
        <f t="shared" si="6"/>
        <v>0.29358910079999995</v>
      </c>
      <c r="W106" s="286">
        <f t="shared" si="5"/>
        <v>18.920186495999999</v>
      </c>
      <c r="X106" s="286">
        <f t="shared" si="7"/>
        <v>19.213775596799998</v>
      </c>
      <c r="Y106" s="64" t="s">
        <v>534</v>
      </c>
      <c r="Z106" s="64" t="s">
        <v>440</v>
      </c>
      <c r="AA106" s="7">
        <v>283.16849999999999</v>
      </c>
      <c r="AB106" s="7">
        <v>1.0194065999999998E-2</v>
      </c>
      <c r="AC106" s="7"/>
      <c r="AD106" s="52" t="s">
        <v>2983</v>
      </c>
      <c r="AE106" s="56">
        <v>1285197884.5020747</v>
      </c>
      <c r="AF106" s="57">
        <v>636569.4428561856</v>
      </c>
      <c r="AG106" s="7"/>
      <c r="AH106" s="7"/>
      <c r="AK106" s="100" t="s">
        <v>3435</v>
      </c>
      <c r="AL106" s="101"/>
      <c r="AM106" s="101"/>
      <c r="AN106" s="101"/>
    </row>
    <row r="107" spans="1:41" x14ac:dyDescent="0.2">
      <c r="A107" s="22" t="s">
        <v>894</v>
      </c>
      <c r="B107" s="4">
        <v>36177.5625</v>
      </c>
      <c r="C107" s="4">
        <v>36177.78125</v>
      </c>
      <c r="D107" t="s">
        <v>969</v>
      </c>
      <c r="E107" t="s">
        <v>970</v>
      </c>
      <c r="F107">
        <v>50</v>
      </c>
      <c r="L107">
        <v>11.12</v>
      </c>
      <c r="N107">
        <v>778</v>
      </c>
      <c r="P107">
        <v>1300</v>
      </c>
      <c r="R107">
        <v>51</v>
      </c>
      <c r="T107">
        <v>550</v>
      </c>
      <c r="U107" s="7">
        <f t="shared" si="4"/>
        <v>314883.37199999997</v>
      </c>
      <c r="V107" s="7">
        <f t="shared" si="6"/>
        <v>16.059051971999999</v>
      </c>
      <c r="W107" s="7">
        <f t="shared" si="5"/>
        <v>173.1858546</v>
      </c>
      <c r="X107" s="7">
        <f t="shared" si="7"/>
        <v>189.24490657199999</v>
      </c>
      <c r="Y107" s="64" t="s">
        <v>534</v>
      </c>
      <c r="Z107" s="64" t="s">
        <v>441</v>
      </c>
      <c r="AA107" s="7">
        <v>314883.37199999997</v>
      </c>
      <c r="AB107" s="7">
        <v>189.24490657199999</v>
      </c>
      <c r="AC107" s="7"/>
      <c r="AG107" s="7"/>
      <c r="AH107" s="7"/>
      <c r="AK107" s="100" t="s">
        <v>2983</v>
      </c>
      <c r="AL107" s="101">
        <v>46572.998123296653</v>
      </c>
      <c r="AM107" s="101">
        <v>604807.99674546497</v>
      </c>
      <c r="AN107" s="101">
        <v>651380.99486876198</v>
      </c>
      <c r="AO107" s="47">
        <v>1286017430.7747748</v>
      </c>
    </row>
    <row r="108" spans="1:41" x14ac:dyDescent="0.2">
      <c r="A108" s="22" t="s">
        <v>894</v>
      </c>
      <c r="B108" s="4">
        <v>36232.627083333333</v>
      </c>
      <c r="C108" s="4">
        <v>36232.677777777775</v>
      </c>
      <c r="D108" t="s">
        <v>974</v>
      </c>
      <c r="E108" t="s">
        <v>975</v>
      </c>
      <c r="F108">
        <v>50</v>
      </c>
      <c r="L108">
        <v>0.13</v>
      </c>
      <c r="N108">
        <v>7440</v>
      </c>
      <c r="P108">
        <v>9400</v>
      </c>
      <c r="R108">
        <v>340</v>
      </c>
      <c r="T108">
        <v>2800</v>
      </c>
      <c r="U108" s="7">
        <f t="shared" si="4"/>
        <v>3681.1905000000002</v>
      </c>
      <c r="V108" s="7">
        <f t="shared" si="6"/>
        <v>1.2516047699999999</v>
      </c>
      <c r="W108" s="7">
        <f t="shared" si="5"/>
        <v>10.307333400000001</v>
      </c>
      <c r="X108" s="7">
        <f t="shared" si="7"/>
        <v>11.558938170000001</v>
      </c>
      <c r="Y108" s="64" t="s">
        <v>534</v>
      </c>
      <c r="Z108" s="64" t="s">
        <v>442</v>
      </c>
      <c r="AA108" s="7">
        <v>3681.1905000000002</v>
      </c>
      <c r="AB108" s="7">
        <v>11.558938170000001</v>
      </c>
      <c r="AC108" s="7"/>
      <c r="AG108" s="7"/>
      <c r="AH108" s="7"/>
    </row>
    <row r="109" spans="1:41" x14ac:dyDescent="0.2">
      <c r="A109" s="22" t="s">
        <v>894</v>
      </c>
      <c r="B109" s="4">
        <v>36234.615972222222</v>
      </c>
      <c r="C109" s="4">
        <v>36236.338888888888</v>
      </c>
      <c r="D109" t="s">
        <v>976</v>
      </c>
      <c r="E109" t="s">
        <v>977</v>
      </c>
      <c r="F109">
        <v>50</v>
      </c>
      <c r="L109">
        <v>4.2939999999999996</v>
      </c>
      <c r="N109">
        <v>2232</v>
      </c>
      <c r="P109">
        <v>3500</v>
      </c>
      <c r="R109">
        <v>190</v>
      </c>
      <c r="T109">
        <v>1300</v>
      </c>
      <c r="U109" s="7">
        <f t="shared" si="4"/>
        <v>121592.55389999998</v>
      </c>
      <c r="V109" s="7">
        <f t="shared" si="6"/>
        <v>23.102585240999996</v>
      </c>
      <c r="W109" s="7">
        <f t="shared" si="5"/>
        <v>158.07032006999998</v>
      </c>
      <c r="X109" s="7">
        <f t="shared" si="7"/>
        <v>181.17290531099997</v>
      </c>
      <c r="Y109" s="64" t="s">
        <v>534</v>
      </c>
      <c r="Z109" s="64" t="s">
        <v>443</v>
      </c>
      <c r="AA109" s="7">
        <v>121592.55389999998</v>
      </c>
      <c r="AB109" s="7">
        <v>181.17290531099997</v>
      </c>
      <c r="AC109" s="7"/>
      <c r="AG109" s="7"/>
      <c r="AH109" s="7"/>
    </row>
    <row r="110" spans="1:41" x14ac:dyDescent="0.2">
      <c r="A110" s="22" t="s">
        <v>894</v>
      </c>
      <c r="B110" s="4">
        <v>36528.651388888888</v>
      </c>
      <c r="C110" s="4">
        <v>36529.438888888886</v>
      </c>
      <c r="D110" t="s">
        <v>982</v>
      </c>
      <c r="E110" t="s">
        <v>983</v>
      </c>
      <c r="F110">
        <v>50</v>
      </c>
      <c r="L110">
        <v>0.86</v>
      </c>
      <c r="N110">
        <v>38600</v>
      </c>
      <c r="P110">
        <v>60000</v>
      </c>
      <c r="R110">
        <v>370</v>
      </c>
      <c r="T110">
        <v>35000</v>
      </c>
      <c r="U110" s="7">
        <f t="shared" si="4"/>
        <v>24352.490999999998</v>
      </c>
      <c r="V110" s="7">
        <f t="shared" si="6"/>
        <v>9.0104216699999995</v>
      </c>
      <c r="W110" s="7">
        <f t="shared" si="5"/>
        <v>852.33718499999986</v>
      </c>
      <c r="X110" s="7">
        <f t="shared" si="7"/>
        <v>861.34760666999989</v>
      </c>
      <c r="Y110" s="64" t="s">
        <v>534</v>
      </c>
      <c r="Z110" s="64" t="s">
        <v>445</v>
      </c>
      <c r="AA110" s="7">
        <v>24352.490999999998</v>
      </c>
      <c r="AB110" s="7">
        <v>861.34760666999989</v>
      </c>
      <c r="AC110" s="7"/>
      <c r="AG110" s="7"/>
      <c r="AH110" s="7"/>
    </row>
    <row r="111" spans="1:41" x14ac:dyDescent="0.2">
      <c r="A111" s="22" t="s">
        <v>894</v>
      </c>
      <c r="B111" s="4">
        <v>36578.477083333331</v>
      </c>
      <c r="C111" s="4">
        <v>36580.434027777781</v>
      </c>
      <c r="D111" t="s">
        <v>985</v>
      </c>
      <c r="E111" t="s">
        <v>986</v>
      </c>
      <c r="F111">
        <v>50</v>
      </c>
      <c r="L111">
        <v>24.8</v>
      </c>
      <c r="N111">
        <v>1590</v>
      </c>
      <c r="P111">
        <v>2800</v>
      </c>
      <c r="R111">
        <v>48</v>
      </c>
      <c r="T111">
        <v>750</v>
      </c>
      <c r="U111" s="7">
        <f t="shared" si="4"/>
        <v>702257.88</v>
      </c>
      <c r="V111" s="7">
        <f t="shared" si="6"/>
        <v>33.708378240000002</v>
      </c>
      <c r="W111" s="7">
        <f t="shared" si="5"/>
        <v>526.69340999999997</v>
      </c>
      <c r="X111" s="7">
        <f t="shared" si="7"/>
        <v>560.40178823999997</v>
      </c>
      <c r="Y111" s="64" t="s">
        <v>534</v>
      </c>
      <c r="Z111" s="64" t="s">
        <v>448</v>
      </c>
      <c r="AA111" s="7">
        <v>702257.88</v>
      </c>
      <c r="AB111" s="7">
        <v>560.40178823999997</v>
      </c>
      <c r="AC111" s="7"/>
      <c r="AG111" s="7"/>
      <c r="AH111" s="7"/>
    </row>
    <row r="112" spans="1:41" x14ac:dyDescent="0.2">
      <c r="A112" s="22" t="s">
        <v>894</v>
      </c>
      <c r="B112" s="4">
        <v>36623.525694444441</v>
      </c>
      <c r="C112" s="4">
        <v>36624.025000000001</v>
      </c>
      <c r="D112" t="s">
        <v>989</v>
      </c>
      <c r="E112" t="s">
        <v>990</v>
      </c>
      <c r="F112">
        <v>50</v>
      </c>
      <c r="L112">
        <v>4.4000000000000004</v>
      </c>
      <c r="N112">
        <v>1500</v>
      </c>
      <c r="P112">
        <v>2500</v>
      </c>
      <c r="Q112" t="s">
        <v>1784</v>
      </c>
      <c r="R112">
        <v>18</v>
      </c>
      <c r="T112">
        <v>1300</v>
      </c>
      <c r="U112" s="7">
        <f t="shared" si="4"/>
        <v>124594.14000000001</v>
      </c>
      <c r="V112" s="7">
        <f t="shared" si="6"/>
        <v>2.2426945200000006</v>
      </c>
      <c r="W112" s="7">
        <f t="shared" si="5"/>
        <v>161.97238200000004</v>
      </c>
      <c r="X112" s="7">
        <f t="shared" si="7"/>
        <v>164.21507652000003</v>
      </c>
      <c r="Y112" s="64" t="s">
        <v>534</v>
      </c>
      <c r="Z112" s="64" t="s">
        <v>450</v>
      </c>
      <c r="AA112" s="7">
        <v>124594.14000000001</v>
      </c>
      <c r="AB112" s="7">
        <v>164.21507652000003</v>
      </c>
      <c r="AC112" s="7"/>
      <c r="AG112" s="7"/>
      <c r="AH112" s="7"/>
    </row>
    <row r="113" spans="1:34" x14ac:dyDescent="0.2">
      <c r="A113" s="22" t="s">
        <v>894</v>
      </c>
      <c r="B113" s="109">
        <v>36791.525000000001</v>
      </c>
      <c r="C113" s="109">
        <v>36791.879166666666</v>
      </c>
      <c r="D113" t="s">
        <v>995</v>
      </c>
      <c r="E113" s="110" t="s">
        <v>996</v>
      </c>
      <c r="F113">
        <v>50</v>
      </c>
      <c r="L113">
        <v>39</v>
      </c>
      <c r="P113">
        <v>78</v>
      </c>
      <c r="Q113" s="110" t="s">
        <v>1784</v>
      </c>
      <c r="R113" s="110">
        <v>18</v>
      </c>
      <c r="S113" s="110" t="s">
        <v>1784</v>
      </c>
      <c r="T113" s="110">
        <v>18</v>
      </c>
      <c r="U113" s="7">
        <f t="shared" si="4"/>
        <v>1104357.1500000001</v>
      </c>
      <c r="V113" s="7">
        <f t="shared" si="6"/>
        <v>19.878428700000004</v>
      </c>
      <c r="W113" s="7">
        <f t="shared" si="5"/>
        <v>19.878428700000004</v>
      </c>
      <c r="X113" s="7">
        <f t="shared" si="7"/>
        <v>39.756857400000008</v>
      </c>
      <c r="Y113" s="64" t="s">
        <v>534</v>
      </c>
      <c r="Z113" s="64" t="s">
        <v>451</v>
      </c>
      <c r="AA113" s="7">
        <v>1104357.1500000001</v>
      </c>
      <c r="AB113" s="7">
        <v>39.756857400000008</v>
      </c>
      <c r="AC113" s="7"/>
      <c r="AG113" s="7"/>
      <c r="AH113" s="7"/>
    </row>
    <row r="114" spans="1:34" x14ac:dyDescent="0.2">
      <c r="A114" s="22" t="s">
        <v>894</v>
      </c>
      <c r="B114" s="4">
        <v>36876.262499999997</v>
      </c>
      <c r="C114" s="4">
        <v>36876.697222222225</v>
      </c>
      <c r="D114" t="s">
        <v>998</v>
      </c>
      <c r="E114" t="s">
        <v>999</v>
      </c>
      <c r="F114">
        <v>50</v>
      </c>
      <c r="L114">
        <v>3.2570000000000001</v>
      </c>
      <c r="P114">
        <v>29160</v>
      </c>
      <c r="Q114" t="s">
        <v>1784</v>
      </c>
      <c r="R114">
        <v>18</v>
      </c>
      <c r="T114">
        <v>19000</v>
      </c>
      <c r="U114" s="7">
        <f t="shared" si="4"/>
        <v>92227.980450000003</v>
      </c>
      <c r="V114" s="7">
        <f t="shared" si="6"/>
        <v>1.6601036481000002</v>
      </c>
      <c r="W114" s="7">
        <f t="shared" si="5"/>
        <v>1752.33162855</v>
      </c>
      <c r="X114" s="7">
        <f t="shared" si="7"/>
        <v>1753.9917321981</v>
      </c>
      <c r="Y114" s="64" t="s">
        <v>534</v>
      </c>
      <c r="Z114" s="64" t="s">
        <v>453</v>
      </c>
      <c r="AA114" s="7">
        <v>92227.980450000003</v>
      </c>
      <c r="AB114" s="7">
        <v>1753.9917321981</v>
      </c>
      <c r="AC114" s="7"/>
      <c r="AG114" s="7"/>
      <c r="AH114" s="7"/>
    </row>
    <row r="115" spans="1:34" x14ac:dyDescent="0.2">
      <c r="A115" s="22" t="s">
        <v>894</v>
      </c>
      <c r="B115" s="4">
        <v>36905.28125</v>
      </c>
      <c r="C115" s="4">
        <v>36905.525694444441</v>
      </c>
      <c r="D115" t="s">
        <v>1000</v>
      </c>
      <c r="E115" t="s">
        <v>1001</v>
      </c>
      <c r="F115">
        <v>50</v>
      </c>
      <c r="L115">
        <v>8.7955000000000005</v>
      </c>
      <c r="N115">
        <v>1011</v>
      </c>
      <c r="P115">
        <v>1800</v>
      </c>
      <c r="R115">
        <v>26</v>
      </c>
      <c r="T115">
        <v>690</v>
      </c>
      <c r="U115" s="7">
        <f t="shared" si="4"/>
        <v>249060.85417500001</v>
      </c>
      <c r="V115" s="7">
        <f t="shared" si="6"/>
        <v>6.4755822085500006</v>
      </c>
      <c r="W115" s="7">
        <f t="shared" si="5"/>
        <v>171.85198938075001</v>
      </c>
      <c r="X115" s="7">
        <f t="shared" si="7"/>
        <v>178.32757158930002</v>
      </c>
      <c r="Y115" s="64" t="s">
        <v>534</v>
      </c>
      <c r="Z115" s="64" t="s">
        <v>454</v>
      </c>
      <c r="AA115" s="7">
        <v>249060.85417500001</v>
      </c>
      <c r="AB115" s="7">
        <v>178.32757158930002</v>
      </c>
      <c r="AC115" s="7"/>
      <c r="AG115" s="7"/>
      <c r="AH115" s="7"/>
    </row>
    <row r="116" spans="1:34" x14ac:dyDescent="0.2">
      <c r="A116" s="22" t="s">
        <v>894</v>
      </c>
      <c r="B116" s="4">
        <v>36920.28125</v>
      </c>
      <c r="C116" s="4">
        <v>36920.579861111109</v>
      </c>
      <c r="D116" t="s">
        <v>1004</v>
      </c>
      <c r="E116" t="s">
        <v>1005</v>
      </c>
      <c r="F116">
        <v>50</v>
      </c>
      <c r="L116">
        <v>5.141</v>
      </c>
      <c r="M116" t="s">
        <v>1934</v>
      </c>
      <c r="N116">
        <v>2100</v>
      </c>
      <c r="P116">
        <v>20000</v>
      </c>
      <c r="Q116" t="s">
        <v>1784</v>
      </c>
      <c r="R116">
        <v>18</v>
      </c>
      <c r="T116">
        <v>9600</v>
      </c>
      <c r="U116" s="7">
        <f t="shared" si="4"/>
        <v>145576.92584999997</v>
      </c>
      <c r="V116" s="7">
        <f t="shared" si="6"/>
        <v>2.6203846652999996</v>
      </c>
      <c r="W116" s="7">
        <f t="shared" si="5"/>
        <v>1397.5384881599996</v>
      </c>
      <c r="X116" s="7">
        <f t="shared" si="7"/>
        <v>1400.1588728252996</v>
      </c>
      <c r="Y116" s="64" t="s">
        <v>534</v>
      </c>
      <c r="Z116" s="64" t="s">
        <v>455</v>
      </c>
      <c r="AA116" s="7">
        <v>145576.92584999997</v>
      </c>
      <c r="AB116" s="7">
        <v>1400.1588728252996</v>
      </c>
      <c r="AC116" s="7"/>
      <c r="AG116" s="7"/>
      <c r="AH116" s="7"/>
    </row>
    <row r="117" spans="1:34" x14ac:dyDescent="0.2">
      <c r="A117" s="22" t="s">
        <v>894</v>
      </c>
      <c r="B117" s="4">
        <v>36946.263194444444</v>
      </c>
      <c r="C117" s="4">
        <v>36946.560416666667</v>
      </c>
      <c r="D117" t="s">
        <v>1006</v>
      </c>
      <c r="E117" t="s">
        <v>1007</v>
      </c>
      <c r="F117">
        <v>50</v>
      </c>
      <c r="L117">
        <v>14.782999999999999</v>
      </c>
      <c r="M117" t="s">
        <v>1934</v>
      </c>
      <c r="N117">
        <v>1040</v>
      </c>
      <c r="P117">
        <v>5000</v>
      </c>
      <c r="Q117" t="s">
        <v>1784</v>
      </c>
      <c r="R117">
        <v>18</v>
      </c>
      <c r="T117">
        <v>2300</v>
      </c>
      <c r="U117" s="7">
        <f t="shared" si="4"/>
        <v>418607.99354999996</v>
      </c>
      <c r="V117" s="7">
        <f t="shared" si="6"/>
        <v>7.5349438838999987</v>
      </c>
      <c r="W117" s="7">
        <f t="shared" si="5"/>
        <v>962.79838516499979</v>
      </c>
      <c r="X117" s="7">
        <f t="shared" si="7"/>
        <v>970.33332904889983</v>
      </c>
      <c r="Y117" s="64" t="s">
        <v>534</v>
      </c>
      <c r="Z117" s="64" t="s">
        <v>456</v>
      </c>
      <c r="AA117" s="7">
        <v>418607.99354999996</v>
      </c>
      <c r="AB117" s="7">
        <v>970.33332904889983</v>
      </c>
      <c r="AC117" s="7"/>
      <c r="AG117" s="7"/>
      <c r="AH117" s="7"/>
    </row>
    <row r="118" spans="1:34" x14ac:dyDescent="0.2">
      <c r="A118" s="22" t="s">
        <v>894</v>
      </c>
      <c r="B118" s="4">
        <v>36970.474305555559</v>
      </c>
      <c r="C118" s="4">
        <v>36976.552777777775</v>
      </c>
      <c r="D118" t="s">
        <v>1008</v>
      </c>
      <c r="E118" t="s">
        <v>1009</v>
      </c>
      <c r="F118">
        <v>50</v>
      </c>
      <c r="L118">
        <v>10.074</v>
      </c>
      <c r="N118">
        <v>4245</v>
      </c>
      <c r="P118">
        <v>8600</v>
      </c>
      <c r="Q118" t="s">
        <v>1784</v>
      </c>
      <c r="R118">
        <v>18</v>
      </c>
      <c r="T118">
        <v>2100</v>
      </c>
      <c r="U118" s="7">
        <f t="shared" si="4"/>
        <v>285263.94689999998</v>
      </c>
      <c r="V118" s="7">
        <f t="shared" si="6"/>
        <v>5.1347510441999997</v>
      </c>
      <c r="W118" s="7">
        <f t="shared" si="5"/>
        <v>599.05428848999998</v>
      </c>
      <c r="X118" s="7">
        <f t="shared" si="7"/>
        <v>604.18903953419999</v>
      </c>
      <c r="Y118" s="64" t="s">
        <v>534</v>
      </c>
      <c r="Z118" s="64" t="s">
        <v>457</v>
      </c>
      <c r="AA118" s="7">
        <v>285263.94689999998</v>
      </c>
      <c r="AB118" s="7">
        <v>604.18903953419999</v>
      </c>
      <c r="AC118" s="7"/>
      <c r="AG118" s="7"/>
      <c r="AH118" s="7"/>
    </row>
    <row r="119" spans="1:34" x14ac:dyDescent="0.2">
      <c r="A119" s="22" t="s">
        <v>894</v>
      </c>
      <c r="B119" s="109">
        <v>37188.025000000001</v>
      </c>
      <c r="C119" s="109">
        <v>37188.074305555558</v>
      </c>
      <c r="D119" t="s">
        <v>1010</v>
      </c>
      <c r="E119" s="110" t="s">
        <v>1011</v>
      </c>
      <c r="F119">
        <v>50</v>
      </c>
      <c r="L119">
        <v>11</v>
      </c>
      <c r="N119">
        <v>6.6</v>
      </c>
      <c r="P119">
        <v>20</v>
      </c>
      <c r="Q119" s="110" t="s">
        <v>1784</v>
      </c>
      <c r="R119" s="110">
        <v>18</v>
      </c>
      <c r="S119" s="110" t="s">
        <v>1784</v>
      </c>
      <c r="T119" s="110">
        <v>18</v>
      </c>
      <c r="U119" s="7">
        <f t="shared" si="4"/>
        <v>311485.34999999998</v>
      </c>
      <c r="V119" s="7">
        <f t="shared" si="6"/>
        <v>5.6067362999999997</v>
      </c>
      <c r="W119" s="7">
        <f t="shared" si="5"/>
        <v>5.6067362999999997</v>
      </c>
      <c r="X119" s="7">
        <f t="shared" si="7"/>
        <v>11.213472599999999</v>
      </c>
      <c r="Y119" s="64" t="s">
        <v>534</v>
      </c>
      <c r="Z119" s="64" t="s">
        <v>458</v>
      </c>
      <c r="AA119" s="7">
        <v>311485.34999999998</v>
      </c>
      <c r="AB119" s="7">
        <v>11.213472599999999</v>
      </c>
      <c r="AC119" s="7"/>
      <c r="AG119" s="7"/>
      <c r="AH119" s="7"/>
    </row>
    <row r="120" spans="1:34" x14ac:dyDescent="0.2">
      <c r="A120" s="22" t="s">
        <v>894</v>
      </c>
      <c r="B120" s="4">
        <v>37270.245833333334</v>
      </c>
      <c r="C120" s="4">
        <v>37270.577777777777</v>
      </c>
      <c r="D120" t="s">
        <v>1012</v>
      </c>
      <c r="E120" t="s">
        <v>1013</v>
      </c>
      <c r="F120">
        <v>50</v>
      </c>
      <c r="L120">
        <v>8.1</v>
      </c>
      <c r="N120">
        <v>930</v>
      </c>
      <c r="P120">
        <v>1740</v>
      </c>
      <c r="R120">
        <v>23</v>
      </c>
      <c r="T120">
        <v>770</v>
      </c>
      <c r="U120" s="7">
        <f t="shared" si="4"/>
        <v>229366.48499999999</v>
      </c>
      <c r="V120" s="7">
        <f t="shared" si="6"/>
        <v>5.2754291549999994</v>
      </c>
      <c r="W120" s="7">
        <f t="shared" si="5"/>
        <v>176.61219344999998</v>
      </c>
      <c r="X120" s="7">
        <f t="shared" si="7"/>
        <v>181.88762260499999</v>
      </c>
      <c r="Y120" s="64" t="s">
        <v>534</v>
      </c>
      <c r="Z120" s="64" t="s">
        <v>459</v>
      </c>
      <c r="AA120" s="7">
        <v>229366.48499999999</v>
      </c>
      <c r="AB120" s="7">
        <v>181.88762260499999</v>
      </c>
      <c r="AC120" s="7"/>
      <c r="AG120" s="7"/>
      <c r="AH120" s="7"/>
    </row>
    <row r="121" spans="1:34" x14ac:dyDescent="0.2">
      <c r="A121" s="22" t="s">
        <v>894</v>
      </c>
      <c r="B121" s="4">
        <v>37272.586805555555</v>
      </c>
      <c r="C121" s="4">
        <v>37273.160416666666</v>
      </c>
      <c r="D121" t="s">
        <v>1014</v>
      </c>
      <c r="E121" t="s">
        <v>1015</v>
      </c>
      <c r="F121">
        <v>50</v>
      </c>
      <c r="L121">
        <v>1.1000000000000001</v>
      </c>
      <c r="N121">
        <v>1182</v>
      </c>
      <c r="P121">
        <v>2710</v>
      </c>
      <c r="Q121" t="s">
        <v>1784</v>
      </c>
      <c r="R121">
        <v>18</v>
      </c>
      <c r="T121">
        <v>960</v>
      </c>
      <c r="U121" s="7">
        <f t="shared" si="4"/>
        <v>31148.535000000003</v>
      </c>
      <c r="V121" s="7">
        <f t="shared" si="6"/>
        <v>0.56067363000000014</v>
      </c>
      <c r="W121" s="7">
        <f t="shared" si="5"/>
        <v>29.902593600000003</v>
      </c>
      <c r="X121" s="7">
        <f t="shared" si="7"/>
        <v>30.463267230000003</v>
      </c>
      <c r="Y121" s="64" t="s">
        <v>534</v>
      </c>
      <c r="Z121" s="64" t="s">
        <v>460</v>
      </c>
      <c r="AA121" s="7">
        <v>31148.535000000003</v>
      </c>
      <c r="AB121" s="7">
        <v>30.463267230000003</v>
      </c>
      <c r="AC121" s="7"/>
      <c r="AG121" s="7"/>
      <c r="AH121" s="7"/>
    </row>
    <row r="122" spans="1:34" x14ac:dyDescent="0.2">
      <c r="A122" s="22" t="s">
        <v>894</v>
      </c>
      <c r="B122" s="4">
        <v>37287.232638888891</v>
      </c>
      <c r="C122" s="4">
        <v>37288.520833333336</v>
      </c>
      <c r="D122" t="s">
        <v>1016</v>
      </c>
      <c r="E122" t="s">
        <v>1017</v>
      </c>
      <c r="F122">
        <v>50</v>
      </c>
      <c r="L122">
        <v>20</v>
      </c>
      <c r="N122">
        <v>4080</v>
      </c>
      <c r="P122">
        <v>8840</v>
      </c>
      <c r="Q122" t="s">
        <v>1784</v>
      </c>
      <c r="R122">
        <v>18</v>
      </c>
      <c r="T122">
        <v>3700</v>
      </c>
      <c r="U122" s="7">
        <f t="shared" si="4"/>
        <v>566337</v>
      </c>
      <c r="V122" s="7">
        <f t="shared" si="6"/>
        <v>10.194065999999999</v>
      </c>
      <c r="W122" s="7">
        <f t="shared" si="5"/>
        <v>2095.4468999999999</v>
      </c>
      <c r="X122" s="7">
        <f t="shared" si="7"/>
        <v>2105.6409659999999</v>
      </c>
      <c r="Y122" s="64" t="s">
        <v>534</v>
      </c>
      <c r="Z122" s="64" t="s">
        <v>461</v>
      </c>
      <c r="AA122" s="7">
        <v>566337</v>
      </c>
      <c r="AB122" s="7">
        <v>2105.6409659999999</v>
      </c>
      <c r="AC122" s="7"/>
      <c r="AG122" s="7"/>
      <c r="AH122" s="7"/>
    </row>
    <row r="123" spans="1:34" x14ac:dyDescent="0.2">
      <c r="A123" s="22" t="s">
        <v>894</v>
      </c>
      <c r="B123" s="4">
        <v>37308.226388888892</v>
      </c>
      <c r="C123" s="4">
        <v>37308.540972222225</v>
      </c>
      <c r="D123" t="s">
        <v>1018</v>
      </c>
      <c r="E123" t="s">
        <v>1019</v>
      </c>
      <c r="F123">
        <v>50</v>
      </c>
      <c r="L123">
        <v>1</v>
      </c>
      <c r="N123">
        <v>6150</v>
      </c>
      <c r="P123">
        <v>10600</v>
      </c>
      <c r="Q123" t="s">
        <v>1784</v>
      </c>
      <c r="R123">
        <v>18</v>
      </c>
      <c r="T123">
        <v>5600</v>
      </c>
      <c r="U123" s="7">
        <f t="shared" si="4"/>
        <v>28316.85</v>
      </c>
      <c r="V123" s="7">
        <f t="shared" si="6"/>
        <v>0.50970329999999997</v>
      </c>
      <c r="W123" s="7">
        <f t="shared" si="5"/>
        <v>158.57436000000001</v>
      </c>
      <c r="X123" s="7">
        <f t="shared" si="7"/>
        <v>159.08406330000003</v>
      </c>
      <c r="Y123" s="64" t="s">
        <v>534</v>
      </c>
      <c r="Z123" s="64" t="s">
        <v>462</v>
      </c>
      <c r="AA123" s="7">
        <v>28316.85</v>
      </c>
      <c r="AB123" s="7">
        <v>159.08406330000003</v>
      </c>
      <c r="AC123" s="7"/>
      <c r="AG123" s="7"/>
      <c r="AH123" s="7"/>
    </row>
    <row r="124" spans="1:34" x14ac:dyDescent="0.2">
      <c r="A124" s="22" t="s">
        <v>894</v>
      </c>
      <c r="B124" s="4">
        <v>37316.907638888886</v>
      </c>
      <c r="C124" s="4">
        <v>37318.215277777781</v>
      </c>
      <c r="D124" t="s">
        <v>1020</v>
      </c>
      <c r="E124" t="s">
        <v>1021</v>
      </c>
      <c r="F124">
        <v>50</v>
      </c>
      <c r="L124">
        <v>4.7</v>
      </c>
      <c r="N124">
        <v>5390</v>
      </c>
      <c r="P124">
        <v>10900</v>
      </c>
      <c r="R124">
        <v>30</v>
      </c>
      <c r="T124">
        <v>3600</v>
      </c>
      <c r="U124" s="7">
        <f t="shared" ref="U124:U172" si="14">L124*28.31685*1000</f>
        <v>133089.19499999998</v>
      </c>
      <c r="V124" s="7">
        <f t="shared" si="6"/>
        <v>3.992675849999999</v>
      </c>
      <c r="W124" s="7">
        <f t="shared" ref="W124:W172" si="15">U124*T124/1000000</f>
        <v>479.12110199999995</v>
      </c>
      <c r="X124" s="7">
        <f t="shared" si="7"/>
        <v>483.11377784999996</v>
      </c>
      <c r="Y124" s="64" t="s">
        <v>534</v>
      </c>
      <c r="Z124" s="64" t="s">
        <v>463</v>
      </c>
      <c r="AA124" s="7">
        <v>133089.19499999998</v>
      </c>
      <c r="AB124" s="7">
        <v>483.11377784999996</v>
      </c>
      <c r="AC124" s="7"/>
      <c r="AG124" s="7"/>
      <c r="AH124" s="7"/>
    </row>
    <row r="125" spans="1:34" x14ac:dyDescent="0.2">
      <c r="A125" s="22" t="s">
        <v>894</v>
      </c>
      <c r="B125" s="109">
        <v>37531.061111111114</v>
      </c>
      <c r="C125" s="109">
        <v>37531.288888888892</v>
      </c>
      <c r="D125" t="s">
        <v>1022</v>
      </c>
      <c r="E125" s="110" t="s">
        <v>1023</v>
      </c>
      <c r="F125">
        <v>50</v>
      </c>
      <c r="L125">
        <v>20.440000000000001</v>
      </c>
      <c r="M125" t="s">
        <v>1784</v>
      </c>
      <c r="N125">
        <v>2</v>
      </c>
      <c r="P125">
        <v>21</v>
      </c>
      <c r="Q125" s="110" t="s">
        <v>1784</v>
      </c>
      <c r="R125" s="110">
        <v>18</v>
      </c>
      <c r="S125" s="110" t="s">
        <v>1784</v>
      </c>
      <c r="T125" s="110">
        <v>18</v>
      </c>
      <c r="U125" s="7">
        <f t="shared" si="14"/>
        <v>578796.41399999999</v>
      </c>
      <c r="V125" s="7">
        <f t="shared" ref="V125:V172" si="16">U125*R125/1000000</f>
        <v>10.418335451999999</v>
      </c>
      <c r="W125" s="7">
        <f t="shared" si="15"/>
        <v>10.418335451999999</v>
      </c>
      <c r="X125" s="7">
        <f t="shared" ref="X125:X172" si="17">V125+W125</f>
        <v>20.836670903999998</v>
      </c>
      <c r="Y125" s="64" t="s">
        <v>534</v>
      </c>
      <c r="Z125" s="64" t="s">
        <v>464</v>
      </c>
      <c r="AA125" s="7">
        <v>578796.41399999999</v>
      </c>
      <c r="AB125" s="7">
        <v>20.836670903999998</v>
      </c>
      <c r="AC125" s="7"/>
      <c r="AG125" s="7"/>
      <c r="AH125" s="7"/>
    </row>
    <row r="126" spans="1:34" x14ac:dyDescent="0.2">
      <c r="A126" s="22" t="s">
        <v>894</v>
      </c>
      <c r="B126" s="4">
        <v>37652.32916666667</v>
      </c>
      <c r="C126" s="4">
        <v>37652.731944444444</v>
      </c>
      <c r="D126" t="s">
        <v>1024</v>
      </c>
      <c r="E126" t="s">
        <v>1025</v>
      </c>
      <c r="F126">
        <v>50</v>
      </c>
      <c r="L126">
        <v>2.33</v>
      </c>
      <c r="N126">
        <v>12800</v>
      </c>
      <c r="P126">
        <v>19600</v>
      </c>
      <c r="Q126" t="s">
        <v>1784</v>
      </c>
      <c r="R126">
        <v>18</v>
      </c>
      <c r="T126">
        <v>5700</v>
      </c>
      <c r="U126" s="7">
        <f t="shared" si="14"/>
        <v>65978.260500000004</v>
      </c>
      <c r="V126" s="7">
        <f t="shared" si="16"/>
        <v>1.1876086889999999</v>
      </c>
      <c r="W126" s="7">
        <f t="shared" si="15"/>
        <v>376.07608485000003</v>
      </c>
      <c r="X126" s="7">
        <f t="shared" si="17"/>
        <v>377.26369353900003</v>
      </c>
      <c r="Y126" s="64" t="s">
        <v>534</v>
      </c>
      <c r="Z126" s="64" t="s">
        <v>465</v>
      </c>
      <c r="AA126" s="7">
        <v>65978.260500000004</v>
      </c>
      <c r="AB126" s="7">
        <v>377.26369353900003</v>
      </c>
      <c r="AC126" s="7"/>
      <c r="AG126" s="7"/>
      <c r="AH126" s="7"/>
    </row>
    <row r="127" spans="1:34" x14ac:dyDescent="0.2">
      <c r="A127" s="22" t="s">
        <v>894</v>
      </c>
      <c r="B127" s="4">
        <v>37684.68472222222</v>
      </c>
      <c r="C127" s="4">
        <v>37687.779166666667</v>
      </c>
      <c r="D127" t="s">
        <v>1026</v>
      </c>
      <c r="E127" t="s">
        <v>1027</v>
      </c>
      <c r="F127">
        <v>50</v>
      </c>
      <c r="L127">
        <v>5.29</v>
      </c>
      <c r="P127">
        <v>19500</v>
      </c>
      <c r="Q127" t="s">
        <v>1784</v>
      </c>
      <c r="R127">
        <v>18</v>
      </c>
      <c r="T127">
        <v>7300</v>
      </c>
      <c r="U127" s="7">
        <f t="shared" si="14"/>
        <v>149796.13649999999</v>
      </c>
      <c r="V127" s="7">
        <f t="shared" si="16"/>
        <v>2.6963304569999997</v>
      </c>
      <c r="W127" s="7">
        <f t="shared" si="15"/>
        <v>1093.51179645</v>
      </c>
      <c r="X127" s="7">
        <f t="shared" si="17"/>
        <v>1096.208126907</v>
      </c>
      <c r="Y127" s="64" t="s">
        <v>534</v>
      </c>
      <c r="Z127" s="64" t="s">
        <v>466</v>
      </c>
      <c r="AA127" s="7">
        <v>149796.13649999999</v>
      </c>
      <c r="AB127" s="7">
        <v>1096.208126907</v>
      </c>
      <c r="AC127" s="7"/>
      <c r="AG127" s="7"/>
      <c r="AH127" s="7"/>
    </row>
    <row r="128" spans="1:34" x14ac:dyDescent="0.2">
      <c r="A128" s="22" t="s">
        <v>894</v>
      </c>
      <c r="B128" s="4">
        <v>37694.555555555555</v>
      </c>
      <c r="C128" s="4">
        <v>37696.504861111112</v>
      </c>
      <c r="D128" t="s">
        <v>1028</v>
      </c>
      <c r="E128" t="s">
        <v>1029</v>
      </c>
      <c r="F128">
        <v>50</v>
      </c>
      <c r="L128">
        <v>29.68</v>
      </c>
      <c r="M128" t="s">
        <v>1934</v>
      </c>
      <c r="N128">
        <v>1000</v>
      </c>
      <c r="P128">
        <v>5830</v>
      </c>
      <c r="Q128" t="s">
        <v>1784</v>
      </c>
      <c r="R128">
        <v>18</v>
      </c>
      <c r="T128">
        <v>2900</v>
      </c>
      <c r="U128" s="7">
        <f t="shared" si="14"/>
        <v>840444.10799999989</v>
      </c>
      <c r="V128" s="7">
        <f t="shared" si="16"/>
        <v>15.127993943999998</v>
      </c>
      <c r="W128" s="7">
        <f t="shared" si="15"/>
        <v>2437.2879131999998</v>
      </c>
      <c r="X128" s="7">
        <f t="shared" si="17"/>
        <v>2452.4159071439999</v>
      </c>
      <c r="Y128" s="64" t="s">
        <v>534</v>
      </c>
      <c r="Z128" s="64" t="s">
        <v>467</v>
      </c>
      <c r="AA128" s="7">
        <v>840444.10799999989</v>
      </c>
      <c r="AB128" s="7">
        <v>2452.4159071439999</v>
      </c>
      <c r="AC128" s="7"/>
      <c r="AG128" s="7"/>
      <c r="AH128" s="7"/>
    </row>
    <row r="129" spans="1:34" x14ac:dyDescent="0.2">
      <c r="A129" s="22" t="s">
        <v>894</v>
      </c>
      <c r="B129" s="4">
        <v>37715.694444444445</v>
      </c>
      <c r="C129" s="4">
        <v>37716.064583333333</v>
      </c>
      <c r="D129" t="s">
        <v>1031</v>
      </c>
      <c r="E129" t="s">
        <v>1032</v>
      </c>
      <c r="F129">
        <v>50</v>
      </c>
      <c r="L129">
        <v>7.85</v>
      </c>
      <c r="N129">
        <v>3140</v>
      </c>
      <c r="P129">
        <v>5790</v>
      </c>
      <c r="Q129" t="s">
        <v>1784</v>
      </c>
      <c r="R129">
        <v>18</v>
      </c>
      <c r="T129">
        <v>2700</v>
      </c>
      <c r="U129" s="7">
        <f t="shared" si="14"/>
        <v>222287.27249999996</v>
      </c>
      <c r="V129" s="7">
        <f t="shared" si="16"/>
        <v>4.0011709049999995</v>
      </c>
      <c r="W129" s="7">
        <f t="shared" si="15"/>
        <v>600.17563574999986</v>
      </c>
      <c r="X129" s="7">
        <f t="shared" si="17"/>
        <v>604.17680665499984</v>
      </c>
      <c r="Y129" s="64" t="s">
        <v>534</v>
      </c>
      <c r="Z129" s="64" t="s">
        <v>468</v>
      </c>
      <c r="AA129" s="7">
        <v>222287.27249999996</v>
      </c>
      <c r="AB129" s="7">
        <v>604.17680665499984</v>
      </c>
      <c r="AC129" s="7"/>
      <c r="AG129" s="7"/>
      <c r="AH129" s="7"/>
    </row>
    <row r="130" spans="1:34" x14ac:dyDescent="0.2">
      <c r="A130" s="22" t="s">
        <v>894</v>
      </c>
      <c r="B130" s="4">
        <v>37990.70208333333</v>
      </c>
      <c r="C130" s="4">
        <v>37990.964583333334</v>
      </c>
      <c r="D130" t="s">
        <v>1037</v>
      </c>
      <c r="E130" t="s">
        <v>1038</v>
      </c>
      <c r="F130">
        <v>50</v>
      </c>
      <c r="L130">
        <v>7.0000000000000007E-2</v>
      </c>
      <c r="N130" s="108">
        <v>1080</v>
      </c>
      <c r="O130" s="108"/>
      <c r="P130" s="62">
        <v>1390</v>
      </c>
      <c r="Q130" s="62" t="s">
        <v>1784</v>
      </c>
      <c r="R130" s="62">
        <v>18</v>
      </c>
      <c r="S130" s="62" t="s">
        <v>1784</v>
      </c>
      <c r="T130" s="301">
        <v>900</v>
      </c>
      <c r="U130" s="7">
        <f t="shared" si="14"/>
        <v>1982.1795000000002</v>
      </c>
      <c r="V130" s="7">
        <f t="shared" si="16"/>
        <v>3.5679230999999999E-2</v>
      </c>
      <c r="W130" s="7">
        <f t="shared" si="15"/>
        <v>1.7839615500000003</v>
      </c>
      <c r="X130" s="7">
        <f t="shared" si="17"/>
        <v>1.8196407810000004</v>
      </c>
      <c r="Y130" s="64" t="s">
        <v>534</v>
      </c>
      <c r="Z130" s="64" t="s">
        <v>469</v>
      </c>
      <c r="AA130" s="7">
        <v>1982.1795000000002</v>
      </c>
      <c r="AB130" s="7">
        <v>7.1358461999999998E-2</v>
      </c>
      <c r="AC130" s="7"/>
      <c r="AG130" s="7"/>
      <c r="AH130" s="7"/>
    </row>
    <row r="131" spans="1:34" x14ac:dyDescent="0.2">
      <c r="A131" s="22" t="s">
        <v>894</v>
      </c>
      <c r="B131" s="4">
        <v>38003.373611111114</v>
      </c>
      <c r="C131" s="4">
        <v>38003.834722222222</v>
      </c>
      <c r="D131" t="s">
        <v>1039</v>
      </c>
      <c r="E131" t="s">
        <v>1040</v>
      </c>
      <c r="F131">
        <v>50</v>
      </c>
      <c r="L131">
        <v>3.98</v>
      </c>
      <c r="N131">
        <v>9200</v>
      </c>
      <c r="P131">
        <v>19100</v>
      </c>
      <c r="Q131" t="s">
        <v>1784</v>
      </c>
      <c r="R131">
        <v>18</v>
      </c>
      <c r="T131">
        <v>12000</v>
      </c>
      <c r="U131" s="7">
        <f t="shared" si="14"/>
        <v>112701.06299999999</v>
      </c>
      <c r="V131" s="7">
        <f t="shared" si="16"/>
        <v>2.0286191339999999</v>
      </c>
      <c r="W131" s="7">
        <f t="shared" si="15"/>
        <v>1352.4127559999999</v>
      </c>
      <c r="X131" s="7">
        <f t="shared" si="17"/>
        <v>1354.4413751340001</v>
      </c>
      <c r="Y131" s="64" t="s">
        <v>534</v>
      </c>
      <c r="Z131" s="64" t="s">
        <v>470</v>
      </c>
      <c r="AA131" s="7">
        <v>112701.06299999999</v>
      </c>
      <c r="AB131" s="7">
        <v>1354.4413751340001</v>
      </c>
      <c r="AC131" s="7"/>
      <c r="AG131" s="7"/>
      <c r="AH131" s="7"/>
    </row>
    <row r="132" spans="1:34" x14ac:dyDescent="0.2">
      <c r="A132" s="22" t="s">
        <v>894</v>
      </c>
      <c r="B132" s="4">
        <v>38037.594444444447</v>
      </c>
      <c r="C132" s="4">
        <v>38039.195138888892</v>
      </c>
      <c r="D132" t="s">
        <v>1046</v>
      </c>
      <c r="E132" t="s">
        <v>1047</v>
      </c>
      <c r="F132">
        <v>50</v>
      </c>
      <c r="L132">
        <v>28.69</v>
      </c>
      <c r="N132">
        <v>8710</v>
      </c>
      <c r="P132">
        <v>14950</v>
      </c>
      <c r="Q132" t="s">
        <v>1784</v>
      </c>
      <c r="R132">
        <v>18</v>
      </c>
      <c r="T132">
        <v>14000</v>
      </c>
      <c r="U132" s="7">
        <f t="shared" si="14"/>
        <v>812410.42649999994</v>
      </c>
      <c r="V132" s="7">
        <f t="shared" si="16"/>
        <v>14.623387676999998</v>
      </c>
      <c r="W132" s="7">
        <f t="shared" si="15"/>
        <v>11373.745971</v>
      </c>
      <c r="X132" s="7">
        <f t="shared" si="17"/>
        <v>11388.369358677</v>
      </c>
      <c r="Y132" s="64" t="s">
        <v>534</v>
      </c>
      <c r="Z132" s="64" t="s">
        <v>471</v>
      </c>
      <c r="AA132" s="7">
        <v>812410.42649999994</v>
      </c>
      <c r="AB132" s="7">
        <v>11388.369358677</v>
      </c>
      <c r="AC132" s="7"/>
      <c r="AG132" s="7"/>
      <c r="AH132" s="7"/>
    </row>
    <row r="133" spans="1:34" x14ac:dyDescent="0.2">
      <c r="A133" s="22" t="s">
        <v>894</v>
      </c>
      <c r="B133" s="4">
        <v>38353.706944444442</v>
      </c>
      <c r="C133" s="4">
        <v>38354.01458333333</v>
      </c>
      <c r="D133" t="s">
        <v>1060</v>
      </c>
      <c r="E133" t="s">
        <v>1061</v>
      </c>
      <c r="F133">
        <v>50</v>
      </c>
      <c r="L133">
        <v>25.59</v>
      </c>
      <c r="P133" s="62">
        <v>181</v>
      </c>
      <c r="Q133" s="62"/>
      <c r="R133" s="62">
        <v>18</v>
      </c>
      <c r="S133" s="62"/>
      <c r="T133" s="62">
        <v>117</v>
      </c>
      <c r="U133" s="7">
        <f t="shared" si="14"/>
        <v>724628.19149999996</v>
      </c>
      <c r="V133" s="302">
        <f t="shared" si="16"/>
        <v>13.043307446999998</v>
      </c>
      <c r="W133" s="7">
        <f t="shared" si="15"/>
        <v>84.781498405499988</v>
      </c>
      <c r="X133" s="7">
        <f t="shared" si="17"/>
        <v>97.824805852499992</v>
      </c>
      <c r="Y133" s="64" t="s">
        <v>534</v>
      </c>
      <c r="Z133" s="64" t="s">
        <v>472</v>
      </c>
      <c r="AA133" s="7">
        <v>724628.19149999996</v>
      </c>
      <c r="AB133" s="7">
        <v>0</v>
      </c>
      <c r="AC133" s="7"/>
      <c r="AG133" s="7"/>
      <c r="AH133" s="7"/>
    </row>
    <row r="134" spans="1:34" x14ac:dyDescent="0.2">
      <c r="A134" s="22" t="s">
        <v>894</v>
      </c>
      <c r="B134" s="4">
        <v>38355.550000000003</v>
      </c>
      <c r="C134" s="4">
        <v>38355.790277777778</v>
      </c>
      <c r="D134" t="s">
        <v>1062</v>
      </c>
      <c r="E134" t="s">
        <v>1063</v>
      </c>
      <c r="F134">
        <v>50</v>
      </c>
      <c r="L134">
        <v>0.9</v>
      </c>
      <c r="N134">
        <v>48100</v>
      </c>
      <c r="P134">
        <v>81800</v>
      </c>
      <c r="Q134" t="s">
        <v>1784</v>
      </c>
      <c r="R134">
        <v>18</v>
      </c>
      <c r="T134">
        <v>70000</v>
      </c>
      <c r="U134" s="7">
        <f t="shared" si="14"/>
        <v>25485.164999999997</v>
      </c>
      <c r="V134" s="7">
        <f t="shared" si="16"/>
        <v>0.45873296999999996</v>
      </c>
      <c r="W134" s="7">
        <f t="shared" si="15"/>
        <v>1783.9615499999998</v>
      </c>
      <c r="X134" s="7">
        <f t="shared" si="17"/>
        <v>1784.4202829699998</v>
      </c>
      <c r="Y134" s="64" t="s">
        <v>534</v>
      </c>
      <c r="Z134" s="64" t="s">
        <v>473</v>
      </c>
      <c r="AA134" s="7">
        <v>25485.164999999997</v>
      </c>
      <c r="AB134" s="7">
        <v>1784.4202829699998</v>
      </c>
      <c r="AC134" s="7"/>
      <c r="AG134" s="7"/>
      <c r="AH134" s="7"/>
    </row>
    <row r="135" spans="1:34" x14ac:dyDescent="0.2">
      <c r="A135" s="22" t="s">
        <v>894</v>
      </c>
      <c r="B135" s="4">
        <v>38363.564583333333</v>
      </c>
      <c r="C135" s="4">
        <v>38365.350694444445</v>
      </c>
      <c r="D135" t="s">
        <v>1064</v>
      </c>
      <c r="E135" t="s">
        <v>1065</v>
      </c>
      <c r="F135">
        <v>50</v>
      </c>
      <c r="L135">
        <v>90.68</v>
      </c>
      <c r="M135" t="s">
        <v>1934</v>
      </c>
      <c r="N135">
        <v>629</v>
      </c>
      <c r="P135">
        <v>2340</v>
      </c>
      <c r="Q135" t="s">
        <v>1784</v>
      </c>
      <c r="R135">
        <v>18</v>
      </c>
      <c r="T135">
        <v>1000</v>
      </c>
      <c r="U135" s="7">
        <f t="shared" si="14"/>
        <v>2567771.9580000001</v>
      </c>
      <c r="V135" s="7">
        <f t="shared" si="16"/>
        <v>46.219895244</v>
      </c>
      <c r="W135" s="7">
        <f t="shared" si="15"/>
        <v>2567.7719579999998</v>
      </c>
      <c r="X135" s="7">
        <f t="shared" si="17"/>
        <v>2613.9918532439997</v>
      </c>
      <c r="Y135" s="64" t="s">
        <v>534</v>
      </c>
      <c r="Z135" s="64" t="s">
        <v>475</v>
      </c>
      <c r="AA135" s="7">
        <v>2567771.9580000001</v>
      </c>
      <c r="AB135" s="7">
        <v>2613.9918532439997</v>
      </c>
      <c r="AC135" s="7"/>
      <c r="AG135" s="7"/>
      <c r="AH135" s="7"/>
    </row>
    <row r="136" spans="1:34" x14ac:dyDescent="0.2">
      <c r="A136" s="22" t="s">
        <v>894</v>
      </c>
      <c r="B136" s="4">
        <v>38403.433333333334</v>
      </c>
      <c r="C136" s="4">
        <v>38404.020138888889</v>
      </c>
      <c r="D136" t="s">
        <v>1070</v>
      </c>
      <c r="E136" t="s">
        <v>1071</v>
      </c>
      <c r="F136">
        <v>50</v>
      </c>
      <c r="L136">
        <v>4.04</v>
      </c>
      <c r="N136">
        <v>615</v>
      </c>
      <c r="P136">
        <v>980</v>
      </c>
      <c r="Q136" t="s">
        <v>1784</v>
      </c>
      <c r="R136">
        <v>18</v>
      </c>
      <c r="T136">
        <v>230</v>
      </c>
      <c r="U136" s="7">
        <f t="shared" si="14"/>
        <v>114400.07399999999</v>
      </c>
      <c r="V136" s="7">
        <f t="shared" si="16"/>
        <v>2.0592013319999998</v>
      </c>
      <c r="W136" s="7">
        <f t="shared" si="15"/>
        <v>26.312017019999999</v>
      </c>
      <c r="X136" s="7">
        <f t="shared" si="17"/>
        <v>28.371218352</v>
      </c>
      <c r="Y136" s="64" t="s">
        <v>534</v>
      </c>
      <c r="Z136" s="64" t="s">
        <v>476</v>
      </c>
      <c r="AA136" s="7">
        <v>114400.07399999999</v>
      </c>
      <c r="AB136" s="7">
        <v>28.371218352</v>
      </c>
      <c r="AC136" s="7"/>
      <c r="AG136" s="7"/>
      <c r="AH136" s="7"/>
    </row>
    <row r="137" spans="1:34" x14ac:dyDescent="0.2">
      <c r="A137" s="22" t="s">
        <v>894</v>
      </c>
      <c r="B137" s="4">
        <v>38428.825694444444</v>
      </c>
      <c r="C137" s="4">
        <v>38429.541666666664</v>
      </c>
      <c r="D137" t="s">
        <v>1074</v>
      </c>
      <c r="E137" t="s">
        <v>1075</v>
      </c>
      <c r="F137">
        <v>50</v>
      </c>
      <c r="L137">
        <v>6.64</v>
      </c>
      <c r="N137">
        <v>15300</v>
      </c>
      <c r="P137">
        <v>29200</v>
      </c>
      <c r="Q137" t="s">
        <v>1784</v>
      </c>
      <c r="R137">
        <v>18</v>
      </c>
      <c r="T137">
        <v>15000</v>
      </c>
      <c r="U137" s="7">
        <f t="shared" si="14"/>
        <v>188023.88399999999</v>
      </c>
      <c r="V137" s="7">
        <f t="shared" si="16"/>
        <v>3.3844299119999999</v>
      </c>
      <c r="W137" s="7">
        <f t="shared" si="15"/>
        <v>2820.35826</v>
      </c>
      <c r="X137" s="7">
        <f t="shared" si="17"/>
        <v>2823.7426899120001</v>
      </c>
      <c r="Y137" s="64" t="s">
        <v>534</v>
      </c>
      <c r="Z137" s="64" t="s">
        <v>477</v>
      </c>
      <c r="AA137" s="7">
        <v>188023.88399999999</v>
      </c>
      <c r="AB137" s="7">
        <v>2823.7426899120001</v>
      </c>
      <c r="AC137" s="7"/>
      <c r="AG137" s="7"/>
      <c r="AH137" s="7"/>
    </row>
    <row r="138" spans="1:34" x14ac:dyDescent="0.2">
      <c r="A138" s="22" t="s">
        <v>894</v>
      </c>
      <c r="B138" s="4">
        <v>38429.686805555553</v>
      </c>
      <c r="C138" s="4">
        <v>38430.84375</v>
      </c>
      <c r="D138" t="s">
        <v>1078</v>
      </c>
      <c r="E138" t="s">
        <v>1079</v>
      </c>
      <c r="F138">
        <v>50</v>
      </c>
      <c r="L138">
        <v>28.05</v>
      </c>
      <c r="N138">
        <v>1130</v>
      </c>
      <c r="P138">
        <v>1780</v>
      </c>
      <c r="Q138" t="s">
        <v>1784</v>
      </c>
      <c r="R138">
        <v>18</v>
      </c>
      <c r="T138">
        <v>890</v>
      </c>
      <c r="U138" s="7">
        <f t="shared" si="14"/>
        <v>794287.64249999996</v>
      </c>
      <c r="V138" s="7">
        <f t="shared" si="16"/>
        <v>14.297177565</v>
      </c>
      <c r="W138" s="7">
        <f t="shared" si="15"/>
        <v>706.91600182499997</v>
      </c>
      <c r="X138" s="7">
        <f t="shared" si="17"/>
        <v>721.21317938999994</v>
      </c>
      <c r="Y138" s="64" t="s">
        <v>534</v>
      </c>
      <c r="Z138" s="64" t="s">
        <v>478</v>
      </c>
      <c r="AA138" s="7">
        <v>794287.64249999996</v>
      </c>
      <c r="AB138" s="7">
        <v>721.21317938999994</v>
      </c>
      <c r="AC138" s="7"/>
      <c r="AG138" s="7"/>
      <c r="AH138" s="7"/>
    </row>
    <row r="139" spans="1:34" x14ac:dyDescent="0.2">
      <c r="A139" s="22" t="s">
        <v>894</v>
      </c>
      <c r="B139" s="4">
        <v>38738.056250000001</v>
      </c>
      <c r="C139" s="4">
        <v>38738.161111111112</v>
      </c>
      <c r="D139" t="s">
        <v>1080</v>
      </c>
      <c r="E139" t="s">
        <v>1081</v>
      </c>
      <c r="F139">
        <v>50</v>
      </c>
      <c r="L139">
        <v>0.48</v>
      </c>
      <c r="N139" s="62">
        <v>646</v>
      </c>
      <c r="O139" s="62"/>
      <c r="P139" s="62"/>
      <c r="Q139" s="62" t="s">
        <v>1784</v>
      </c>
      <c r="R139" s="62">
        <v>18</v>
      </c>
      <c r="S139" s="62"/>
      <c r="T139" s="62">
        <v>700</v>
      </c>
      <c r="U139" s="7">
        <f t="shared" si="14"/>
        <v>13592.087999999998</v>
      </c>
      <c r="V139" s="7">
        <f t="shared" si="16"/>
        <v>0.24465758399999998</v>
      </c>
      <c r="W139" s="7">
        <f t="shared" si="15"/>
        <v>9.5144615999999971</v>
      </c>
      <c r="X139" s="7">
        <f t="shared" si="17"/>
        <v>9.7591191839999976</v>
      </c>
      <c r="Y139" s="64" t="s">
        <v>534</v>
      </c>
      <c r="Z139" s="64" t="s">
        <v>479</v>
      </c>
      <c r="AA139" s="7">
        <v>13592.087999999998</v>
      </c>
      <c r="AB139" s="7">
        <v>0.51649934399999986</v>
      </c>
      <c r="AC139" s="7"/>
      <c r="AG139" s="7"/>
      <c r="AH139" s="7"/>
    </row>
    <row r="140" spans="1:34" x14ac:dyDescent="0.2">
      <c r="A140" s="22" t="s">
        <v>894</v>
      </c>
      <c r="B140" s="4">
        <v>38764.228472222225</v>
      </c>
      <c r="C140" s="4">
        <v>38764.740277777775</v>
      </c>
      <c r="D140" t="s">
        <v>1085</v>
      </c>
      <c r="E140" t="s">
        <v>1086</v>
      </c>
      <c r="F140">
        <v>50</v>
      </c>
      <c r="L140">
        <v>11.38</v>
      </c>
      <c r="N140">
        <v>2190</v>
      </c>
      <c r="P140">
        <v>4212</v>
      </c>
      <c r="Q140" t="s">
        <v>1784</v>
      </c>
      <c r="R140">
        <v>18</v>
      </c>
      <c r="T140">
        <v>2000</v>
      </c>
      <c r="U140" s="7">
        <f t="shared" si="14"/>
        <v>322245.75300000003</v>
      </c>
      <c r="V140" s="7">
        <f t="shared" si="16"/>
        <v>5.8004235540000009</v>
      </c>
      <c r="W140" s="7">
        <f t="shared" si="15"/>
        <v>644.49150599999996</v>
      </c>
      <c r="X140" s="7">
        <f t="shared" si="17"/>
        <v>650.29192955399992</v>
      </c>
      <c r="Y140" s="64" t="s">
        <v>534</v>
      </c>
      <c r="Z140" s="64" t="s">
        <v>521</v>
      </c>
      <c r="AA140" s="7">
        <v>322245.75300000003</v>
      </c>
      <c r="AB140" s="7">
        <v>650.29192955399992</v>
      </c>
      <c r="AC140" s="7"/>
      <c r="AG140" s="7"/>
      <c r="AH140" s="7"/>
    </row>
    <row r="141" spans="1:34" x14ac:dyDescent="0.2">
      <c r="A141" s="22" t="s">
        <v>894</v>
      </c>
      <c r="B141" s="4">
        <v>38782.041666666664</v>
      </c>
      <c r="C141" s="4">
        <v>38782.59375</v>
      </c>
      <c r="D141" t="s">
        <v>1088</v>
      </c>
      <c r="E141" t="s">
        <v>1089</v>
      </c>
      <c r="F141">
        <v>50</v>
      </c>
      <c r="L141">
        <v>14.38</v>
      </c>
      <c r="N141">
        <v>2700</v>
      </c>
      <c r="P141">
        <v>3260</v>
      </c>
      <c r="Q141" t="s">
        <v>1784</v>
      </c>
      <c r="R141">
        <v>18</v>
      </c>
      <c r="T141">
        <v>1700</v>
      </c>
      <c r="U141" s="7">
        <f t="shared" si="14"/>
        <v>407196.30300000001</v>
      </c>
      <c r="V141" s="7">
        <f t="shared" si="16"/>
        <v>7.3295334539999999</v>
      </c>
      <c r="W141" s="7">
        <f t="shared" si="15"/>
        <v>692.23371510000004</v>
      </c>
      <c r="X141" s="7">
        <f t="shared" si="17"/>
        <v>699.56324855399998</v>
      </c>
      <c r="Y141" s="64" t="s">
        <v>534</v>
      </c>
      <c r="Z141" s="64" t="s">
        <v>481</v>
      </c>
      <c r="AA141" s="7">
        <v>407196.30300000001</v>
      </c>
      <c r="AB141" s="7">
        <v>699.56324855399998</v>
      </c>
      <c r="AC141" s="7"/>
      <c r="AG141" s="7"/>
      <c r="AH141" s="7"/>
    </row>
    <row r="142" spans="1:34" x14ac:dyDescent="0.2">
      <c r="A142" s="22" t="s">
        <v>894</v>
      </c>
      <c r="B142" s="4">
        <v>38783.561111111114</v>
      </c>
      <c r="C142" s="4">
        <v>38785.097916666666</v>
      </c>
      <c r="D142" t="s">
        <v>1098</v>
      </c>
      <c r="E142" t="s">
        <v>1099</v>
      </c>
      <c r="F142">
        <v>50</v>
      </c>
      <c r="L142">
        <v>72.98</v>
      </c>
      <c r="M142" t="s">
        <v>1934</v>
      </c>
      <c r="N142">
        <v>939</v>
      </c>
      <c r="P142">
        <v>1960</v>
      </c>
      <c r="Q142" t="s">
        <v>1784</v>
      </c>
      <c r="R142">
        <v>18</v>
      </c>
      <c r="T142">
        <v>850</v>
      </c>
      <c r="U142" s="7">
        <f t="shared" si="14"/>
        <v>2066563.713</v>
      </c>
      <c r="V142" s="7">
        <f t="shared" si="16"/>
        <v>37.198146833999999</v>
      </c>
      <c r="W142" s="7">
        <f t="shared" si="15"/>
        <v>1756.5791560499999</v>
      </c>
      <c r="X142" s="7">
        <f t="shared" si="17"/>
        <v>1793.7773028839999</v>
      </c>
      <c r="Y142" s="64" t="s">
        <v>534</v>
      </c>
      <c r="Z142" s="64" t="s">
        <v>482</v>
      </c>
      <c r="AA142" s="7">
        <v>2066563.713</v>
      </c>
      <c r="AB142" s="7">
        <v>1793.7773028839999</v>
      </c>
      <c r="AC142" s="7"/>
      <c r="AG142" s="7"/>
      <c r="AH142" s="7"/>
    </row>
    <row r="143" spans="1:34" x14ac:dyDescent="0.2">
      <c r="A143" s="22" t="s">
        <v>894</v>
      </c>
      <c r="B143" s="4">
        <v>39052.147916666669</v>
      </c>
      <c r="C143" s="4">
        <v>39052.924305555556</v>
      </c>
      <c r="D143" t="s">
        <v>1104</v>
      </c>
      <c r="E143" t="s">
        <v>528</v>
      </c>
      <c r="F143">
        <v>50</v>
      </c>
      <c r="L143">
        <v>0.66</v>
      </c>
      <c r="N143">
        <v>8.1999999999999993</v>
      </c>
      <c r="P143">
        <v>51</v>
      </c>
      <c r="Q143" t="s">
        <v>1784</v>
      </c>
      <c r="R143">
        <v>18</v>
      </c>
      <c r="S143" t="s">
        <v>1784</v>
      </c>
      <c r="T143">
        <v>18</v>
      </c>
      <c r="U143" s="7">
        <f t="shared" si="14"/>
        <v>18689.120999999999</v>
      </c>
      <c r="V143" s="7">
        <f t="shared" si="16"/>
        <v>0.33640417799999994</v>
      </c>
      <c r="W143" s="7">
        <f t="shared" si="15"/>
        <v>0.33640417799999994</v>
      </c>
      <c r="X143" s="7">
        <f t="shared" si="17"/>
        <v>0.67280835599999989</v>
      </c>
      <c r="Y143" s="64" t="s">
        <v>534</v>
      </c>
      <c r="Z143" s="64" t="s">
        <v>483</v>
      </c>
      <c r="AA143" s="7">
        <v>18689.120999999999</v>
      </c>
      <c r="AB143" s="7">
        <v>0.67280835599999989</v>
      </c>
      <c r="AC143" s="7"/>
      <c r="AG143" s="7"/>
      <c r="AH143" s="7"/>
    </row>
    <row r="144" spans="1:34" x14ac:dyDescent="0.2">
      <c r="A144" s="22" t="s">
        <v>894</v>
      </c>
      <c r="B144" s="4">
        <v>39096.885416666664</v>
      </c>
      <c r="C144" s="4">
        <v>39097.425694444442</v>
      </c>
      <c r="D144" t="s">
        <v>1105</v>
      </c>
      <c r="E144" t="s">
        <v>1106</v>
      </c>
      <c r="F144">
        <v>50</v>
      </c>
      <c r="L144">
        <v>0.26</v>
      </c>
      <c r="N144">
        <v>1040</v>
      </c>
      <c r="P144">
        <v>1510</v>
      </c>
      <c r="Q144" t="s">
        <v>1784</v>
      </c>
      <c r="R144">
        <v>18</v>
      </c>
      <c r="T144">
        <v>330</v>
      </c>
      <c r="U144" s="7">
        <f t="shared" si="14"/>
        <v>7362.3810000000003</v>
      </c>
      <c r="V144" s="7">
        <f t="shared" si="16"/>
        <v>0.13252285800000002</v>
      </c>
      <c r="W144" s="7">
        <f t="shared" si="15"/>
        <v>2.4295857299999999</v>
      </c>
      <c r="X144" s="7">
        <f t="shared" si="17"/>
        <v>2.5621085880000001</v>
      </c>
      <c r="Y144" s="64" t="s">
        <v>534</v>
      </c>
      <c r="Z144" s="64" t="s">
        <v>484</v>
      </c>
      <c r="AA144" s="7">
        <v>7362.3810000000003</v>
      </c>
      <c r="AB144" s="7">
        <v>2.5621085880000001</v>
      </c>
      <c r="AC144" s="7"/>
      <c r="AG144" s="7"/>
      <c r="AH144" s="7"/>
    </row>
    <row r="145" spans="1:41" x14ac:dyDescent="0.2">
      <c r="A145" s="22" t="s">
        <v>894</v>
      </c>
      <c r="B145" s="4">
        <v>39103.751388888886</v>
      </c>
      <c r="C145" s="4">
        <v>39104.263194444444</v>
      </c>
      <c r="D145" t="s">
        <v>1109</v>
      </c>
      <c r="E145" t="s">
        <v>1110</v>
      </c>
      <c r="F145">
        <v>50</v>
      </c>
      <c r="L145">
        <v>0.64</v>
      </c>
      <c r="N145">
        <v>221</v>
      </c>
      <c r="P145">
        <v>340</v>
      </c>
      <c r="Q145" t="s">
        <v>1784</v>
      </c>
      <c r="R145">
        <v>18</v>
      </c>
      <c r="T145">
        <v>35</v>
      </c>
      <c r="U145" s="7">
        <f t="shared" si="14"/>
        <v>18122.784</v>
      </c>
      <c r="V145" s="7">
        <f t="shared" si="16"/>
        <v>0.32621011199999994</v>
      </c>
      <c r="W145" s="7">
        <f t="shared" si="15"/>
        <v>0.63429743999999999</v>
      </c>
      <c r="X145" s="7">
        <f t="shared" si="17"/>
        <v>0.96050755199999993</v>
      </c>
      <c r="Y145" s="64" t="s">
        <v>534</v>
      </c>
      <c r="Z145" s="64" t="s">
        <v>485</v>
      </c>
      <c r="AA145" s="7">
        <v>18122.784</v>
      </c>
      <c r="AB145" s="7">
        <v>0.96050755199999993</v>
      </c>
      <c r="AC145" s="7"/>
      <c r="AG145" s="7"/>
      <c r="AH145" s="7"/>
    </row>
    <row r="146" spans="1:41" x14ac:dyDescent="0.2">
      <c r="A146" s="22" t="s">
        <v>894</v>
      </c>
      <c r="B146" s="4">
        <v>39136.991666666669</v>
      </c>
      <c r="C146" s="4">
        <v>39138.845833333333</v>
      </c>
      <c r="D146" t="s">
        <v>1111</v>
      </c>
      <c r="E146" t="s">
        <v>1112</v>
      </c>
      <c r="F146">
        <v>50</v>
      </c>
      <c r="L146">
        <v>7.31</v>
      </c>
      <c r="N146">
        <v>1420</v>
      </c>
      <c r="P146">
        <v>2370</v>
      </c>
      <c r="Q146" t="s">
        <v>1784</v>
      </c>
      <c r="R146">
        <v>18</v>
      </c>
      <c r="T146">
        <v>350</v>
      </c>
      <c r="U146" s="7">
        <f t="shared" si="14"/>
        <v>206996.17349999998</v>
      </c>
      <c r="V146" s="7">
        <f t="shared" si="16"/>
        <v>3.7259311229999996</v>
      </c>
      <c r="W146" s="7">
        <f t="shared" si="15"/>
        <v>72.448660724999996</v>
      </c>
      <c r="X146" s="7">
        <f t="shared" si="17"/>
        <v>76.174591847999992</v>
      </c>
      <c r="Y146" s="64" t="s">
        <v>534</v>
      </c>
      <c r="Z146" s="64" t="s">
        <v>486</v>
      </c>
      <c r="AA146" s="7">
        <v>206996.17349999998</v>
      </c>
      <c r="AB146" s="7">
        <v>76.174591847999992</v>
      </c>
      <c r="AC146" s="7"/>
      <c r="AG146" s="7"/>
      <c r="AH146" s="7"/>
    </row>
    <row r="147" spans="1:41" x14ac:dyDescent="0.2">
      <c r="A147" s="22" t="s">
        <v>894</v>
      </c>
      <c r="B147" s="4">
        <v>39142.303472222222</v>
      </c>
      <c r="C147" s="4">
        <v>39142.65</v>
      </c>
      <c r="D147" t="s">
        <v>1113</v>
      </c>
      <c r="E147" t="s">
        <v>1114</v>
      </c>
      <c r="F147">
        <v>50</v>
      </c>
      <c r="L147">
        <v>14.37</v>
      </c>
      <c r="M147" t="s">
        <v>1934</v>
      </c>
      <c r="N147">
        <v>3720</v>
      </c>
      <c r="P147">
        <v>7950</v>
      </c>
      <c r="Q147" t="s">
        <v>1784</v>
      </c>
      <c r="R147">
        <v>18</v>
      </c>
      <c r="T147">
        <v>4700</v>
      </c>
      <c r="U147" s="7">
        <f t="shared" si="14"/>
        <v>406913.13449999993</v>
      </c>
      <c r="V147" s="7">
        <f t="shared" si="16"/>
        <v>7.3244364209999979</v>
      </c>
      <c r="W147" s="7">
        <f t="shared" si="15"/>
        <v>1912.4917321499995</v>
      </c>
      <c r="X147" s="7">
        <f t="shared" si="17"/>
        <v>1919.8161685709995</v>
      </c>
      <c r="Y147" s="64" t="s">
        <v>534</v>
      </c>
      <c r="Z147" s="64" t="s">
        <v>487</v>
      </c>
      <c r="AA147" s="7">
        <v>406913.13449999993</v>
      </c>
      <c r="AB147" s="7">
        <v>1919.8161685709995</v>
      </c>
      <c r="AC147" s="7"/>
      <c r="AG147" s="7"/>
      <c r="AH147" s="7"/>
    </row>
    <row r="148" spans="1:41" x14ac:dyDescent="0.2">
      <c r="A148" s="22" t="s">
        <v>894</v>
      </c>
      <c r="B148" s="4">
        <v>39183.515972222223</v>
      </c>
      <c r="C148" s="4">
        <v>39184.109027777777</v>
      </c>
      <c r="D148" t="s">
        <v>1119</v>
      </c>
      <c r="E148" t="s">
        <v>1120</v>
      </c>
      <c r="F148">
        <v>50</v>
      </c>
      <c r="L148">
        <v>24.97</v>
      </c>
      <c r="N148">
        <v>3680</v>
      </c>
      <c r="P148">
        <v>6370</v>
      </c>
      <c r="Q148" t="s">
        <v>1784</v>
      </c>
      <c r="R148">
        <v>18</v>
      </c>
      <c r="T148">
        <v>1900</v>
      </c>
      <c r="U148" s="7">
        <f t="shared" si="14"/>
        <v>707071.74449999991</v>
      </c>
      <c r="V148" s="7">
        <f t="shared" si="16"/>
        <v>12.727291400999999</v>
      </c>
      <c r="W148" s="7">
        <f t="shared" si="15"/>
        <v>1343.4363145499999</v>
      </c>
      <c r="X148" s="7">
        <f t="shared" si="17"/>
        <v>1356.1636059509999</v>
      </c>
      <c r="Y148" s="64" t="s">
        <v>534</v>
      </c>
      <c r="Z148" s="64" t="s">
        <v>488</v>
      </c>
      <c r="AA148" s="7">
        <v>707071.74449999991</v>
      </c>
      <c r="AB148" s="7">
        <v>1356.1636059509999</v>
      </c>
      <c r="AC148" s="7"/>
      <c r="AG148" s="7"/>
      <c r="AH148" s="7"/>
    </row>
    <row r="149" spans="1:41" s="95" customFormat="1" x14ac:dyDescent="0.2">
      <c r="A149" s="22" t="s">
        <v>894</v>
      </c>
      <c r="B149" s="109">
        <v>39350.659722222219</v>
      </c>
      <c r="C149" s="109">
        <v>39350.970138888886</v>
      </c>
      <c r="D149" t="s">
        <v>1129</v>
      </c>
      <c r="E149" s="110" t="s">
        <v>1130</v>
      </c>
      <c r="F149">
        <v>50</v>
      </c>
      <c r="G149"/>
      <c r="H149"/>
      <c r="I149"/>
      <c r="J149"/>
      <c r="K149"/>
      <c r="L149">
        <v>7.6899999999999995</v>
      </c>
      <c r="M149"/>
      <c r="N149">
        <v>10.8</v>
      </c>
      <c r="O149"/>
      <c r="P149">
        <v>39</v>
      </c>
      <c r="Q149" s="110" t="s">
        <v>1784</v>
      </c>
      <c r="R149" s="110">
        <v>18</v>
      </c>
      <c r="S149" s="110" t="s">
        <v>1784</v>
      </c>
      <c r="T149" s="110">
        <v>18</v>
      </c>
      <c r="U149" s="7">
        <f t="shared" si="14"/>
        <v>217756.57649999997</v>
      </c>
      <c r="V149" s="7">
        <f t="shared" si="16"/>
        <v>3.9196183769999995</v>
      </c>
      <c r="W149" s="7">
        <f t="shared" si="15"/>
        <v>3.9196183769999995</v>
      </c>
      <c r="X149" s="7">
        <f t="shared" si="17"/>
        <v>7.839236753999999</v>
      </c>
      <c r="Y149" s="64" t="s">
        <v>534</v>
      </c>
      <c r="Z149" s="64" t="s">
        <v>489</v>
      </c>
      <c r="AA149" s="7">
        <v>217756.57649999997</v>
      </c>
      <c r="AB149" s="7">
        <v>7.839236753999999</v>
      </c>
      <c r="AK149"/>
      <c r="AL149"/>
      <c r="AM149"/>
      <c r="AN149"/>
      <c r="AO149" s="119"/>
    </row>
    <row r="150" spans="1:41" s="95" customFormat="1" x14ac:dyDescent="0.2">
      <c r="A150" s="22" t="s">
        <v>894</v>
      </c>
      <c r="B150" s="4">
        <v>39417.838888888888</v>
      </c>
      <c r="C150" s="4">
        <v>39419.236805555556</v>
      </c>
      <c r="D150" t="s">
        <v>1133</v>
      </c>
      <c r="E150" t="s">
        <v>1134</v>
      </c>
      <c r="F150">
        <v>50</v>
      </c>
      <c r="G150"/>
      <c r="H150"/>
      <c r="I150"/>
      <c r="J150"/>
      <c r="K150"/>
      <c r="L150">
        <v>17</v>
      </c>
      <c r="M150" t="s">
        <v>1934</v>
      </c>
      <c r="N150">
        <v>476</v>
      </c>
      <c r="O150"/>
      <c r="P150">
        <v>1010</v>
      </c>
      <c r="Q150" t="s">
        <v>1784</v>
      </c>
      <c r="R150">
        <v>18</v>
      </c>
      <c r="S150"/>
      <c r="T150">
        <v>510</v>
      </c>
      <c r="U150" s="7">
        <f t="shared" si="14"/>
        <v>481386.44999999995</v>
      </c>
      <c r="V150" s="7">
        <f t="shared" si="16"/>
        <v>8.6649560999999995</v>
      </c>
      <c r="W150" s="7">
        <f t="shared" si="15"/>
        <v>245.50708949999998</v>
      </c>
      <c r="X150" s="7">
        <f t="shared" si="17"/>
        <v>254.17204559999999</v>
      </c>
      <c r="Y150" s="64" t="s">
        <v>534</v>
      </c>
      <c r="Z150" s="64" t="s">
        <v>490</v>
      </c>
      <c r="AA150" s="7">
        <v>481386.44999999995</v>
      </c>
      <c r="AB150" s="7">
        <v>254.17204559999999</v>
      </c>
      <c r="AK150"/>
      <c r="AL150"/>
      <c r="AM150"/>
      <c r="AN150"/>
      <c r="AO150" s="119"/>
    </row>
    <row r="151" spans="1:41" s="95" customFormat="1" x14ac:dyDescent="0.2">
      <c r="A151" s="22" t="s">
        <v>894</v>
      </c>
      <c r="B151" s="4">
        <v>39427.42083333333</v>
      </c>
      <c r="C151" s="4">
        <v>39428.188888888886</v>
      </c>
      <c r="D151" t="s">
        <v>1139</v>
      </c>
      <c r="E151" t="s">
        <v>1140</v>
      </c>
      <c r="F151">
        <v>50</v>
      </c>
      <c r="G151"/>
      <c r="H151"/>
      <c r="I151"/>
      <c r="J151"/>
      <c r="K151"/>
      <c r="L151">
        <v>0.96</v>
      </c>
      <c r="M151" t="s">
        <v>1934</v>
      </c>
      <c r="N151">
        <v>25600</v>
      </c>
      <c r="O151"/>
      <c r="P151">
        <v>43200</v>
      </c>
      <c r="Q151"/>
      <c r="R151"/>
      <c r="S151"/>
      <c r="T151">
        <v>24000</v>
      </c>
      <c r="U151" s="7">
        <f t="shared" si="14"/>
        <v>27184.175999999996</v>
      </c>
      <c r="V151" s="7">
        <f t="shared" si="16"/>
        <v>0</v>
      </c>
      <c r="W151" s="7">
        <f t="shared" si="15"/>
        <v>652.42022399999985</v>
      </c>
      <c r="X151" s="7">
        <f t="shared" si="17"/>
        <v>652.42022399999985</v>
      </c>
      <c r="Y151" s="64" t="s">
        <v>534</v>
      </c>
      <c r="Z151" s="64" t="s">
        <v>491</v>
      </c>
      <c r="AA151" s="7">
        <v>27184.175999999996</v>
      </c>
      <c r="AB151" s="7">
        <v>652.42022399999985</v>
      </c>
      <c r="AK151"/>
      <c r="AL151"/>
      <c r="AM151"/>
      <c r="AN151"/>
      <c r="AO151" s="119"/>
    </row>
    <row r="152" spans="1:41" s="95" customFormat="1" x14ac:dyDescent="0.2">
      <c r="A152" s="22" t="s">
        <v>894</v>
      </c>
      <c r="B152" s="4">
        <v>39452.743055555555</v>
      </c>
      <c r="C152" s="4">
        <v>39456.253472222219</v>
      </c>
      <c r="D152" t="s">
        <v>1147</v>
      </c>
      <c r="E152" t="s">
        <v>1148</v>
      </c>
      <c r="F152">
        <v>50</v>
      </c>
      <c r="G152"/>
      <c r="H152"/>
      <c r="I152"/>
      <c r="J152"/>
      <c r="K152"/>
      <c r="L152">
        <v>96.1</v>
      </c>
      <c r="M152"/>
      <c r="N152">
        <v>1120</v>
      </c>
      <c r="O152"/>
      <c r="P152">
        <v>1700</v>
      </c>
      <c r="Q152" t="s">
        <v>1784</v>
      </c>
      <c r="R152">
        <v>18</v>
      </c>
      <c r="S152"/>
      <c r="T152">
        <v>780</v>
      </c>
      <c r="U152" s="7">
        <f t="shared" si="14"/>
        <v>2721249.2849999997</v>
      </c>
      <c r="V152" s="7">
        <f t="shared" si="16"/>
        <v>48.982487129999996</v>
      </c>
      <c r="W152" s="7">
        <f t="shared" si="15"/>
        <v>2122.5744422999996</v>
      </c>
      <c r="X152" s="7">
        <f t="shared" si="17"/>
        <v>2171.5569294299999</v>
      </c>
      <c r="Y152" s="64" t="s">
        <v>534</v>
      </c>
      <c r="Z152" s="64" t="s">
        <v>492</v>
      </c>
      <c r="AA152" s="7">
        <v>2721249.2849999997</v>
      </c>
      <c r="AB152" s="7">
        <v>2171.5569294299999</v>
      </c>
      <c r="AK152"/>
      <c r="AL152"/>
      <c r="AM152"/>
      <c r="AN152"/>
      <c r="AO152" s="119"/>
    </row>
    <row r="153" spans="1:41" s="95" customFormat="1" x14ac:dyDescent="0.2">
      <c r="A153" s="22" t="s">
        <v>894</v>
      </c>
      <c r="B153" s="4">
        <v>39495.143055555556</v>
      </c>
      <c r="C153" s="4">
        <v>39496.242361111108</v>
      </c>
      <c r="D153" t="s">
        <v>1155</v>
      </c>
      <c r="E153" t="s">
        <v>1156</v>
      </c>
      <c r="F153">
        <v>50</v>
      </c>
      <c r="G153"/>
      <c r="H153"/>
      <c r="I153"/>
      <c r="J153"/>
      <c r="K153"/>
      <c r="L153">
        <v>73</v>
      </c>
      <c r="M153"/>
      <c r="N153">
        <v>1440</v>
      </c>
      <c r="O153"/>
      <c r="P153">
        <v>2210</v>
      </c>
      <c r="Q153" t="s">
        <v>1784</v>
      </c>
      <c r="R153">
        <v>18</v>
      </c>
      <c r="S153"/>
      <c r="T153">
        <v>930</v>
      </c>
      <c r="U153" s="7">
        <f t="shared" si="14"/>
        <v>2067130.0499999998</v>
      </c>
      <c r="V153" s="7">
        <f t="shared" si="16"/>
        <v>37.208340899999996</v>
      </c>
      <c r="W153" s="7">
        <f t="shared" si="15"/>
        <v>1922.4309464999997</v>
      </c>
      <c r="X153" s="7">
        <f t="shared" si="17"/>
        <v>1959.6392873999996</v>
      </c>
      <c r="Y153" s="64" t="s">
        <v>534</v>
      </c>
      <c r="Z153" s="64" t="s">
        <v>493</v>
      </c>
      <c r="AA153" s="7">
        <v>2067130.0499999998</v>
      </c>
      <c r="AB153" s="7">
        <v>1959.6392873999996</v>
      </c>
      <c r="AK153"/>
      <c r="AL153"/>
      <c r="AM153"/>
      <c r="AN153"/>
      <c r="AO153" s="119"/>
    </row>
    <row r="154" spans="1:41" s="95" customFormat="1" x14ac:dyDescent="0.2">
      <c r="A154" s="22" t="s">
        <v>894</v>
      </c>
      <c r="B154" s="4">
        <v>39528.248611111114</v>
      </c>
      <c r="C154" s="4">
        <v>39529.431944444441</v>
      </c>
      <c r="D154" t="s">
        <v>1157</v>
      </c>
      <c r="E154" t="s">
        <v>1158</v>
      </c>
      <c r="F154">
        <v>50</v>
      </c>
      <c r="G154"/>
      <c r="H154"/>
      <c r="I154"/>
      <c r="J154"/>
      <c r="K154"/>
      <c r="L154">
        <v>2.2599999999999998</v>
      </c>
      <c r="M154"/>
      <c r="N154">
        <v>2370</v>
      </c>
      <c r="O154"/>
      <c r="P154">
        <v>3860</v>
      </c>
      <c r="Q154" t="s">
        <v>1784</v>
      </c>
      <c r="R154">
        <v>18</v>
      </c>
      <c r="S154"/>
      <c r="T154">
        <v>1100</v>
      </c>
      <c r="U154" s="7">
        <f t="shared" si="14"/>
        <v>63996.080999999991</v>
      </c>
      <c r="V154" s="7">
        <f t="shared" si="16"/>
        <v>1.1519294579999999</v>
      </c>
      <c r="W154" s="7">
        <f t="shared" si="15"/>
        <v>70.395689099999998</v>
      </c>
      <c r="X154" s="7">
        <f t="shared" si="17"/>
        <v>71.547618557999996</v>
      </c>
      <c r="Y154" s="64" t="s">
        <v>534</v>
      </c>
      <c r="Z154" s="64" t="s">
        <v>535</v>
      </c>
      <c r="AA154" s="7">
        <v>63996.080999999991</v>
      </c>
      <c r="AB154" s="7">
        <v>71.547618557999996</v>
      </c>
      <c r="AK154"/>
      <c r="AL154"/>
      <c r="AM154"/>
      <c r="AN154"/>
      <c r="AO154" s="119"/>
    </row>
    <row r="155" spans="1:41" s="95" customFormat="1" x14ac:dyDescent="0.2">
      <c r="A155" s="22" t="s">
        <v>894</v>
      </c>
      <c r="B155" s="4">
        <v>39532.285416666666</v>
      </c>
      <c r="C155" s="4">
        <v>39534.253472222219</v>
      </c>
      <c r="D155" t="s">
        <v>1159</v>
      </c>
      <c r="E155" t="s">
        <v>1160</v>
      </c>
      <c r="F155">
        <v>50</v>
      </c>
      <c r="G155"/>
      <c r="H155"/>
      <c r="I155"/>
      <c r="J155"/>
      <c r="K155"/>
      <c r="L155">
        <v>35.200000000000003</v>
      </c>
      <c r="M155"/>
      <c r="N155">
        <v>701</v>
      </c>
      <c r="O155"/>
      <c r="P155">
        <v>990</v>
      </c>
      <c r="Q155" t="s">
        <v>1784</v>
      </c>
      <c r="R155">
        <v>18</v>
      </c>
      <c r="S155"/>
      <c r="T155">
        <v>170</v>
      </c>
      <c r="U155" s="7">
        <f t="shared" si="14"/>
        <v>996753.12000000011</v>
      </c>
      <c r="V155" s="7">
        <f t="shared" si="16"/>
        <v>17.941556160000005</v>
      </c>
      <c r="W155" s="7">
        <f t="shared" si="15"/>
        <v>169.44803039999999</v>
      </c>
      <c r="X155" s="7">
        <f t="shared" si="17"/>
        <v>187.38958656</v>
      </c>
      <c r="Y155" s="64" t="s">
        <v>534</v>
      </c>
      <c r="Z155" s="64" t="s">
        <v>494</v>
      </c>
      <c r="AA155" s="7">
        <v>996753.12000000011</v>
      </c>
      <c r="AB155" s="7">
        <v>187.38958656</v>
      </c>
      <c r="AK155"/>
      <c r="AL155"/>
      <c r="AM155"/>
      <c r="AN155"/>
      <c r="AO155" s="119"/>
    </row>
    <row r="156" spans="1:41" s="95" customFormat="1" x14ac:dyDescent="0.2">
      <c r="A156" s="22" t="s">
        <v>894</v>
      </c>
      <c r="B156" s="109">
        <v>39628.071527777778</v>
      </c>
      <c r="C156" s="109">
        <v>39628.335416666669</v>
      </c>
      <c r="D156" t="s">
        <v>1161</v>
      </c>
      <c r="E156" s="110" t="s">
        <v>1162</v>
      </c>
      <c r="F156">
        <v>50</v>
      </c>
      <c r="G156"/>
      <c r="H156"/>
      <c r="I156"/>
      <c r="J156"/>
      <c r="K156"/>
      <c r="L156">
        <v>13</v>
      </c>
      <c r="M156"/>
      <c r="N156">
        <v>5.8</v>
      </c>
      <c r="O156"/>
      <c r="P156">
        <v>26.7</v>
      </c>
      <c r="Q156" s="110" t="s">
        <v>1784</v>
      </c>
      <c r="R156" s="110">
        <v>18</v>
      </c>
      <c r="S156" s="110" t="s">
        <v>1784</v>
      </c>
      <c r="T156" s="110">
        <v>18</v>
      </c>
      <c r="U156" s="7">
        <f t="shared" si="14"/>
        <v>368119.04999999993</v>
      </c>
      <c r="V156" s="7">
        <f t="shared" si="16"/>
        <v>6.6261428999999987</v>
      </c>
      <c r="W156" s="7">
        <f t="shared" si="15"/>
        <v>6.6261428999999987</v>
      </c>
      <c r="X156" s="7">
        <f t="shared" si="17"/>
        <v>13.252285799999997</v>
      </c>
      <c r="Y156" s="64" t="s">
        <v>534</v>
      </c>
      <c r="Z156" s="64" t="s">
        <v>536</v>
      </c>
      <c r="AA156" s="7">
        <v>368119.04999999993</v>
      </c>
      <c r="AB156" s="7">
        <v>13.252285799999997</v>
      </c>
      <c r="AK156"/>
      <c r="AL156"/>
      <c r="AM156"/>
      <c r="AN156"/>
      <c r="AO156" s="119"/>
    </row>
    <row r="157" spans="1:41" s="95" customFormat="1" x14ac:dyDescent="0.2">
      <c r="A157" s="22" t="s">
        <v>894</v>
      </c>
      <c r="B157" s="109">
        <v>39726.627083333333</v>
      </c>
      <c r="C157" s="109">
        <v>39726.750694444447</v>
      </c>
      <c r="D157" t="s">
        <v>1163</v>
      </c>
      <c r="E157" s="110" t="s">
        <v>1164</v>
      </c>
      <c r="F157">
        <v>50</v>
      </c>
      <c r="G157"/>
      <c r="H157"/>
      <c r="I157"/>
      <c r="J157"/>
      <c r="K157"/>
      <c r="L157">
        <v>5.8</v>
      </c>
      <c r="M157"/>
      <c r="N157">
        <v>8.5</v>
      </c>
      <c r="O157"/>
      <c r="P157">
        <v>37.6</v>
      </c>
      <c r="Q157" s="110" t="s">
        <v>1784</v>
      </c>
      <c r="R157" s="110">
        <v>18</v>
      </c>
      <c r="S157" s="110" t="s">
        <v>1784</v>
      </c>
      <c r="T157" s="110">
        <v>18</v>
      </c>
      <c r="U157" s="7">
        <f t="shared" si="14"/>
        <v>164237.73000000001</v>
      </c>
      <c r="V157" s="7">
        <f t="shared" si="16"/>
        <v>2.9562791399999999</v>
      </c>
      <c r="W157" s="7">
        <f t="shared" si="15"/>
        <v>2.9562791399999999</v>
      </c>
      <c r="X157" s="7">
        <f t="shared" si="17"/>
        <v>5.9125582799999998</v>
      </c>
      <c r="Y157" s="64" t="s">
        <v>534</v>
      </c>
      <c r="Z157" s="64" t="s">
        <v>537</v>
      </c>
      <c r="AA157" s="7">
        <v>164237.73000000001</v>
      </c>
      <c r="AB157" s="7">
        <v>5.9125582799999998</v>
      </c>
      <c r="AK157"/>
      <c r="AL157"/>
      <c r="AM157"/>
      <c r="AN157"/>
      <c r="AO157" s="119"/>
    </row>
    <row r="158" spans="1:41" s="95" customFormat="1" x14ac:dyDescent="0.2">
      <c r="A158" s="22" t="s">
        <v>894</v>
      </c>
      <c r="B158" s="4">
        <v>39782.647222222222</v>
      </c>
      <c r="C158" s="4">
        <v>39783.513194444444</v>
      </c>
      <c r="D158" t="s">
        <v>1167</v>
      </c>
      <c r="E158" t="s">
        <v>1168</v>
      </c>
      <c r="F158">
        <v>50</v>
      </c>
      <c r="G158"/>
      <c r="H158"/>
      <c r="I158"/>
      <c r="J158"/>
      <c r="K158"/>
      <c r="L158">
        <v>22.75</v>
      </c>
      <c r="M158" t="s">
        <v>1934</v>
      </c>
      <c r="N158">
        <v>1270</v>
      </c>
      <c r="O158"/>
      <c r="P158">
        <v>2460</v>
      </c>
      <c r="Q158" t="s">
        <v>1784</v>
      </c>
      <c r="R158">
        <v>18</v>
      </c>
      <c r="S158"/>
      <c r="T158">
        <v>1200</v>
      </c>
      <c r="U158" s="7">
        <f t="shared" si="14"/>
        <v>644208.33750000002</v>
      </c>
      <c r="V158" s="7">
        <f t="shared" si="16"/>
        <v>11.595750075000002</v>
      </c>
      <c r="W158" s="7">
        <f t="shared" si="15"/>
        <v>773.05000500000006</v>
      </c>
      <c r="X158" s="7">
        <f t="shared" si="17"/>
        <v>784.64575507500001</v>
      </c>
      <c r="Y158" s="64" t="s">
        <v>534</v>
      </c>
      <c r="Z158" s="64" t="s">
        <v>495</v>
      </c>
      <c r="AA158" s="7">
        <v>644208.33750000002</v>
      </c>
      <c r="AB158" s="7">
        <v>784.64575507500001</v>
      </c>
      <c r="AK158"/>
      <c r="AL158"/>
      <c r="AM158"/>
      <c r="AN158"/>
      <c r="AO158" s="119"/>
    </row>
    <row r="159" spans="1:41" s="95" customFormat="1" x14ac:dyDescent="0.2">
      <c r="A159" s="22" t="s">
        <v>894</v>
      </c>
      <c r="B159" s="4">
        <v>39790.65625</v>
      </c>
      <c r="C159" s="4">
        <v>39791.926388888889</v>
      </c>
      <c r="D159" t="s">
        <v>1171</v>
      </c>
      <c r="E159" t="s">
        <v>1172</v>
      </c>
      <c r="F159">
        <v>50</v>
      </c>
      <c r="G159"/>
      <c r="H159"/>
      <c r="I159"/>
      <c r="J159"/>
      <c r="K159"/>
      <c r="L159">
        <v>5.5600000000000005</v>
      </c>
      <c r="M159"/>
      <c r="N159">
        <v>4980</v>
      </c>
      <c r="O159"/>
      <c r="P159">
        <v>8390</v>
      </c>
      <c r="Q159" t="s">
        <v>1784</v>
      </c>
      <c r="R159">
        <v>20</v>
      </c>
      <c r="S159"/>
      <c r="T159">
        <v>2500</v>
      </c>
      <c r="U159" s="7">
        <f t="shared" si="14"/>
        <v>157441.68600000002</v>
      </c>
      <c r="V159" s="7">
        <f t="shared" si="16"/>
        <v>3.1488337200000003</v>
      </c>
      <c r="W159" s="7">
        <f t="shared" si="15"/>
        <v>393.60421500000007</v>
      </c>
      <c r="X159" s="7">
        <f t="shared" si="17"/>
        <v>396.75304872000009</v>
      </c>
      <c r="Y159" s="64" t="s">
        <v>534</v>
      </c>
      <c r="Z159" s="64" t="s">
        <v>522</v>
      </c>
      <c r="AA159" s="7">
        <v>157441.68600000002</v>
      </c>
      <c r="AB159" s="7">
        <v>396.75304872000009</v>
      </c>
      <c r="AK159"/>
      <c r="AL159"/>
      <c r="AM159"/>
      <c r="AN159"/>
      <c r="AO159" s="119"/>
    </row>
    <row r="160" spans="1:41" s="95" customFormat="1" x14ac:dyDescent="0.2">
      <c r="A160" s="22" t="s">
        <v>894</v>
      </c>
      <c r="B160" s="4">
        <v>39822.249305555553</v>
      </c>
      <c r="C160" s="4">
        <v>39822.706944444442</v>
      </c>
      <c r="D160" t="s">
        <v>1173</v>
      </c>
      <c r="E160" t="s">
        <v>1174</v>
      </c>
      <c r="F160">
        <v>50</v>
      </c>
      <c r="G160"/>
      <c r="H160"/>
      <c r="I160"/>
      <c r="J160"/>
      <c r="K160"/>
      <c r="L160">
        <v>0.4</v>
      </c>
      <c r="M160"/>
      <c r="N160">
        <v>2140</v>
      </c>
      <c r="O160"/>
      <c r="P160">
        <v>3960</v>
      </c>
      <c r="Q160" t="s">
        <v>1784</v>
      </c>
      <c r="R160">
        <v>20</v>
      </c>
      <c r="S160"/>
      <c r="T160">
        <v>1500</v>
      </c>
      <c r="U160" s="7">
        <f t="shared" si="14"/>
        <v>11326.740000000002</v>
      </c>
      <c r="V160" s="7">
        <f t="shared" si="16"/>
        <v>0.22653480000000004</v>
      </c>
      <c r="W160" s="7">
        <f t="shared" si="15"/>
        <v>16.990110000000005</v>
      </c>
      <c r="X160" s="7">
        <f t="shared" si="17"/>
        <v>17.216644800000005</v>
      </c>
      <c r="Y160" s="64" t="s">
        <v>534</v>
      </c>
      <c r="Z160" s="64" t="s">
        <v>498</v>
      </c>
      <c r="AA160" s="7">
        <v>11326.740000000002</v>
      </c>
      <c r="AB160" s="7">
        <v>17.216644800000005</v>
      </c>
      <c r="AK160"/>
      <c r="AL160"/>
      <c r="AM160"/>
      <c r="AN160"/>
      <c r="AO160" s="119"/>
    </row>
    <row r="161" spans="1:41" s="95" customFormat="1" x14ac:dyDescent="0.2">
      <c r="A161" s="22" t="s">
        <v>894</v>
      </c>
      <c r="B161" s="4">
        <v>39871.270138888889</v>
      </c>
      <c r="C161" s="4">
        <v>39871.534722222219</v>
      </c>
      <c r="D161" t="s">
        <v>1177</v>
      </c>
      <c r="E161" t="s">
        <v>1178</v>
      </c>
      <c r="F161">
        <v>50</v>
      </c>
      <c r="G161"/>
      <c r="H161"/>
      <c r="I161"/>
      <c r="J161"/>
      <c r="K161"/>
      <c r="L161">
        <v>3.1</v>
      </c>
      <c r="M161"/>
      <c r="N161">
        <v>1259</v>
      </c>
      <c r="O161"/>
      <c r="P161">
        <v>2050</v>
      </c>
      <c r="Q161" t="s">
        <v>1784</v>
      </c>
      <c r="R161">
        <v>20</v>
      </c>
      <c r="S161"/>
      <c r="T161">
        <v>480</v>
      </c>
      <c r="U161" s="7">
        <f t="shared" si="14"/>
        <v>87782.235000000001</v>
      </c>
      <c r="V161" s="7">
        <f t="shared" si="16"/>
        <v>1.7556446999999999</v>
      </c>
      <c r="W161" s="7">
        <f t="shared" si="15"/>
        <v>42.135472799999995</v>
      </c>
      <c r="X161" s="7">
        <f t="shared" si="17"/>
        <v>43.891117499999993</v>
      </c>
      <c r="Y161" s="64" t="s">
        <v>534</v>
      </c>
      <c r="Z161" s="64" t="s">
        <v>499</v>
      </c>
      <c r="AA161" s="7">
        <v>87782.235000000001</v>
      </c>
      <c r="AB161" s="7">
        <v>43.891117499999993</v>
      </c>
      <c r="AK161"/>
      <c r="AL161"/>
      <c r="AM161"/>
      <c r="AN161"/>
      <c r="AO161" s="119"/>
    </row>
    <row r="162" spans="1:41" s="95" customFormat="1" x14ac:dyDescent="0.2">
      <c r="A162" s="22" t="s">
        <v>894</v>
      </c>
      <c r="B162" s="4">
        <v>39900.79583333333</v>
      </c>
      <c r="C162" s="4">
        <v>39901.661111111112</v>
      </c>
      <c r="D162" t="s">
        <v>1179</v>
      </c>
      <c r="E162" t="s">
        <v>1180</v>
      </c>
      <c r="F162">
        <v>50</v>
      </c>
      <c r="G162"/>
      <c r="H162"/>
      <c r="I162"/>
      <c r="J162"/>
      <c r="K162"/>
      <c r="L162">
        <v>5.0999999999999996</v>
      </c>
      <c r="M162"/>
      <c r="N162">
        <v>2550</v>
      </c>
      <c r="O162"/>
      <c r="P162">
        <v>4510</v>
      </c>
      <c r="Q162" t="s">
        <v>1784</v>
      </c>
      <c r="R162">
        <v>20</v>
      </c>
      <c r="S162"/>
      <c r="T162">
        <v>2600</v>
      </c>
      <c r="U162" s="7">
        <f t="shared" si="14"/>
        <v>144415.935</v>
      </c>
      <c r="V162" s="7">
        <f t="shared" si="16"/>
        <v>2.8883187000000001</v>
      </c>
      <c r="W162" s="7">
        <f t="shared" si="15"/>
        <v>375.48143099999999</v>
      </c>
      <c r="X162" s="7">
        <f t="shared" si="17"/>
        <v>378.3697497</v>
      </c>
      <c r="Y162" s="64" t="s">
        <v>534</v>
      </c>
      <c r="Z162" s="64" t="s">
        <v>500</v>
      </c>
      <c r="AA162" s="7">
        <v>144415.935</v>
      </c>
      <c r="AB162" s="7">
        <v>378.3697497</v>
      </c>
      <c r="AK162"/>
      <c r="AL162"/>
      <c r="AM162"/>
      <c r="AN162"/>
      <c r="AO162" s="119"/>
    </row>
    <row r="163" spans="1:41" s="95" customFormat="1" x14ac:dyDescent="0.2">
      <c r="A163" s="22" t="s">
        <v>894</v>
      </c>
      <c r="B163" s="4">
        <v>39924.306944444441</v>
      </c>
      <c r="C163" s="4">
        <v>39924.525694444441</v>
      </c>
      <c r="D163" t="s">
        <v>1181</v>
      </c>
      <c r="E163" t="s">
        <v>1182</v>
      </c>
      <c r="F163">
        <v>50</v>
      </c>
      <c r="G163"/>
      <c r="H163"/>
      <c r="I163"/>
      <c r="J163"/>
      <c r="K163"/>
      <c r="L163">
        <v>3.36</v>
      </c>
      <c r="M163"/>
      <c r="N163">
        <v>93.2</v>
      </c>
      <c r="O163"/>
      <c r="P163">
        <v>154</v>
      </c>
      <c r="Q163" t="s">
        <v>1784</v>
      </c>
      <c r="R163">
        <v>20</v>
      </c>
      <c r="S163" t="s">
        <v>1784</v>
      </c>
      <c r="T163">
        <v>20</v>
      </c>
      <c r="U163" s="7">
        <f t="shared" si="14"/>
        <v>95144.615999999995</v>
      </c>
      <c r="V163" s="7">
        <f t="shared" si="16"/>
        <v>1.9028923199999999</v>
      </c>
      <c r="W163" s="7">
        <f t="shared" si="15"/>
        <v>1.9028923199999999</v>
      </c>
      <c r="X163" s="7">
        <f t="shared" si="17"/>
        <v>3.8057846399999997</v>
      </c>
      <c r="Y163" s="64" t="s">
        <v>534</v>
      </c>
      <c r="Z163" s="64" t="s">
        <v>501</v>
      </c>
      <c r="AA163" s="7">
        <v>95144.615999999995</v>
      </c>
      <c r="AB163" s="7">
        <v>3.8057846399999997</v>
      </c>
      <c r="AK163"/>
      <c r="AL163"/>
      <c r="AM163"/>
      <c r="AN163"/>
      <c r="AO163" s="119"/>
    </row>
    <row r="164" spans="1:41" s="95" customFormat="1" x14ac:dyDescent="0.2">
      <c r="A164" s="22" t="s">
        <v>894</v>
      </c>
      <c r="B164" s="109">
        <v>40009.179861111108</v>
      </c>
      <c r="C164" s="109">
        <v>40009.27847222222</v>
      </c>
      <c r="D164" t="s">
        <v>1185</v>
      </c>
      <c r="E164" s="110" t="s">
        <v>1186</v>
      </c>
      <c r="F164">
        <v>50</v>
      </c>
      <c r="G164"/>
      <c r="H164"/>
      <c r="I164"/>
      <c r="J164"/>
      <c r="K164"/>
      <c r="L164">
        <v>11.94</v>
      </c>
      <c r="M164"/>
      <c r="N164">
        <v>11.7</v>
      </c>
      <c r="O164"/>
      <c r="P164">
        <v>48.2</v>
      </c>
      <c r="Q164" s="110" t="s">
        <v>1784</v>
      </c>
      <c r="R164" s="110">
        <v>20</v>
      </c>
      <c r="S164" s="110" t="s">
        <v>1784</v>
      </c>
      <c r="T164" s="110">
        <v>20</v>
      </c>
      <c r="U164" s="7">
        <f t="shared" si="14"/>
        <v>338103.18900000001</v>
      </c>
      <c r="V164" s="7">
        <f t="shared" si="16"/>
        <v>6.7620637800000001</v>
      </c>
      <c r="W164" s="7">
        <f t="shared" si="15"/>
        <v>6.7620637800000001</v>
      </c>
      <c r="X164" s="7">
        <f t="shared" si="17"/>
        <v>13.52412756</v>
      </c>
      <c r="Y164" s="64" t="s">
        <v>534</v>
      </c>
      <c r="Z164" s="64" t="s">
        <v>502</v>
      </c>
      <c r="AA164" s="7">
        <v>338103.18900000001</v>
      </c>
      <c r="AB164" s="7">
        <v>13.52412756</v>
      </c>
      <c r="AK164"/>
      <c r="AL164"/>
      <c r="AM164"/>
      <c r="AN164"/>
      <c r="AO164" s="119"/>
    </row>
    <row r="165" spans="1:41" s="95" customFormat="1" x14ac:dyDescent="0.2">
      <c r="A165" s="22" t="s">
        <v>894</v>
      </c>
      <c r="B165" s="4">
        <v>40155.400694444441</v>
      </c>
      <c r="C165" s="4">
        <v>40156.071527777778</v>
      </c>
      <c r="D165" t="s">
        <v>1189</v>
      </c>
      <c r="E165" t="s">
        <v>1190</v>
      </c>
      <c r="F165">
        <v>50</v>
      </c>
      <c r="G165"/>
      <c r="H165"/>
      <c r="I165"/>
      <c r="J165"/>
      <c r="K165"/>
      <c r="L165">
        <v>8.5</v>
      </c>
      <c r="M165"/>
      <c r="N165">
        <v>4460</v>
      </c>
      <c r="O165"/>
      <c r="P165">
        <v>6550</v>
      </c>
      <c r="Q165" t="s">
        <v>1784</v>
      </c>
      <c r="R165">
        <v>20</v>
      </c>
      <c r="S165"/>
      <c r="T165">
        <v>2700</v>
      </c>
      <c r="U165" s="7">
        <f t="shared" si="14"/>
        <v>240693.22499999998</v>
      </c>
      <c r="V165" s="7">
        <f t="shared" si="16"/>
        <v>4.8138645000000002</v>
      </c>
      <c r="W165" s="7">
        <f t="shared" si="15"/>
        <v>649.87170749999984</v>
      </c>
      <c r="X165" s="7">
        <f t="shared" si="17"/>
        <v>654.68557199999987</v>
      </c>
      <c r="Y165" s="64" t="s">
        <v>534</v>
      </c>
      <c r="Z165" s="64" t="s">
        <v>503</v>
      </c>
      <c r="AA165" s="7">
        <v>240693.22499999998</v>
      </c>
      <c r="AB165" s="7">
        <v>654.68557199999987</v>
      </c>
      <c r="AK165"/>
      <c r="AL165"/>
      <c r="AM165"/>
      <c r="AN165"/>
      <c r="AO165" s="119"/>
    </row>
    <row r="166" spans="1:41" s="95" customFormat="1" x14ac:dyDescent="0.2">
      <c r="A166" s="22" t="s">
        <v>894</v>
      </c>
      <c r="B166" s="4">
        <v>40201.603472222225</v>
      </c>
      <c r="C166" s="4">
        <v>40203.293749999997</v>
      </c>
      <c r="D166" t="s">
        <v>1193</v>
      </c>
      <c r="E166" t="s">
        <v>1194</v>
      </c>
      <c r="F166">
        <v>50</v>
      </c>
      <c r="G166"/>
      <c r="H166"/>
      <c r="I166"/>
      <c r="J166"/>
      <c r="K166"/>
      <c r="L166">
        <v>89</v>
      </c>
      <c r="M166"/>
      <c r="N166">
        <v>2240</v>
      </c>
      <c r="O166"/>
      <c r="P166">
        <v>3720</v>
      </c>
      <c r="Q166" t="s">
        <v>1784</v>
      </c>
      <c r="R166">
        <v>20</v>
      </c>
      <c r="S166"/>
      <c r="T166">
        <v>1400</v>
      </c>
      <c r="U166" s="7">
        <f t="shared" si="14"/>
        <v>2520199.65</v>
      </c>
      <c r="V166" s="7">
        <f t="shared" si="16"/>
        <v>50.403993</v>
      </c>
      <c r="W166" s="7">
        <f t="shared" si="15"/>
        <v>3528.2795099999998</v>
      </c>
      <c r="X166" s="7">
        <f t="shared" si="17"/>
        <v>3578.6835029999997</v>
      </c>
      <c r="Y166" s="64" t="s">
        <v>534</v>
      </c>
      <c r="Z166" s="64" t="s">
        <v>504</v>
      </c>
      <c r="AA166" s="7">
        <v>2520199.65</v>
      </c>
      <c r="AB166" s="7">
        <v>3578.6835029999997</v>
      </c>
      <c r="AK166"/>
      <c r="AL166"/>
      <c r="AM166"/>
      <c r="AN166"/>
      <c r="AO166" s="119"/>
    </row>
    <row r="167" spans="1:41" s="95" customFormat="1" x14ac:dyDescent="0.2">
      <c r="A167" s="22" t="s">
        <v>894</v>
      </c>
      <c r="B167" s="4">
        <v>40218.115277777775</v>
      </c>
      <c r="C167" s="4">
        <v>40219.390972222223</v>
      </c>
      <c r="D167" t="s">
        <v>1197</v>
      </c>
      <c r="E167" t="s">
        <v>1198</v>
      </c>
      <c r="F167">
        <v>50</v>
      </c>
      <c r="G167"/>
      <c r="H167"/>
      <c r="I167"/>
      <c r="J167"/>
      <c r="K167"/>
      <c r="L167">
        <v>1.4</v>
      </c>
      <c r="M167"/>
      <c r="N167">
        <v>3070</v>
      </c>
      <c r="O167"/>
      <c r="P167">
        <v>5070</v>
      </c>
      <c r="Q167" t="s">
        <v>1784</v>
      </c>
      <c r="R167">
        <v>20</v>
      </c>
      <c r="S167"/>
      <c r="T167">
        <v>1400</v>
      </c>
      <c r="U167" s="7">
        <f t="shared" si="14"/>
        <v>39643.589999999997</v>
      </c>
      <c r="V167" s="7">
        <f t="shared" si="16"/>
        <v>0.7928717999999999</v>
      </c>
      <c r="W167" s="7">
        <f t="shared" si="15"/>
        <v>55.501025999999996</v>
      </c>
      <c r="X167" s="7">
        <f t="shared" si="17"/>
        <v>56.293897799999996</v>
      </c>
      <c r="Y167" s="64" t="s">
        <v>534</v>
      </c>
      <c r="Z167" s="64" t="s">
        <v>505</v>
      </c>
      <c r="AA167" s="7">
        <v>39643.589999999997</v>
      </c>
      <c r="AB167" s="7">
        <v>56.293897799999996</v>
      </c>
      <c r="AK167"/>
      <c r="AL167"/>
      <c r="AM167"/>
      <c r="AN167"/>
      <c r="AO167" s="119"/>
    </row>
    <row r="168" spans="1:41" s="95" customFormat="1" x14ac:dyDescent="0.2">
      <c r="A168" s="22" t="s">
        <v>894</v>
      </c>
      <c r="B168" s="4">
        <v>40246.647222222222</v>
      </c>
      <c r="C168" s="4">
        <v>40248.262499999997</v>
      </c>
      <c r="D168" t="s">
        <v>1199</v>
      </c>
      <c r="E168" t="s">
        <v>1200</v>
      </c>
      <c r="F168">
        <v>50</v>
      </c>
      <c r="G168"/>
      <c r="H168"/>
      <c r="I168"/>
      <c r="J168"/>
      <c r="K168"/>
      <c r="L168">
        <v>23</v>
      </c>
      <c r="M168"/>
      <c r="N168">
        <v>782</v>
      </c>
      <c r="O168"/>
      <c r="P168">
        <v>1210</v>
      </c>
      <c r="Q168" t="s">
        <v>1784</v>
      </c>
      <c r="R168">
        <v>20</v>
      </c>
      <c r="S168"/>
      <c r="T168">
        <v>410</v>
      </c>
      <c r="U168" s="7">
        <f t="shared" si="14"/>
        <v>651287.55000000005</v>
      </c>
      <c r="V168" s="7">
        <f t="shared" si="16"/>
        <v>13.025751</v>
      </c>
      <c r="W168" s="7">
        <f t="shared" si="15"/>
        <v>267.02789550000006</v>
      </c>
      <c r="X168" s="7">
        <f t="shared" si="17"/>
        <v>280.05364650000007</v>
      </c>
      <c r="Y168" s="64" t="s">
        <v>534</v>
      </c>
      <c r="Z168" s="64" t="s">
        <v>506</v>
      </c>
      <c r="AA168" s="7">
        <v>651287.55000000005</v>
      </c>
      <c r="AB168" s="7">
        <v>280.05364650000007</v>
      </c>
      <c r="AK168"/>
      <c r="AL168"/>
      <c r="AM168"/>
      <c r="AN168"/>
      <c r="AO168" s="119"/>
    </row>
    <row r="169" spans="1:41" s="95" customFormat="1" x14ac:dyDescent="0.2">
      <c r="A169" s="22" t="s">
        <v>894</v>
      </c>
      <c r="B169" s="4">
        <v>40276.224999999999</v>
      </c>
      <c r="C169" s="4">
        <v>40276.53402777778</v>
      </c>
      <c r="D169" t="s">
        <v>1201</v>
      </c>
      <c r="E169" t="s">
        <v>1202</v>
      </c>
      <c r="F169">
        <v>50</v>
      </c>
      <c r="G169"/>
      <c r="H169"/>
      <c r="I169"/>
      <c r="J169"/>
      <c r="K169"/>
      <c r="L169">
        <v>1.1000000000000001</v>
      </c>
      <c r="M169"/>
      <c r="N169">
        <v>404</v>
      </c>
      <c r="O169"/>
      <c r="P169">
        <v>600</v>
      </c>
      <c r="Q169" t="s">
        <v>1784</v>
      </c>
      <c r="R169">
        <v>20</v>
      </c>
      <c r="S169"/>
      <c r="T169">
        <v>170</v>
      </c>
      <c r="U169" s="7">
        <f t="shared" si="14"/>
        <v>31148.535000000003</v>
      </c>
      <c r="V169" s="7">
        <f t="shared" si="16"/>
        <v>0.6229707000000001</v>
      </c>
      <c r="W169" s="7">
        <f t="shared" si="15"/>
        <v>5.2952509499999998</v>
      </c>
      <c r="X169" s="7">
        <f t="shared" si="17"/>
        <v>5.9182216499999996</v>
      </c>
      <c r="Y169" s="64" t="s">
        <v>534</v>
      </c>
      <c r="Z169" s="64" t="s">
        <v>507</v>
      </c>
      <c r="AA169" s="7">
        <v>31148.535000000003</v>
      </c>
      <c r="AB169" s="7">
        <v>5.9182216499999996</v>
      </c>
      <c r="AK169"/>
      <c r="AL169"/>
      <c r="AM169"/>
      <c r="AN169"/>
      <c r="AO169" s="119"/>
    </row>
    <row r="170" spans="1:41" s="95" customFormat="1" x14ac:dyDescent="0.2">
      <c r="A170" s="22" t="s">
        <v>894</v>
      </c>
      <c r="B170" s="109">
        <v>40422.135416666664</v>
      </c>
      <c r="C170" s="109">
        <v>40422.180555555555</v>
      </c>
      <c r="D170" t="s">
        <v>1205</v>
      </c>
      <c r="E170" s="110" t="s">
        <v>1206</v>
      </c>
      <c r="F170">
        <v>50</v>
      </c>
      <c r="G170"/>
      <c r="H170"/>
      <c r="I170"/>
      <c r="J170"/>
      <c r="K170"/>
      <c r="L170">
        <v>15</v>
      </c>
      <c r="M170"/>
      <c r="N170">
        <v>8.4</v>
      </c>
      <c r="O170"/>
      <c r="P170">
        <v>68</v>
      </c>
      <c r="Q170" s="110" t="s">
        <v>1784</v>
      </c>
      <c r="R170" s="110">
        <v>20</v>
      </c>
      <c r="S170" s="110" t="s">
        <v>1784</v>
      </c>
      <c r="T170" s="110">
        <v>20</v>
      </c>
      <c r="U170" s="7">
        <f t="shared" si="14"/>
        <v>424752.75</v>
      </c>
      <c r="V170" s="7">
        <f t="shared" si="16"/>
        <v>8.4950550000000007</v>
      </c>
      <c r="W170" s="7">
        <f t="shared" si="15"/>
        <v>8.4950550000000007</v>
      </c>
      <c r="X170" s="7">
        <f t="shared" si="17"/>
        <v>16.990110000000001</v>
      </c>
      <c r="Y170" s="64" t="s">
        <v>534</v>
      </c>
      <c r="Z170" s="64" t="s">
        <v>508</v>
      </c>
      <c r="AA170" s="7">
        <v>424752.75</v>
      </c>
      <c r="AB170" s="7">
        <v>16.990110000000001</v>
      </c>
      <c r="AK170"/>
      <c r="AL170"/>
      <c r="AM170"/>
      <c r="AN170"/>
      <c r="AO170" s="119"/>
    </row>
    <row r="171" spans="1:41" s="95" customFormat="1" x14ac:dyDescent="0.2">
      <c r="A171" s="22" t="s">
        <v>894</v>
      </c>
      <c r="B171" s="109">
        <v>40477.245833333334</v>
      </c>
      <c r="C171" s="109">
        <v>40477.292361111111</v>
      </c>
      <c r="D171" t="s">
        <v>1209</v>
      </c>
      <c r="E171" s="110" t="s">
        <v>1210</v>
      </c>
      <c r="F171">
        <v>50</v>
      </c>
      <c r="G171"/>
      <c r="H171"/>
      <c r="I171"/>
      <c r="J171"/>
      <c r="K171"/>
      <c r="L171">
        <v>2.8</v>
      </c>
      <c r="M171"/>
      <c r="N171">
        <v>9</v>
      </c>
      <c r="O171"/>
      <c r="P171">
        <v>31.5</v>
      </c>
      <c r="Q171" s="110" t="s">
        <v>1784</v>
      </c>
      <c r="R171" s="110">
        <v>20</v>
      </c>
      <c r="S171" s="110" t="s">
        <v>1784</v>
      </c>
      <c r="T171" s="110">
        <v>20</v>
      </c>
      <c r="U171" s="7">
        <f t="shared" si="14"/>
        <v>79287.179999999993</v>
      </c>
      <c r="V171" s="7">
        <f t="shared" si="16"/>
        <v>1.5857435999999998</v>
      </c>
      <c r="W171" s="7">
        <f t="shared" si="15"/>
        <v>1.5857435999999998</v>
      </c>
      <c r="X171" s="7">
        <f t="shared" si="17"/>
        <v>3.1714871999999996</v>
      </c>
      <c r="Y171" s="64" t="s">
        <v>534</v>
      </c>
      <c r="Z171" s="64" t="s">
        <v>509</v>
      </c>
      <c r="AA171" s="7">
        <v>79287.179999999993</v>
      </c>
      <c r="AB171" s="7">
        <v>3.1714871999999996</v>
      </c>
      <c r="AK171"/>
      <c r="AL171"/>
      <c r="AM171"/>
      <c r="AN171"/>
      <c r="AO171" s="119"/>
    </row>
    <row r="172" spans="1:41" s="95" customFormat="1" x14ac:dyDescent="0.2">
      <c r="A172" s="22" t="s">
        <v>894</v>
      </c>
      <c r="B172" s="4">
        <v>40590.593055555553</v>
      </c>
      <c r="C172" s="4">
        <v>40592.204861111109</v>
      </c>
      <c r="D172" t="s">
        <v>1221</v>
      </c>
      <c r="E172" s="45" t="s">
        <v>552</v>
      </c>
      <c r="F172">
        <v>50</v>
      </c>
      <c r="G172"/>
      <c r="H172"/>
      <c r="I172"/>
      <c r="J172"/>
      <c r="K172"/>
      <c r="L172">
        <v>14.54</v>
      </c>
      <c r="M172"/>
      <c r="N172">
        <v>1850</v>
      </c>
      <c r="O172"/>
      <c r="P172">
        <v>2930</v>
      </c>
      <c r="Q172" t="s">
        <v>1784</v>
      </c>
      <c r="R172">
        <v>20</v>
      </c>
      <c r="S172"/>
      <c r="T172">
        <v>1300</v>
      </c>
      <c r="U172" s="7">
        <f t="shared" si="14"/>
        <v>411726.99899999995</v>
      </c>
      <c r="V172" s="7">
        <f t="shared" si="16"/>
        <v>8.2345399799999992</v>
      </c>
      <c r="W172" s="7">
        <f t="shared" si="15"/>
        <v>535.24509869999997</v>
      </c>
      <c r="X172" s="7">
        <f t="shared" si="17"/>
        <v>543.47963867999999</v>
      </c>
      <c r="Y172" s="64" t="s">
        <v>534</v>
      </c>
      <c r="Z172" s="63" t="s">
        <v>538</v>
      </c>
      <c r="AA172" s="7">
        <v>411726.99899999995</v>
      </c>
      <c r="AB172" s="7">
        <v>543.47963867999999</v>
      </c>
      <c r="AK172"/>
      <c r="AL172"/>
      <c r="AM172"/>
      <c r="AN172"/>
      <c r="AO172" s="119"/>
    </row>
    <row r="173" spans="1:41" s="95" customFormat="1" x14ac:dyDescent="0.2">
      <c r="A173" s="97" t="s">
        <v>894</v>
      </c>
      <c r="B173" s="96">
        <v>40652.784722222219</v>
      </c>
      <c r="C173" s="96">
        <v>40652.881249999999</v>
      </c>
      <c r="D173" s="95" t="s">
        <v>1223</v>
      </c>
      <c r="E173" s="95" t="s">
        <v>1224</v>
      </c>
      <c r="F173" s="95">
        <v>50</v>
      </c>
      <c r="L173" s="95">
        <v>9.5</v>
      </c>
      <c r="M173" s="95" t="s">
        <v>1784</v>
      </c>
      <c r="N173" s="95">
        <v>60</v>
      </c>
      <c r="P173" s="95">
        <v>135</v>
      </c>
      <c r="Q173" s="95" t="s">
        <v>1784</v>
      </c>
      <c r="R173" s="95">
        <v>20</v>
      </c>
      <c r="S173" s="95" t="s">
        <v>1784</v>
      </c>
      <c r="T173" s="95">
        <v>20</v>
      </c>
      <c r="U173" s="7">
        <f t="shared" ref="U173:U184" si="18">L173*28.31685*1000</f>
        <v>269010.07499999995</v>
      </c>
      <c r="V173" s="7">
        <f t="shared" ref="V173:V178" si="19">U173*R173/1000000</f>
        <v>5.3802014999999992</v>
      </c>
      <c r="W173" s="7">
        <f t="shared" ref="W173:W178" si="20">U173*T173/1000000</f>
        <v>5.3802014999999992</v>
      </c>
      <c r="X173" s="7">
        <f t="shared" ref="X173:X178" si="21">V173+W173</f>
        <v>10.760402999999998</v>
      </c>
      <c r="Y173" s="98" t="s">
        <v>534</v>
      </c>
      <c r="Z173" s="64" t="s">
        <v>513</v>
      </c>
      <c r="AA173" s="7">
        <f t="shared" ref="AA173:AA184" si="22">U173</f>
        <v>269010.07499999995</v>
      </c>
      <c r="AB173" s="7">
        <f t="shared" ref="AB173:AB184" si="23">X173</f>
        <v>10.760402999999998</v>
      </c>
      <c r="AK173"/>
      <c r="AL173"/>
      <c r="AM173"/>
      <c r="AN173"/>
      <c r="AO173" s="119"/>
    </row>
    <row r="174" spans="1:41" s="95" customFormat="1" x14ac:dyDescent="0.2">
      <c r="A174" s="97" t="s">
        <v>894</v>
      </c>
      <c r="B174" s="112">
        <v>40785.966666666667</v>
      </c>
      <c r="C174" s="112">
        <v>40785.972916666666</v>
      </c>
      <c r="D174" s="95" t="s">
        <v>1227</v>
      </c>
      <c r="E174" s="111" t="s">
        <v>1228</v>
      </c>
      <c r="F174" s="95">
        <v>50</v>
      </c>
      <c r="L174" s="95">
        <v>0.02</v>
      </c>
      <c r="M174" s="95" t="s">
        <v>1934</v>
      </c>
      <c r="N174" s="95">
        <v>41</v>
      </c>
      <c r="P174" s="95">
        <v>266</v>
      </c>
      <c r="Q174" s="260"/>
      <c r="R174" s="261">
        <v>92</v>
      </c>
      <c r="S174" s="260" t="s">
        <v>1784</v>
      </c>
      <c r="T174" s="260">
        <v>20</v>
      </c>
      <c r="U174" s="7">
        <f t="shared" si="18"/>
        <v>566.33699999999999</v>
      </c>
      <c r="V174" s="7">
        <f t="shared" si="19"/>
        <v>5.2103004000000001E-2</v>
      </c>
      <c r="W174" s="7">
        <f t="shared" si="20"/>
        <v>1.132674E-2</v>
      </c>
      <c r="X174" s="7">
        <f t="shared" si="21"/>
        <v>6.3429743999999996E-2</v>
      </c>
      <c r="Y174" s="98" t="s">
        <v>534</v>
      </c>
      <c r="Z174" s="64" t="s">
        <v>514</v>
      </c>
      <c r="AA174" s="7">
        <f t="shared" si="22"/>
        <v>566.33699999999999</v>
      </c>
      <c r="AB174" s="7">
        <f t="shared" si="23"/>
        <v>6.3429743999999996E-2</v>
      </c>
      <c r="AK174"/>
      <c r="AL174"/>
      <c r="AM174"/>
      <c r="AN174"/>
      <c r="AO174" s="119"/>
    </row>
    <row r="175" spans="1:41" x14ac:dyDescent="0.2">
      <c r="A175" s="97" t="s">
        <v>894</v>
      </c>
      <c r="B175" s="96">
        <v>40907.34375</v>
      </c>
      <c r="C175" s="96">
        <v>40907.4375</v>
      </c>
      <c r="D175" s="95" t="s">
        <v>1231</v>
      </c>
      <c r="E175" s="95" t="s">
        <v>1232</v>
      </c>
      <c r="F175" s="95">
        <v>50</v>
      </c>
      <c r="G175" s="95"/>
      <c r="H175" s="95"/>
      <c r="I175" s="95"/>
      <c r="J175" s="95"/>
      <c r="K175" s="95"/>
      <c r="L175" s="95">
        <v>1.512</v>
      </c>
      <c r="M175" s="95"/>
      <c r="N175" s="95"/>
      <c r="O175" s="95"/>
      <c r="P175" s="95">
        <v>416</v>
      </c>
      <c r="Q175" s="95" t="s">
        <v>1784</v>
      </c>
      <c r="R175" s="95">
        <v>20</v>
      </c>
      <c r="S175" s="95"/>
      <c r="T175" s="95">
        <v>220</v>
      </c>
      <c r="U175" s="7">
        <f t="shared" si="18"/>
        <v>42815.0772</v>
      </c>
      <c r="V175" s="7">
        <f t="shared" si="19"/>
        <v>0.85630154400000003</v>
      </c>
      <c r="W175" s="7">
        <f t="shared" si="20"/>
        <v>9.4193169839999999</v>
      </c>
      <c r="X175" s="7">
        <f t="shared" si="21"/>
        <v>10.275618528000001</v>
      </c>
      <c r="Y175" s="98" t="s">
        <v>534</v>
      </c>
      <c r="Z175" s="64" t="s">
        <v>515</v>
      </c>
      <c r="AA175" s="7">
        <f t="shared" si="22"/>
        <v>42815.0772</v>
      </c>
      <c r="AB175" s="7">
        <f t="shared" si="23"/>
        <v>10.275618528000001</v>
      </c>
    </row>
    <row r="176" spans="1:41" x14ac:dyDescent="0.2">
      <c r="A176" s="97" t="s">
        <v>894</v>
      </c>
      <c r="B176" s="96">
        <v>40931.131944444445</v>
      </c>
      <c r="C176" s="96">
        <v>40931.536805555559</v>
      </c>
      <c r="D176" s="95" t="s">
        <v>1235</v>
      </c>
      <c r="E176" s="95" t="s">
        <v>1236</v>
      </c>
      <c r="F176" s="95">
        <v>50</v>
      </c>
      <c r="G176" s="95"/>
      <c r="H176" s="95"/>
      <c r="I176" s="95"/>
      <c r="J176" s="95"/>
      <c r="K176" s="95"/>
      <c r="L176" s="95">
        <v>8.7259999999999991</v>
      </c>
      <c r="M176" s="95"/>
      <c r="N176" s="95">
        <v>1248</v>
      </c>
      <c r="O176" s="95"/>
      <c r="P176" s="95">
        <v>2000</v>
      </c>
      <c r="Q176" s="95" t="s">
        <v>1784</v>
      </c>
      <c r="R176" s="95">
        <v>20</v>
      </c>
      <c r="S176" s="95"/>
      <c r="T176" s="95">
        <v>620</v>
      </c>
      <c r="U176" s="7">
        <f t="shared" si="18"/>
        <v>247092.83309999996</v>
      </c>
      <c r="V176" s="7">
        <f t="shared" si="19"/>
        <v>4.9418566619999993</v>
      </c>
      <c r="W176" s="7">
        <f t="shared" si="20"/>
        <v>153.19755652199999</v>
      </c>
      <c r="X176" s="7">
        <f t="shared" si="21"/>
        <v>158.13941318399998</v>
      </c>
      <c r="Y176" s="98" t="s">
        <v>534</v>
      </c>
      <c r="Z176" s="63" t="s">
        <v>518</v>
      </c>
      <c r="AA176" s="7">
        <f t="shared" si="22"/>
        <v>247092.83309999996</v>
      </c>
      <c r="AB176" s="7">
        <f t="shared" si="23"/>
        <v>158.13941318399998</v>
      </c>
    </row>
    <row r="177" spans="1:28" x14ac:dyDescent="0.2">
      <c r="A177" s="97" t="s">
        <v>894</v>
      </c>
      <c r="B177" s="96">
        <v>40970.624305555553</v>
      </c>
      <c r="C177" s="96">
        <v>40971.44027777778</v>
      </c>
      <c r="D177" s="95" t="s">
        <v>1239</v>
      </c>
      <c r="E177" s="95" t="s">
        <v>1240</v>
      </c>
      <c r="F177" s="95">
        <v>50</v>
      </c>
      <c r="G177" s="95"/>
      <c r="H177" s="95"/>
      <c r="I177" s="95"/>
      <c r="J177" s="95"/>
      <c r="K177" s="95"/>
      <c r="L177" s="95">
        <v>2.1080000000000001</v>
      </c>
      <c r="M177" s="95"/>
      <c r="N177" s="95">
        <v>918</v>
      </c>
      <c r="O177" s="95"/>
      <c r="P177" s="95">
        <v>2050</v>
      </c>
      <c r="Q177" s="95" t="s">
        <v>1784</v>
      </c>
      <c r="R177" s="95">
        <v>20</v>
      </c>
      <c r="S177" s="95"/>
      <c r="T177" s="95">
        <v>270</v>
      </c>
      <c r="U177" s="7">
        <f t="shared" si="18"/>
        <v>59691.919800000003</v>
      </c>
      <c r="V177" s="7">
        <f t="shared" si="19"/>
        <v>1.1938383960000001</v>
      </c>
      <c r="W177" s="7">
        <f t="shared" si="20"/>
        <v>16.116818346000002</v>
      </c>
      <c r="X177" s="7">
        <f t="shared" si="21"/>
        <v>17.310656742000003</v>
      </c>
      <c r="Y177" s="98" t="s">
        <v>534</v>
      </c>
      <c r="Z177" s="64" t="s">
        <v>519</v>
      </c>
      <c r="AA177" s="7">
        <f t="shared" si="22"/>
        <v>59691.919800000003</v>
      </c>
      <c r="AB177" s="7">
        <f t="shared" si="23"/>
        <v>17.310656742000003</v>
      </c>
    </row>
    <row r="178" spans="1:28" x14ac:dyDescent="0.2">
      <c r="A178" s="97" t="s">
        <v>894</v>
      </c>
      <c r="B178" s="112">
        <v>41108.864583333336</v>
      </c>
      <c r="C178" s="112">
        <v>41109.060416666667</v>
      </c>
      <c r="D178" s="95" t="s">
        <v>3097</v>
      </c>
      <c r="E178" s="111" t="s">
        <v>3098</v>
      </c>
      <c r="F178" s="95">
        <v>50</v>
      </c>
      <c r="G178" s="95"/>
      <c r="H178" s="95"/>
      <c r="I178" s="95"/>
      <c r="J178" s="95"/>
      <c r="K178" s="95"/>
      <c r="L178" s="95">
        <v>7.0759999999999996</v>
      </c>
      <c r="M178" s="95"/>
      <c r="N178" s="95">
        <v>14.4</v>
      </c>
      <c r="O178" s="95"/>
      <c r="P178" s="95">
        <v>37.5</v>
      </c>
      <c r="Q178" s="111" t="s">
        <v>1784</v>
      </c>
      <c r="R178" s="111">
        <v>20</v>
      </c>
      <c r="S178" s="111" t="s">
        <v>1784</v>
      </c>
      <c r="T178" s="111">
        <v>20</v>
      </c>
      <c r="U178" s="7">
        <f t="shared" si="18"/>
        <v>200370.03059999997</v>
      </c>
      <c r="V178" s="7">
        <f t="shared" si="19"/>
        <v>4.0074006119999996</v>
      </c>
      <c r="W178" s="7">
        <f t="shared" si="20"/>
        <v>4.0074006119999996</v>
      </c>
      <c r="X178" s="7">
        <f t="shared" si="21"/>
        <v>8.0148012239999993</v>
      </c>
      <c r="Y178" s="98" t="s">
        <v>534</v>
      </c>
      <c r="Z178" s="64" t="s">
        <v>3431</v>
      </c>
      <c r="AA178" s="7">
        <f t="shared" si="22"/>
        <v>200370.03059999997</v>
      </c>
      <c r="AB178" s="7">
        <f t="shared" si="23"/>
        <v>8.0148012239999993</v>
      </c>
    </row>
    <row r="179" spans="1:28" x14ac:dyDescent="0.2">
      <c r="A179" s="97" t="s">
        <v>894</v>
      </c>
      <c r="B179" s="96">
        <v>41263.702777777777</v>
      </c>
      <c r="C179" s="96">
        <v>41264.152083333334</v>
      </c>
      <c r="D179" s="95" t="s">
        <v>3101</v>
      </c>
      <c r="E179" s="95" t="s">
        <v>3102</v>
      </c>
      <c r="F179" s="95">
        <v>50</v>
      </c>
      <c r="G179" s="95"/>
      <c r="H179" s="95"/>
      <c r="I179" s="95"/>
      <c r="J179" s="95"/>
      <c r="K179" s="95"/>
      <c r="L179" s="95"/>
      <c r="M179" s="95"/>
      <c r="N179" s="95"/>
      <c r="O179" s="95"/>
      <c r="P179" s="95">
        <v>10300</v>
      </c>
      <c r="Q179" s="95"/>
      <c r="R179" s="95">
        <v>140</v>
      </c>
      <c r="S179" s="95"/>
      <c r="T179" s="95">
        <v>6400</v>
      </c>
      <c r="U179" s="7">
        <f t="shared" si="18"/>
        <v>0</v>
      </c>
      <c r="V179" s="7"/>
      <c r="W179" s="7"/>
      <c r="X179" s="7"/>
      <c r="Y179" s="98" t="s">
        <v>534</v>
      </c>
      <c r="Z179" s="64" t="s">
        <v>3432</v>
      </c>
      <c r="AA179" s="7">
        <f t="shared" si="22"/>
        <v>0</v>
      </c>
      <c r="AB179" s="7">
        <f t="shared" si="23"/>
        <v>0</v>
      </c>
    </row>
    <row r="180" spans="1:28" x14ac:dyDescent="0.2">
      <c r="A180" s="97" t="s">
        <v>894</v>
      </c>
      <c r="B180" s="96">
        <v>41302.164583333331</v>
      </c>
      <c r="C180" s="96">
        <v>41302.418749999997</v>
      </c>
      <c r="D180" s="95" t="s">
        <v>3105</v>
      </c>
      <c r="E180" s="95" t="s">
        <v>3106</v>
      </c>
      <c r="F180" s="95">
        <v>50</v>
      </c>
      <c r="G180" s="95"/>
      <c r="H180" s="95"/>
      <c r="I180" s="95"/>
      <c r="J180" s="95"/>
      <c r="K180" s="95"/>
      <c r="L180" s="95"/>
      <c r="M180" s="95"/>
      <c r="N180" s="95">
        <v>4120</v>
      </c>
      <c r="O180" s="95"/>
      <c r="P180" s="95">
        <v>7560</v>
      </c>
      <c r="Q180" s="95" t="s">
        <v>1784</v>
      </c>
      <c r="R180" s="95">
        <v>20</v>
      </c>
      <c r="S180" s="95"/>
      <c r="T180" s="95">
        <v>760</v>
      </c>
      <c r="U180" s="7">
        <f t="shared" si="18"/>
        <v>0</v>
      </c>
      <c r="V180" s="7"/>
      <c r="W180" s="7"/>
      <c r="X180" s="7"/>
      <c r="Y180" s="98" t="s">
        <v>534</v>
      </c>
      <c r="Z180" s="64" t="s">
        <v>3434</v>
      </c>
      <c r="AA180" s="7">
        <f t="shared" si="22"/>
        <v>0</v>
      </c>
      <c r="AB180" s="7">
        <f t="shared" si="23"/>
        <v>0</v>
      </c>
    </row>
    <row r="181" spans="1:28" x14ac:dyDescent="0.2">
      <c r="A181" s="97" t="s">
        <v>894</v>
      </c>
      <c r="B181" s="96">
        <v>41304.553472222222</v>
      </c>
      <c r="C181" s="96">
        <v>41304.564583333333</v>
      </c>
      <c r="D181" s="95" t="s">
        <v>3115</v>
      </c>
      <c r="E181" s="95" t="s">
        <v>3116</v>
      </c>
      <c r="F181" s="95">
        <v>50</v>
      </c>
      <c r="G181" s="95"/>
      <c r="H181" s="95"/>
      <c r="I181" s="95"/>
      <c r="J181" s="95"/>
      <c r="K181" s="95"/>
      <c r="L181" s="95"/>
      <c r="M181" s="95"/>
      <c r="N181" s="95"/>
      <c r="O181" s="95"/>
      <c r="P181" s="95">
        <v>320</v>
      </c>
      <c r="Q181" s="95" t="s">
        <v>1784</v>
      </c>
      <c r="R181" s="95">
        <v>20</v>
      </c>
      <c r="S181" s="95"/>
      <c r="T181" s="95">
        <v>98</v>
      </c>
      <c r="U181" s="7">
        <f t="shared" si="18"/>
        <v>0</v>
      </c>
      <c r="V181" s="7"/>
      <c r="W181" s="7"/>
      <c r="X181" s="7"/>
      <c r="Y181" s="98" t="s">
        <v>534</v>
      </c>
      <c r="Z181" s="64" t="s">
        <v>3435</v>
      </c>
      <c r="AA181" s="7">
        <f t="shared" si="22"/>
        <v>0</v>
      </c>
      <c r="AB181" s="7">
        <f t="shared" si="23"/>
        <v>0</v>
      </c>
    </row>
    <row r="182" spans="1:28" x14ac:dyDescent="0.2">
      <c r="A182" s="97" t="s">
        <v>894</v>
      </c>
      <c r="B182" s="96">
        <v>41312.502083333333</v>
      </c>
      <c r="C182" s="96">
        <v>41312.511111111111</v>
      </c>
      <c r="D182" s="95" t="s">
        <v>3117</v>
      </c>
      <c r="E182" s="95" t="s">
        <v>3118</v>
      </c>
      <c r="F182" s="95">
        <v>50</v>
      </c>
      <c r="G182" s="95"/>
      <c r="H182" s="95"/>
      <c r="I182" s="95"/>
      <c r="J182" s="95"/>
      <c r="K182" s="95"/>
      <c r="L182" s="95"/>
      <c r="M182" s="95"/>
      <c r="N182" s="95"/>
      <c r="O182" s="95"/>
      <c r="P182" s="95">
        <v>9790</v>
      </c>
      <c r="Q182" s="95" t="s">
        <v>1784</v>
      </c>
      <c r="R182" s="95">
        <v>20</v>
      </c>
      <c r="S182" s="95"/>
      <c r="T182" s="95">
        <v>4200</v>
      </c>
      <c r="U182" s="7">
        <f t="shared" si="18"/>
        <v>0</v>
      </c>
      <c r="V182" s="7"/>
      <c r="W182" s="7"/>
      <c r="X182" s="7"/>
      <c r="Y182" s="98" t="s">
        <v>534</v>
      </c>
      <c r="Z182" s="64" t="s">
        <v>3436</v>
      </c>
      <c r="AA182" s="7">
        <f t="shared" si="22"/>
        <v>0</v>
      </c>
      <c r="AB182" s="7">
        <f t="shared" si="23"/>
        <v>0</v>
      </c>
    </row>
    <row r="183" spans="1:28" x14ac:dyDescent="0.2">
      <c r="A183" s="97" t="s">
        <v>894</v>
      </c>
      <c r="B183" s="96">
        <v>41343.161111111112</v>
      </c>
      <c r="C183" s="96">
        <v>41343.879861111112</v>
      </c>
      <c r="D183" s="95" t="s">
        <v>3119</v>
      </c>
      <c r="E183" s="95" t="s">
        <v>3120</v>
      </c>
      <c r="F183" s="95">
        <v>50</v>
      </c>
      <c r="G183" s="95"/>
      <c r="H183" s="95"/>
      <c r="I183" s="95"/>
      <c r="J183" s="95"/>
      <c r="K183" s="95"/>
      <c r="L183" s="95"/>
      <c r="M183" s="95"/>
      <c r="N183" s="95"/>
      <c r="O183" s="95"/>
      <c r="P183" s="95">
        <v>610</v>
      </c>
      <c r="Q183" s="95" t="s">
        <v>1784</v>
      </c>
      <c r="R183" s="95">
        <v>20</v>
      </c>
      <c r="S183" s="95"/>
      <c r="T183" s="95">
        <v>210</v>
      </c>
      <c r="U183" s="7">
        <f t="shared" si="18"/>
        <v>0</v>
      </c>
      <c r="V183" s="7"/>
      <c r="W183" s="7"/>
      <c r="X183" s="7"/>
      <c r="Y183" s="98" t="s">
        <v>534</v>
      </c>
      <c r="Z183" s="64" t="s">
        <v>3437</v>
      </c>
      <c r="AA183" s="7">
        <f t="shared" si="22"/>
        <v>0</v>
      </c>
      <c r="AB183" s="7">
        <f t="shared" si="23"/>
        <v>0</v>
      </c>
    </row>
    <row r="184" spans="1:28" x14ac:dyDescent="0.2">
      <c r="A184" s="97" t="s">
        <v>894</v>
      </c>
      <c r="B184" s="96">
        <v>41378.317361111112</v>
      </c>
      <c r="C184" s="96">
        <v>41378.357638888891</v>
      </c>
      <c r="D184" s="95" t="s">
        <v>3121</v>
      </c>
      <c r="E184" s="95" t="s">
        <v>3122</v>
      </c>
      <c r="F184" s="95">
        <v>50</v>
      </c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>
        <v>60</v>
      </c>
      <c r="S184" s="95"/>
      <c r="T184" s="95">
        <v>860</v>
      </c>
      <c r="U184" s="7">
        <f t="shared" si="18"/>
        <v>0</v>
      </c>
      <c r="V184" s="7"/>
      <c r="W184" s="7"/>
      <c r="X184" s="7"/>
      <c r="Y184" s="98" t="s">
        <v>534</v>
      </c>
      <c r="Z184" s="64" t="s">
        <v>3438</v>
      </c>
      <c r="AA184" s="7">
        <f t="shared" si="22"/>
        <v>0</v>
      </c>
      <c r="AB184" s="7">
        <f t="shared" si="23"/>
        <v>0</v>
      </c>
    </row>
  </sheetData>
  <sortState ref="B243:Y258">
    <sortCondition ref="C243:C258"/>
    <sortCondition ref="D243:D258"/>
  </sortState>
  <phoneticPr fontId="8" type="noConversion"/>
  <printOptions gridLines="1" gridLinesSet="0"/>
  <pageMargins left="0.75" right="0.75" top="1" bottom="1" header="0.5" footer="0.5"/>
  <pageSetup fitToWidth="0" fitToHeight="0" orientation="portrait" r:id="rId3"/>
  <headerFooter alignWithMargins="0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O177"/>
  <sheetViews>
    <sheetView tabSelected="1" zoomScaleNormal="100" workbookViewId="0">
      <pane ySplit="1" topLeftCell="A2" activePane="bottomLeft" state="frozen"/>
      <selection pane="bottomLeft" activeCell="S13" sqref="S13"/>
    </sheetView>
  </sheetViews>
  <sheetFormatPr defaultRowHeight="12.75" x14ac:dyDescent="0.2"/>
  <cols>
    <col min="1" max="1" width="4.5703125" style="22" customWidth="1"/>
    <col min="2" max="2" width="15.42578125" bestFit="1" customWidth="1"/>
    <col min="3" max="3" width="16.85546875" customWidth="1"/>
    <col min="4" max="4" width="10.7109375" customWidth="1"/>
    <col min="5" max="5" width="19.5703125" customWidth="1"/>
    <col min="6" max="6" width="2.28515625" customWidth="1"/>
    <col min="7" max="7" width="3.28515625" customWidth="1"/>
    <col min="8" max="8" width="2.28515625" customWidth="1"/>
    <col min="9" max="9" width="6.140625" customWidth="1"/>
    <col min="10" max="10" width="2.28515625" customWidth="1"/>
    <col min="11" max="11" width="6.140625" customWidth="1"/>
    <col min="12" max="12" width="2.28515625" customWidth="1"/>
    <col min="13" max="13" width="6.140625" customWidth="1"/>
    <col min="14" max="14" width="2.28515625" customWidth="1"/>
    <col min="15" max="15" width="6.140625" customWidth="1"/>
    <col min="16" max="16" width="2.28515625" customWidth="1"/>
    <col min="17" max="17" width="6.140625" customWidth="1"/>
    <col min="18" max="18" width="2.28515625" customWidth="1"/>
    <col min="19" max="19" width="6.140625" customWidth="1"/>
    <col min="20" max="20" width="2.28515625" customWidth="1"/>
    <col min="21" max="21" width="6.140625" customWidth="1"/>
    <col min="22" max="23" width="15" customWidth="1"/>
    <col min="24" max="24" width="12.5703125" customWidth="1"/>
    <col min="25" max="25" width="12.28515625" customWidth="1"/>
    <col min="26" max="28" width="6.140625" customWidth="1"/>
    <col min="29" max="29" width="12" customWidth="1"/>
    <col min="36" max="36" width="2.28515625" customWidth="1"/>
    <col min="37" max="37" width="6.140625" customWidth="1"/>
    <col min="38" max="38" width="2.28515625" customWidth="1"/>
    <col min="39" max="39" width="6.140625" customWidth="1"/>
    <col min="40" max="40" width="2.28515625" customWidth="1"/>
    <col min="41" max="41" width="6.140625" customWidth="1"/>
    <col min="42" max="42" width="2.28515625" customWidth="1"/>
    <col min="43" max="43" width="6.140625" customWidth="1"/>
    <col min="44" max="44" width="2.28515625" customWidth="1"/>
    <col min="45" max="45" width="6.140625" customWidth="1"/>
    <col min="46" max="46" width="2.28515625" customWidth="1"/>
    <col min="47" max="47" width="6.140625" customWidth="1"/>
    <col min="48" max="48" width="2.28515625" customWidth="1"/>
    <col min="49" max="49" width="6.140625" customWidth="1"/>
    <col min="50" max="50" width="2.28515625" customWidth="1"/>
    <col min="51" max="51" width="6.140625" customWidth="1"/>
    <col min="52" max="52" width="2.28515625" customWidth="1"/>
    <col min="53" max="53" width="6.140625" customWidth="1"/>
    <col min="54" max="54" width="2.28515625" customWidth="1"/>
    <col min="55" max="55" width="6.140625" customWidth="1"/>
    <col min="56" max="56" width="2.28515625" customWidth="1"/>
    <col min="57" max="57" width="6.140625" customWidth="1"/>
    <col min="58" max="58" width="2.28515625" customWidth="1"/>
    <col min="59" max="59" width="6.140625" customWidth="1"/>
    <col min="60" max="60" width="2.28515625" customWidth="1"/>
    <col min="61" max="61" width="6.140625" customWidth="1"/>
    <col min="62" max="62" width="2.28515625" customWidth="1"/>
    <col min="63" max="63" width="6.140625" customWidth="1"/>
    <col min="64" max="64" width="2.28515625" customWidth="1"/>
    <col min="65" max="65" width="6.140625" customWidth="1"/>
    <col min="66" max="66" width="2.28515625" customWidth="1"/>
    <col min="67" max="67" width="6.140625" customWidth="1"/>
    <col min="68" max="68" width="2.28515625" customWidth="1"/>
    <col min="69" max="69" width="6.140625" customWidth="1"/>
    <col min="70" max="70" width="2.28515625" customWidth="1"/>
    <col min="71" max="71" width="6.140625" customWidth="1"/>
    <col min="72" max="72" width="2.28515625" customWidth="1"/>
    <col min="73" max="73" width="6.140625" customWidth="1"/>
    <col min="74" max="74" width="2.28515625" customWidth="1"/>
    <col min="75" max="75" width="6.140625" customWidth="1"/>
    <col min="76" max="76" width="2.28515625" customWidth="1"/>
    <col min="77" max="77" width="6.140625" customWidth="1"/>
    <col min="78" max="78" width="2.28515625" customWidth="1"/>
    <col min="79" max="79" width="6.140625" customWidth="1"/>
    <col min="80" max="80" width="2.28515625" customWidth="1"/>
    <col min="81" max="81" width="6.140625" customWidth="1"/>
    <col min="82" max="82" width="2.28515625" customWidth="1"/>
    <col min="83" max="83" width="6.140625" customWidth="1"/>
    <col min="84" max="84" width="2.28515625" customWidth="1"/>
    <col min="85" max="85" width="6.140625" customWidth="1"/>
    <col min="86" max="86" width="2.28515625" customWidth="1"/>
    <col min="87" max="87" width="6.140625" customWidth="1"/>
    <col min="88" max="88" width="2.28515625" customWidth="1"/>
    <col min="89" max="89" width="6.140625" customWidth="1"/>
    <col min="90" max="90" width="2.28515625" customWidth="1"/>
    <col min="91" max="91" width="6.140625" customWidth="1"/>
    <col min="92" max="92" width="2.28515625" customWidth="1"/>
    <col min="93" max="93" width="6.140625" customWidth="1"/>
    <col min="94" max="94" width="2.28515625" customWidth="1"/>
    <col min="95" max="95" width="6.140625" customWidth="1"/>
    <col min="96" max="96" width="2.28515625" customWidth="1"/>
    <col min="97" max="97" width="6.140625" customWidth="1"/>
    <col min="98" max="98" width="2.28515625" customWidth="1"/>
    <col min="99" max="99" width="6.140625" customWidth="1"/>
    <col min="100" max="100" width="2.28515625" customWidth="1"/>
    <col min="101" max="101" width="6.140625" customWidth="1"/>
    <col min="102" max="102" width="2.28515625" customWidth="1"/>
    <col min="103" max="103" width="6.140625" customWidth="1"/>
    <col min="104" max="104" width="2.28515625" customWidth="1"/>
    <col min="105" max="105" width="6.140625" customWidth="1"/>
    <col min="106" max="106" width="2.28515625" customWidth="1"/>
    <col min="107" max="107" width="6.140625" customWidth="1"/>
    <col min="108" max="108" width="2.28515625" customWidth="1"/>
    <col min="109" max="109" width="6.140625" customWidth="1"/>
    <col min="110" max="110" width="2.28515625" customWidth="1"/>
    <col min="111" max="111" width="6.140625" customWidth="1"/>
    <col min="112" max="112" width="2.28515625" customWidth="1"/>
    <col min="113" max="113" width="6.140625" customWidth="1"/>
    <col min="114" max="114" width="2.28515625" customWidth="1"/>
    <col min="115" max="115" width="6.140625" customWidth="1"/>
  </cols>
  <sheetData>
    <row r="1" spans="1:115" x14ac:dyDescent="0.2">
      <c r="A1" s="42" t="s">
        <v>553</v>
      </c>
      <c r="B1" t="s">
        <v>3039</v>
      </c>
      <c r="C1" t="s">
        <v>3040</v>
      </c>
      <c r="D1" t="s">
        <v>3041</v>
      </c>
      <c r="E1" s="64" t="s">
        <v>3042</v>
      </c>
      <c r="G1" t="s">
        <v>1683</v>
      </c>
      <c r="I1" t="s">
        <v>1684</v>
      </c>
      <c r="K1" t="s">
        <v>1685</v>
      </c>
      <c r="M1" t="s">
        <v>3038</v>
      </c>
      <c r="O1" t="s">
        <v>1686</v>
      </c>
      <c r="Q1" t="s">
        <v>1687</v>
      </c>
      <c r="S1" t="s">
        <v>1694</v>
      </c>
      <c r="U1" t="s">
        <v>1695</v>
      </c>
      <c r="V1" t="s">
        <v>539</v>
      </c>
      <c r="W1" t="s">
        <v>541</v>
      </c>
      <c r="X1" t="s">
        <v>540</v>
      </c>
      <c r="Y1" t="s">
        <v>542</v>
      </c>
      <c r="AK1" t="s">
        <v>1696</v>
      </c>
      <c r="AM1" t="s">
        <v>1697</v>
      </c>
      <c r="AO1" t="s">
        <v>1688</v>
      </c>
      <c r="AQ1" t="s">
        <v>1689</v>
      </c>
      <c r="AS1" t="s">
        <v>1690</v>
      </c>
      <c r="AU1" t="s">
        <v>1691</v>
      </c>
      <c r="AW1" t="s">
        <v>1692</v>
      </c>
      <c r="AY1" t="s">
        <v>1693</v>
      </c>
      <c r="BA1" t="s">
        <v>1698</v>
      </c>
      <c r="BC1" t="s">
        <v>1699</v>
      </c>
      <c r="BE1" t="s">
        <v>1700</v>
      </c>
      <c r="BG1" t="s">
        <v>1701</v>
      </c>
      <c r="BI1" t="s">
        <v>1702</v>
      </c>
      <c r="BK1" t="s">
        <v>1703</v>
      </c>
      <c r="BM1" t="s">
        <v>1704</v>
      </c>
      <c r="BO1" t="s">
        <v>1705</v>
      </c>
      <c r="BQ1" t="s">
        <v>1706</v>
      </c>
      <c r="BS1" t="s">
        <v>1707</v>
      </c>
      <c r="BU1" t="s">
        <v>1708</v>
      </c>
      <c r="BW1" t="s">
        <v>1709</v>
      </c>
      <c r="BY1" t="s">
        <v>1710</v>
      </c>
      <c r="CA1" t="s">
        <v>1711</v>
      </c>
      <c r="CC1" t="s">
        <v>1712</v>
      </c>
      <c r="CE1" t="s">
        <v>1713</v>
      </c>
      <c r="CG1" t="s">
        <v>1714</v>
      </c>
      <c r="CI1" t="s">
        <v>1715</v>
      </c>
      <c r="CK1" t="s">
        <v>1716</v>
      </c>
      <c r="CM1" t="s">
        <v>1717</v>
      </c>
      <c r="CO1" t="s">
        <v>1718</v>
      </c>
      <c r="CQ1" t="s">
        <v>1719</v>
      </c>
      <c r="CS1" t="s">
        <v>1720</v>
      </c>
      <c r="CU1" t="s">
        <v>1721</v>
      </c>
      <c r="CW1" t="s">
        <v>1722</v>
      </c>
      <c r="CY1" t="s">
        <v>1723</v>
      </c>
      <c r="DA1" t="s">
        <v>1724</v>
      </c>
      <c r="DC1" t="s">
        <v>1725</v>
      </c>
      <c r="DE1" t="s">
        <v>1726</v>
      </c>
      <c r="DG1" t="s">
        <v>1727</v>
      </c>
      <c r="DI1" t="s">
        <v>1728</v>
      </c>
      <c r="DK1" t="s">
        <v>1729</v>
      </c>
    </row>
    <row r="2" spans="1:115" x14ac:dyDescent="0.2">
      <c r="A2" s="43" t="s">
        <v>1778</v>
      </c>
      <c r="B2" s="5" t="s">
        <v>417</v>
      </c>
      <c r="C2" s="5" t="s">
        <v>418</v>
      </c>
      <c r="D2" s="2" t="s">
        <v>1779</v>
      </c>
      <c r="E2" s="2" t="s">
        <v>1780</v>
      </c>
      <c r="F2" s="2" t="s">
        <v>1781</v>
      </c>
      <c r="G2" s="3" t="s">
        <v>1730</v>
      </c>
      <c r="H2" s="3"/>
      <c r="I2" s="3" t="s">
        <v>1731</v>
      </c>
      <c r="J2" s="1"/>
      <c r="K2" s="3" t="s">
        <v>1732</v>
      </c>
      <c r="L2" s="1"/>
      <c r="M2" s="3" t="s">
        <v>1733</v>
      </c>
      <c r="N2" s="1"/>
      <c r="O2" s="3" t="s">
        <v>1734</v>
      </c>
      <c r="P2" s="1"/>
      <c r="Q2" s="3" t="s">
        <v>1735</v>
      </c>
      <c r="R2" s="1"/>
      <c r="S2" s="3" t="s">
        <v>1742</v>
      </c>
      <c r="T2" s="1"/>
      <c r="U2" s="3" t="s">
        <v>1743</v>
      </c>
      <c r="V2" s="3"/>
      <c r="W2" s="3"/>
      <c r="X2" s="3"/>
      <c r="Y2" s="7"/>
      <c r="Z2" s="3"/>
      <c r="AA2" s="3"/>
      <c r="AB2" s="3"/>
      <c r="AC2" s="2" t="s">
        <v>1780</v>
      </c>
      <c r="AJ2" s="1"/>
      <c r="AK2" s="3" t="s">
        <v>1744</v>
      </c>
      <c r="AL2" s="1"/>
      <c r="AM2" s="3" t="s">
        <v>1745</v>
      </c>
      <c r="AN2" s="1"/>
      <c r="AO2" s="3" t="s">
        <v>1736</v>
      </c>
      <c r="AP2" s="1"/>
      <c r="AQ2" s="3" t="s">
        <v>1737</v>
      </c>
      <c r="AR2" s="1"/>
      <c r="AS2" s="3" t="s">
        <v>1738</v>
      </c>
      <c r="AT2" s="1"/>
      <c r="AU2" s="3" t="s">
        <v>1739</v>
      </c>
      <c r="AV2" s="1"/>
      <c r="AW2" s="3" t="s">
        <v>1740</v>
      </c>
      <c r="AX2" s="1"/>
      <c r="AY2" s="3" t="s">
        <v>1741</v>
      </c>
      <c r="AZ2" s="1"/>
      <c r="BA2" s="3" t="s">
        <v>1746</v>
      </c>
      <c r="BB2" s="1"/>
      <c r="BC2" s="3" t="s">
        <v>1747</v>
      </c>
      <c r="BD2" s="1"/>
      <c r="BE2" s="3" t="s">
        <v>1748</v>
      </c>
      <c r="BF2" s="1"/>
      <c r="BG2" s="3" t="s">
        <v>1749</v>
      </c>
      <c r="BH2" s="1"/>
      <c r="BI2" s="3" t="s">
        <v>1750</v>
      </c>
      <c r="BJ2" s="1"/>
      <c r="BK2" s="3" t="s">
        <v>1751</v>
      </c>
      <c r="BL2" s="1"/>
      <c r="BM2" s="3" t="s">
        <v>1752</v>
      </c>
      <c r="BN2" s="1"/>
      <c r="BO2" s="3" t="s">
        <v>1753</v>
      </c>
      <c r="BP2" s="1"/>
      <c r="BQ2" s="3" t="s">
        <v>1754</v>
      </c>
      <c r="BR2" s="1"/>
      <c r="BS2" s="3" t="s">
        <v>1755</v>
      </c>
      <c r="BT2" s="1"/>
      <c r="BU2" s="3" t="s">
        <v>1756</v>
      </c>
      <c r="BV2" s="1"/>
      <c r="BW2" s="3" t="s">
        <v>1757</v>
      </c>
      <c r="BX2" s="1"/>
      <c r="BY2" s="3" t="s">
        <v>1758</v>
      </c>
      <c r="BZ2" s="1"/>
      <c r="CA2" s="3" t="s">
        <v>1759</v>
      </c>
      <c r="CB2" s="1"/>
      <c r="CC2" s="3" t="s">
        <v>1760</v>
      </c>
      <c r="CD2" s="1"/>
      <c r="CE2" s="3" t="s">
        <v>1761</v>
      </c>
      <c r="CF2" s="1"/>
      <c r="CG2" s="3" t="s">
        <v>1762</v>
      </c>
      <c r="CH2" s="1"/>
      <c r="CI2" s="3" t="s">
        <v>1763</v>
      </c>
      <c r="CJ2" s="1"/>
      <c r="CK2" s="3" t="s">
        <v>1764</v>
      </c>
      <c r="CL2" s="1"/>
      <c r="CM2" s="3" t="s">
        <v>1765</v>
      </c>
      <c r="CN2" s="1"/>
      <c r="CO2" s="3" t="s">
        <v>1766</v>
      </c>
      <c r="CP2" s="1"/>
      <c r="CQ2" s="3" t="s">
        <v>1767</v>
      </c>
      <c r="CR2" s="1"/>
      <c r="CS2" s="3" t="s">
        <v>1768</v>
      </c>
      <c r="CT2" s="1"/>
      <c r="CU2" s="3" t="s">
        <v>1769</v>
      </c>
      <c r="CV2" s="1"/>
      <c r="CW2" s="3" t="s">
        <v>1770</v>
      </c>
      <c r="CX2" s="1"/>
      <c r="CY2" s="3" t="s">
        <v>1771</v>
      </c>
      <c r="CZ2" s="1"/>
      <c r="DA2" s="3" t="s">
        <v>1772</v>
      </c>
      <c r="DB2" s="1"/>
      <c r="DC2" s="3" t="s">
        <v>1773</v>
      </c>
      <c r="DD2" s="1"/>
      <c r="DE2" s="3" t="s">
        <v>1774</v>
      </c>
      <c r="DF2" s="1"/>
      <c r="DG2" s="3" t="s">
        <v>1775</v>
      </c>
      <c r="DH2" s="1"/>
      <c r="DI2" s="3" t="s">
        <v>1776</v>
      </c>
      <c r="DJ2" s="1"/>
      <c r="DK2" s="3" t="s">
        <v>1777</v>
      </c>
    </row>
    <row r="3" spans="1:115" x14ac:dyDescent="0.2">
      <c r="A3" s="22" t="s">
        <v>1782</v>
      </c>
      <c r="B3" s="4">
        <v>35774.246527777781</v>
      </c>
      <c r="C3" s="4">
        <v>35774.847222222219</v>
      </c>
      <c r="D3" t="s">
        <v>1795</v>
      </c>
      <c r="E3" t="s">
        <v>1796</v>
      </c>
      <c r="G3">
        <v>50</v>
      </c>
      <c r="M3">
        <v>46.52</v>
      </c>
      <c r="N3" t="s">
        <v>1784</v>
      </c>
      <c r="O3">
        <v>60</v>
      </c>
      <c r="Q3">
        <v>32</v>
      </c>
      <c r="R3" t="s">
        <v>1784</v>
      </c>
      <c r="S3">
        <v>18</v>
      </c>
      <c r="T3" t="s">
        <v>1784</v>
      </c>
      <c r="U3">
        <v>18</v>
      </c>
      <c r="V3" s="7">
        <f t="shared" ref="V3:V34" si="0">M3*28.31685*1000</f>
        <v>1317299.862</v>
      </c>
      <c r="W3" s="7">
        <f t="shared" ref="W3:W34" si="1">V3*S3/1000000</f>
        <v>23.711397515999998</v>
      </c>
      <c r="X3" s="7">
        <f t="shared" ref="X3:X34" si="2">V3*U3/1000000</f>
        <v>23.711397515999998</v>
      </c>
      <c r="Y3" s="7">
        <f t="shared" ref="Y3:Y34" si="3">W3+X3</f>
        <v>47.422795031999996</v>
      </c>
      <c r="AC3" t="s">
        <v>531</v>
      </c>
      <c r="AD3" t="s">
        <v>433</v>
      </c>
      <c r="AO3">
        <v>0.29699999999999999</v>
      </c>
      <c r="AQ3">
        <v>1.2</v>
      </c>
      <c r="BA3">
        <v>7.96</v>
      </c>
      <c r="BO3">
        <v>50</v>
      </c>
      <c r="BQ3">
        <v>61</v>
      </c>
      <c r="BU3">
        <v>9</v>
      </c>
      <c r="BW3">
        <v>16</v>
      </c>
      <c r="BY3">
        <v>9.6</v>
      </c>
      <c r="CA3">
        <v>69</v>
      </c>
      <c r="CC3">
        <v>0.14000000000000001</v>
      </c>
      <c r="CI3">
        <v>220</v>
      </c>
      <c r="DA3">
        <v>4.5999999999999999E-2</v>
      </c>
    </row>
    <row r="4" spans="1:115" x14ac:dyDescent="0.2">
      <c r="A4" s="22" t="s">
        <v>1782</v>
      </c>
      <c r="B4" s="4">
        <v>35799.267361111109</v>
      </c>
      <c r="C4" s="4">
        <v>35799.447916666664</v>
      </c>
      <c r="D4" t="s">
        <v>1798</v>
      </c>
      <c r="E4" t="s">
        <v>1799</v>
      </c>
      <c r="G4">
        <v>50</v>
      </c>
      <c r="M4">
        <v>17.3</v>
      </c>
      <c r="O4">
        <v>14.3</v>
      </c>
      <c r="Q4">
        <v>34</v>
      </c>
      <c r="R4" t="s">
        <v>1784</v>
      </c>
      <c r="S4">
        <v>18</v>
      </c>
      <c r="T4" t="s">
        <v>1784</v>
      </c>
      <c r="U4">
        <v>18</v>
      </c>
      <c r="V4" s="7">
        <f t="shared" si="0"/>
        <v>489881.505</v>
      </c>
      <c r="W4" s="7">
        <f t="shared" si="1"/>
        <v>8.81786709</v>
      </c>
      <c r="X4" s="7">
        <f t="shared" si="2"/>
        <v>8.81786709</v>
      </c>
      <c r="Y4" s="7">
        <f t="shared" si="3"/>
        <v>17.63573418</v>
      </c>
      <c r="AC4" t="s">
        <v>531</v>
      </c>
      <c r="AD4" t="s">
        <v>434</v>
      </c>
      <c r="AO4">
        <v>0.56200000000000006</v>
      </c>
      <c r="AQ4">
        <v>2.4</v>
      </c>
      <c r="BA4">
        <v>7.53</v>
      </c>
      <c r="BO4">
        <v>20</v>
      </c>
      <c r="BQ4">
        <v>39</v>
      </c>
      <c r="BU4">
        <v>6</v>
      </c>
      <c r="BW4">
        <v>13</v>
      </c>
      <c r="BY4">
        <v>4.2</v>
      </c>
      <c r="CA4">
        <v>26</v>
      </c>
      <c r="CC4">
        <v>8.5000000000000006E-2</v>
      </c>
      <c r="CI4">
        <v>150</v>
      </c>
      <c r="DA4">
        <v>0.02</v>
      </c>
    </row>
    <row r="5" spans="1:115" x14ac:dyDescent="0.2">
      <c r="A5" s="22" t="s">
        <v>1782</v>
      </c>
      <c r="B5" s="4">
        <v>35803.357638888891</v>
      </c>
      <c r="C5" s="4">
        <v>35803.815972222219</v>
      </c>
      <c r="D5" t="s">
        <v>1800</v>
      </c>
      <c r="E5" t="s">
        <v>1801</v>
      </c>
      <c r="G5">
        <v>50</v>
      </c>
      <c r="M5">
        <v>23.3</v>
      </c>
      <c r="N5" t="s">
        <v>1784</v>
      </c>
      <c r="O5">
        <v>6</v>
      </c>
      <c r="Q5">
        <v>15</v>
      </c>
      <c r="R5" t="s">
        <v>1784</v>
      </c>
      <c r="S5">
        <v>18</v>
      </c>
      <c r="T5" t="s">
        <v>1784</v>
      </c>
      <c r="U5">
        <v>18</v>
      </c>
      <c r="V5" s="7">
        <f t="shared" si="0"/>
        <v>659782.60499999998</v>
      </c>
      <c r="W5" s="7">
        <f t="shared" si="1"/>
        <v>11.87608689</v>
      </c>
      <c r="X5" s="7">
        <f t="shared" si="2"/>
        <v>11.87608689</v>
      </c>
      <c r="Y5" s="7">
        <f t="shared" si="3"/>
        <v>23.75217378</v>
      </c>
      <c r="AC5" t="s">
        <v>531</v>
      </c>
      <c r="AD5" t="s">
        <v>435</v>
      </c>
      <c r="AO5">
        <v>0.46500000000000002</v>
      </c>
      <c r="AQ5">
        <v>1.3</v>
      </c>
      <c r="BA5">
        <v>7.96</v>
      </c>
      <c r="BO5">
        <v>7</v>
      </c>
      <c r="BQ5">
        <v>89</v>
      </c>
      <c r="BU5">
        <v>3</v>
      </c>
      <c r="BW5">
        <v>31</v>
      </c>
      <c r="BY5">
        <v>1</v>
      </c>
      <c r="BZ5" t="s">
        <v>1784</v>
      </c>
      <c r="CA5">
        <v>19</v>
      </c>
      <c r="CC5">
        <v>3.2000000000000001E-2</v>
      </c>
      <c r="CI5">
        <v>350</v>
      </c>
      <c r="DA5">
        <v>2.8000000000000001E-2</v>
      </c>
    </row>
    <row r="6" spans="1:115" x14ac:dyDescent="0.2">
      <c r="A6" s="22" t="s">
        <v>1782</v>
      </c>
      <c r="B6" s="4">
        <v>35857.253472222219</v>
      </c>
      <c r="C6" s="4">
        <v>35857.430555555555</v>
      </c>
      <c r="D6" t="s">
        <v>1806</v>
      </c>
      <c r="E6" t="s">
        <v>1807</v>
      </c>
      <c r="G6">
        <v>50</v>
      </c>
      <c r="M6">
        <v>14.05</v>
      </c>
      <c r="N6" t="s">
        <v>1784</v>
      </c>
      <c r="O6">
        <v>6</v>
      </c>
      <c r="Q6">
        <v>22</v>
      </c>
      <c r="R6" t="s">
        <v>1784</v>
      </c>
      <c r="S6">
        <v>18</v>
      </c>
      <c r="T6" t="s">
        <v>1784</v>
      </c>
      <c r="U6">
        <v>18</v>
      </c>
      <c r="V6" s="7">
        <f t="shared" si="0"/>
        <v>397851.74249999999</v>
      </c>
      <c r="W6" s="7">
        <f t="shared" si="1"/>
        <v>7.1613313650000006</v>
      </c>
      <c r="X6" s="7">
        <f t="shared" si="2"/>
        <v>7.1613313650000006</v>
      </c>
      <c r="Y6" s="7">
        <f t="shared" si="3"/>
        <v>14.322662730000001</v>
      </c>
      <c r="AC6" t="s">
        <v>531</v>
      </c>
      <c r="AD6" t="s">
        <v>436</v>
      </c>
      <c r="AO6">
        <v>0.25700000000000001</v>
      </c>
      <c r="AQ6">
        <v>0.9</v>
      </c>
      <c r="BA6">
        <v>8.18</v>
      </c>
      <c r="BO6">
        <v>23</v>
      </c>
      <c r="BQ6">
        <v>95</v>
      </c>
      <c r="BU6">
        <v>12</v>
      </c>
      <c r="BW6">
        <v>39</v>
      </c>
      <c r="BY6">
        <v>5</v>
      </c>
      <c r="CA6">
        <v>25</v>
      </c>
      <c r="CC6">
        <v>5.7000000000000002E-2</v>
      </c>
      <c r="CI6">
        <v>400</v>
      </c>
      <c r="DA6">
        <v>1.4E-2</v>
      </c>
    </row>
    <row r="7" spans="1:115" x14ac:dyDescent="0.2">
      <c r="A7" s="22" t="s">
        <v>1782</v>
      </c>
      <c r="B7" s="4">
        <v>35996.836805555555</v>
      </c>
      <c r="C7" s="4">
        <v>35997.267361111109</v>
      </c>
      <c r="D7" t="s">
        <v>1815</v>
      </c>
      <c r="E7" t="s">
        <v>1816</v>
      </c>
      <c r="G7">
        <v>50</v>
      </c>
      <c r="M7">
        <v>214</v>
      </c>
      <c r="N7" t="s">
        <v>1784</v>
      </c>
      <c r="O7">
        <v>6</v>
      </c>
      <c r="Q7">
        <v>29.8</v>
      </c>
      <c r="R7" t="s">
        <v>1784</v>
      </c>
      <c r="S7">
        <v>18</v>
      </c>
      <c r="T7" t="s">
        <v>1784</v>
      </c>
      <c r="U7">
        <v>18</v>
      </c>
      <c r="V7" s="7">
        <f t="shared" si="0"/>
        <v>6059805.8999999994</v>
      </c>
      <c r="W7" s="7">
        <f t="shared" si="1"/>
        <v>109.07650619999998</v>
      </c>
      <c r="X7" s="7">
        <f t="shared" si="2"/>
        <v>109.07650619999998</v>
      </c>
      <c r="Y7" s="7">
        <f t="shared" si="3"/>
        <v>218.15301239999997</v>
      </c>
      <c r="AC7" t="s">
        <v>531</v>
      </c>
      <c r="AD7" t="s">
        <v>437</v>
      </c>
      <c r="AO7">
        <v>7.9000000000000001E-2</v>
      </c>
      <c r="AQ7">
        <v>1.17</v>
      </c>
      <c r="BA7">
        <v>7.74</v>
      </c>
      <c r="BO7">
        <v>62.5</v>
      </c>
      <c r="BQ7">
        <v>22</v>
      </c>
      <c r="BS7">
        <v>0.18</v>
      </c>
      <c r="BU7">
        <v>9</v>
      </c>
      <c r="BW7">
        <v>6.7</v>
      </c>
      <c r="BY7">
        <v>7.6</v>
      </c>
      <c r="CA7">
        <v>38</v>
      </c>
      <c r="CC7">
        <v>0.16800000000000001</v>
      </c>
      <c r="CI7">
        <v>83</v>
      </c>
      <c r="DA7">
        <v>0.214</v>
      </c>
    </row>
    <row r="8" spans="1:115" x14ac:dyDescent="0.2">
      <c r="A8" s="22" t="s">
        <v>1782</v>
      </c>
      <c r="B8" s="4">
        <v>36149.746527777781</v>
      </c>
      <c r="C8" s="4">
        <v>36149.958333333336</v>
      </c>
      <c r="D8" t="s">
        <v>1824</v>
      </c>
      <c r="E8" t="s">
        <v>1825</v>
      </c>
      <c r="G8">
        <v>50</v>
      </c>
      <c r="M8">
        <v>1.5550000000000002</v>
      </c>
      <c r="N8" t="s">
        <v>1784</v>
      </c>
      <c r="O8">
        <v>6</v>
      </c>
      <c r="Q8">
        <v>48</v>
      </c>
      <c r="R8" t="s">
        <v>1784</v>
      </c>
      <c r="S8">
        <v>18</v>
      </c>
      <c r="T8" t="s">
        <v>1784</v>
      </c>
      <c r="U8">
        <v>18</v>
      </c>
      <c r="V8" s="7">
        <f t="shared" si="0"/>
        <v>44032.70175</v>
      </c>
      <c r="W8" s="7">
        <f t="shared" si="1"/>
        <v>0.79258863150000003</v>
      </c>
      <c r="X8" s="7">
        <f t="shared" si="2"/>
        <v>0.79258863150000003</v>
      </c>
      <c r="Y8" s="7">
        <f t="shared" si="3"/>
        <v>1.5851772630000001</v>
      </c>
      <c r="AC8" t="s">
        <v>531</v>
      </c>
      <c r="AD8" t="s">
        <v>438</v>
      </c>
      <c r="AO8">
        <v>0.17699999999999999</v>
      </c>
      <c r="AQ8">
        <v>0.73</v>
      </c>
      <c r="BA8">
        <v>8.06</v>
      </c>
      <c r="BN8" t="s">
        <v>1784</v>
      </c>
      <c r="BO8">
        <v>5</v>
      </c>
      <c r="BQ8">
        <v>100</v>
      </c>
      <c r="BR8" t="s">
        <v>1784</v>
      </c>
      <c r="BS8">
        <v>0.04</v>
      </c>
      <c r="BU8">
        <v>2</v>
      </c>
      <c r="BW8">
        <v>49</v>
      </c>
      <c r="BY8">
        <v>1.6</v>
      </c>
      <c r="BZ8" t="s">
        <v>1784</v>
      </c>
      <c r="CA8">
        <v>19</v>
      </c>
      <c r="CC8">
        <v>2.9000000000000001E-2</v>
      </c>
      <c r="CI8">
        <v>460</v>
      </c>
    </row>
    <row r="9" spans="1:115" x14ac:dyDescent="0.2">
      <c r="A9" s="22" t="s">
        <v>1782</v>
      </c>
      <c r="B9" s="4">
        <v>36158.302083333336</v>
      </c>
      <c r="C9" s="4">
        <v>36158.45208333333</v>
      </c>
      <c r="D9" t="s">
        <v>1826</v>
      </c>
      <c r="E9" t="s">
        <v>1827</v>
      </c>
      <c r="G9">
        <v>50</v>
      </c>
      <c r="M9">
        <v>0.20699999999999999</v>
      </c>
      <c r="N9" t="s">
        <v>1784</v>
      </c>
      <c r="O9">
        <v>6</v>
      </c>
      <c r="Q9">
        <v>30</v>
      </c>
      <c r="R9" t="s">
        <v>1784</v>
      </c>
      <c r="S9">
        <v>18</v>
      </c>
      <c r="T9" t="s">
        <v>1784</v>
      </c>
      <c r="U9">
        <v>18</v>
      </c>
      <c r="V9" s="7">
        <f t="shared" si="0"/>
        <v>5861.5879500000001</v>
      </c>
      <c r="W9" s="7">
        <f t="shared" si="1"/>
        <v>0.1055085831</v>
      </c>
      <c r="X9" s="7">
        <f t="shared" si="2"/>
        <v>0.1055085831</v>
      </c>
      <c r="Y9" s="7">
        <f t="shared" si="3"/>
        <v>0.21101716619999999</v>
      </c>
      <c r="AC9" t="s">
        <v>531</v>
      </c>
      <c r="AD9" t="s">
        <v>439</v>
      </c>
      <c r="AO9">
        <v>0.35499999999999998</v>
      </c>
      <c r="AQ9">
        <v>0.89</v>
      </c>
      <c r="BA9">
        <v>7.84</v>
      </c>
      <c r="BO9">
        <v>12</v>
      </c>
      <c r="BQ9">
        <v>140</v>
      </c>
      <c r="BR9" t="s">
        <v>1784</v>
      </c>
      <c r="BS9">
        <v>0.04</v>
      </c>
      <c r="BU9">
        <v>2</v>
      </c>
      <c r="BW9">
        <v>62</v>
      </c>
      <c r="BY9">
        <v>1.1000000000000001</v>
      </c>
      <c r="BZ9" t="s">
        <v>1784</v>
      </c>
      <c r="CA9">
        <v>19</v>
      </c>
      <c r="CC9">
        <v>0.03</v>
      </c>
      <c r="CI9">
        <v>590</v>
      </c>
    </row>
    <row r="10" spans="1:115" x14ac:dyDescent="0.2">
      <c r="A10" s="22" t="s">
        <v>1782</v>
      </c>
      <c r="B10" s="4">
        <v>36171.291666666664</v>
      </c>
      <c r="C10" s="4">
        <v>36171.895833333336</v>
      </c>
      <c r="D10" t="s">
        <v>1828</v>
      </c>
      <c r="E10" t="s">
        <v>1829</v>
      </c>
      <c r="G10">
        <v>50</v>
      </c>
      <c r="M10">
        <v>0.63100000000000001</v>
      </c>
      <c r="N10" t="s">
        <v>1784</v>
      </c>
      <c r="O10">
        <v>6</v>
      </c>
      <c r="Q10">
        <v>48</v>
      </c>
      <c r="R10" t="s">
        <v>1784</v>
      </c>
      <c r="S10">
        <v>18</v>
      </c>
      <c r="T10" t="s">
        <v>1784</v>
      </c>
      <c r="U10">
        <v>18</v>
      </c>
      <c r="V10" s="7">
        <f t="shared" si="0"/>
        <v>17867.932349999999</v>
      </c>
      <c r="W10" s="7">
        <f t="shared" si="1"/>
        <v>0.32162278229999997</v>
      </c>
      <c r="X10" s="7">
        <f t="shared" si="2"/>
        <v>0.32162278229999997</v>
      </c>
      <c r="Y10" s="7">
        <f t="shared" si="3"/>
        <v>0.64324556459999993</v>
      </c>
      <c r="AC10" t="s">
        <v>531</v>
      </c>
      <c r="AD10" t="s">
        <v>440</v>
      </c>
      <c r="AO10">
        <v>0.67</v>
      </c>
      <c r="AQ10">
        <v>1.54</v>
      </c>
      <c r="BA10">
        <v>8.1</v>
      </c>
      <c r="BO10">
        <v>42</v>
      </c>
      <c r="BQ10">
        <v>140</v>
      </c>
      <c r="BS10">
        <v>0.1</v>
      </c>
      <c r="BU10">
        <v>3</v>
      </c>
      <c r="BW10">
        <v>59</v>
      </c>
      <c r="BY10">
        <v>2.8</v>
      </c>
      <c r="BZ10" t="s">
        <v>1784</v>
      </c>
      <c r="CA10">
        <v>19</v>
      </c>
      <c r="CC10">
        <v>6.4000000000000001E-2</v>
      </c>
      <c r="CI10">
        <v>590</v>
      </c>
    </row>
    <row r="11" spans="1:115" x14ac:dyDescent="0.2">
      <c r="A11" s="22" t="s">
        <v>1782</v>
      </c>
      <c r="B11" s="4">
        <v>36177.548611111109</v>
      </c>
      <c r="C11" s="4">
        <v>36177.899305555555</v>
      </c>
      <c r="D11" t="s">
        <v>1830</v>
      </c>
      <c r="E11" t="s">
        <v>1831</v>
      </c>
      <c r="G11">
        <v>50</v>
      </c>
      <c r="M11">
        <v>1.46</v>
      </c>
      <c r="O11">
        <v>8.0399999999999991</v>
      </c>
      <c r="Q11">
        <v>110</v>
      </c>
      <c r="R11" t="s">
        <v>1784</v>
      </c>
      <c r="S11">
        <v>18</v>
      </c>
      <c r="T11" t="s">
        <v>1784</v>
      </c>
      <c r="U11">
        <v>18</v>
      </c>
      <c r="V11" s="7">
        <f t="shared" si="0"/>
        <v>41342.600999999995</v>
      </c>
      <c r="W11" s="7">
        <f t="shared" si="1"/>
        <v>0.74416681799999995</v>
      </c>
      <c r="X11" s="7">
        <f t="shared" si="2"/>
        <v>0.74416681799999995</v>
      </c>
      <c r="Y11" s="7">
        <f t="shared" si="3"/>
        <v>1.4883336359999999</v>
      </c>
      <c r="AC11" t="s">
        <v>531</v>
      </c>
      <c r="AD11" t="s">
        <v>441</v>
      </c>
      <c r="AO11">
        <v>1.1599999999999999</v>
      </c>
      <c r="AQ11">
        <v>4.04</v>
      </c>
      <c r="BA11">
        <v>7.7</v>
      </c>
      <c r="BO11">
        <v>14</v>
      </c>
      <c r="BQ11">
        <v>69</v>
      </c>
      <c r="BS11">
        <v>0.33</v>
      </c>
      <c r="BU11">
        <v>12</v>
      </c>
      <c r="BW11">
        <v>24</v>
      </c>
      <c r="BY11">
        <v>3.1</v>
      </c>
      <c r="CA11">
        <v>29</v>
      </c>
      <c r="CC11">
        <v>6.5000000000000002E-2</v>
      </c>
      <c r="CI11">
        <v>270</v>
      </c>
    </row>
    <row r="12" spans="1:115" x14ac:dyDescent="0.2">
      <c r="A12" s="22" t="s">
        <v>1782</v>
      </c>
      <c r="B12" s="4">
        <v>36232.684027777781</v>
      </c>
      <c r="C12" s="4">
        <v>36232.78125</v>
      </c>
      <c r="D12" t="s">
        <v>1835</v>
      </c>
      <c r="E12" t="s">
        <v>1836</v>
      </c>
      <c r="G12">
        <v>50</v>
      </c>
      <c r="M12">
        <v>3.18</v>
      </c>
      <c r="O12">
        <v>2.7</v>
      </c>
      <c r="Q12">
        <v>11</v>
      </c>
      <c r="R12" t="s">
        <v>1784</v>
      </c>
      <c r="S12">
        <v>18</v>
      </c>
      <c r="T12" t="s">
        <v>1784</v>
      </c>
      <c r="U12">
        <v>18</v>
      </c>
      <c r="V12" s="7">
        <f t="shared" si="0"/>
        <v>90047.582999999999</v>
      </c>
      <c r="W12" s="7">
        <f t="shared" si="1"/>
        <v>1.6208564939999999</v>
      </c>
      <c r="X12" s="7">
        <f t="shared" si="2"/>
        <v>1.6208564939999999</v>
      </c>
      <c r="Y12" s="7">
        <f t="shared" si="3"/>
        <v>3.2417129879999997</v>
      </c>
      <c r="AC12" t="s">
        <v>531</v>
      </c>
      <c r="AD12" t="s">
        <v>442</v>
      </c>
      <c r="AO12">
        <v>0.17499999999999999</v>
      </c>
      <c r="AP12" t="s">
        <v>1784</v>
      </c>
      <c r="AQ12">
        <v>0.14000000000000001</v>
      </c>
      <c r="BA12">
        <v>7.86</v>
      </c>
      <c r="BO12">
        <v>9</v>
      </c>
      <c r="CC12">
        <v>3.5000000000000003E-2</v>
      </c>
    </row>
    <row r="13" spans="1:115" x14ac:dyDescent="0.2">
      <c r="A13" s="22" t="s">
        <v>1782</v>
      </c>
      <c r="B13" s="4">
        <v>36234.631944444445</v>
      </c>
      <c r="C13" s="4">
        <v>36235.409722222219</v>
      </c>
      <c r="D13" t="s">
        <v>1837</v>
      </c>
      <c r="E13" t="s">
        <v>1838</v>
      </c>
      <c r="G13">
        <v>50</v>
      </c>
      <c r="M13">
        <v>32.737000000000002</v>
      </c>
      <c r="N13" t="s">
        <v>1784</v>
      </c>
      <c r="O13">
        <v>6</v>
      </c>
      <c r="Q13">
        <v>29</v>
      </c>
      <c r="R13" t="s">
        <v>1784</v>
      </c>
      <c r="S13">
        <v>18</v>
      </c>
      <c r="T13" t="s">
        <v>1784</v>
      </c>
      <c r="U13">
        <v>18</v>
      </c>
      <c r="V13" s="7">
        <f t="shared" si="0"/>
        <v>927008.71845000004</v>
      </c>
      <c r="W13" s="7">
        <f t="shared" si="1"/>
        <v>16.686156932100001</v>
      </c>
      <c r="X13" s="7">
        <f t="shared" si="2"/>
        <v>16.686156932100001</v>
      </c>
      <c r="Y13" s="7">
        <f t="shared" si="3"/>
        <v>33.372313864200002</v>
      </c>
      <c r="AC13" t="s">
        <v>531</v>
      </c>
      <c r="AD13" t="s">
        <v>443</v>
      </c>
      <c r="AO13">
        <v>0.111</v>
      </c>
      <c r="AQ13">
        <v>0.71</v>
      </c>
      <c r="BA13">
        <v>8.01</v>
      </c>
      <c r="BO13">
        <v>10</v>
      </c>
    </row>
    <row r="14" spans="1:115" x14ac:dyDescent="0.2">
      <c r="A14" s="22" t="s">
        <v>1782</v>
      </c>
      <c r="B14" s="4">
        <v>36430.208333333336</v>
      </c>
      <c r="C14" s="4">
        <v>36430.461805555555</v>
      </c>
      <c r="D14" t="s">
        <v>1851</v>
      </c>
      <c r="E14" t="s">
        <v>1852</v>
      </c>
      <c r="G14">
        <v>50</v>
      </c>
      <c r="M14">
        <v>17.366</v>
      </c>
      <c r="O14">
        <v>9.9</v>
      </c>
      <c r="Q14">
        <v>35</v>
      </c>
      <c r="R14" t="s">
        <v>1784</v>
      </c>
      <c r="S14">
        <v>18</v>
      </c>
      <c r="T14" t="s">
        <v>1784</v>
      </c>
      <c r="U14">
        <v>18</v>
      </c>
      <c r="V14" s="7">
        <f t="shared" si="0"/>
        <v>491750.41710000002</v>
      </c>
      <c r="W14" s="7">
        <f t="shared" si="1"/>
        <v>8.8515075077999992</v>
      </c>
      <c r="X14" s="7">
        <f t="shared" si="2"/>
        <v>8.8515075077999992</v>
      </c>
      <c r="Y14" s="7">
        <f t="shared" si="3"/>
        <v>17.703015015599998</v>
      </c>
      <c r="AC14" t="s">
        <v>531</v>
      </c>
      <c r="AD14" t="s">
        <v>444</v>
      </c>
      <c r="AO14">
        <v>0.23899999999999999</v>
      </c>
      <c r="AQ14">
        <v>1.45</v>
      </c>
      <c r="BA14">
        <v>7.95</v>
      </c>
      <c r="BO14">
        <v>28</v>
      </c>
      <c r="BQ14">
        <v>58</v>
      </c>
      <c r="BS14">
        <v>0.11</v>
      </c>
      <c r="BU14">
        <v>7</v>
      </c>
      <c r="BW14">
        <v>23</v>
      </c>
      <c r="BY14">
        <v>2.8</v>
      </c>
      <c r="CA14">
        <v>29</v>
      </c>
      <c r="CC14">
        <v>0.14000000000000001</v>
      </c>
      <c r="CI14">
        <v>240</v>
      </c>
    </row>
    <row r="15" spans="1:115" x14ac:dyDescent="0.2">
      <c r="A15" s="22" t="s">
        <v>1782</v>
      </c>
      <c r="B15" s="4">
        <v>36528.649305555555</v>
      </c>
      <c r="C15" s="4">
        <v>36529.409722222219</v>
      </c>
      <c r="D15" t="s">
        <v>1854</v>
      </c>
      <c r="E15" t="s">
        <v>1855</v>
      </c>
      <c r="G15">
        <v>50</v>
      </c>
      <c r="M15">
        <v>0.98</v>
      </c>
      <c r="N15" t="s">
        <v>1784</v>
      </c>
      <c r="O15">
        <v>60</v>
      </c>
      <c r="Q15">
        <v>37</v>
      </c>
      <c r="R15" t="s">
        <v>1784</v>
      </c>
      <c r="S15">
        <v>18</v>
      </c>
      <c r="T15" t="s">
        <v>1784</v>
      </c>
      <c r="U15">
        <v>18</v>
      </c>
      <c r="V15" s="7">
        <f t="shared" si="0"/>
        <v>27750.512999999999</v>
      </c>
      <c r="W15" s="7">
        <f t="shared" si="1"/>
        <v>0.49950923400000002</v>
      </c>
      <c r="X15" s="7">
        <f t="shared" si="2"/>
        <v>0.49950923400000002</v>
      </c>
      <c r="Y15" s="7">
        <f t="shared" si="3"/>
        <v>0.99901846800000005</v>
      </c>
      <c r="AC15" t="s">
        <v>531</v>
      </c>
      <c r="AD15" t="s">
        <v>445</v>
      </c>
      <c r="AO15">
        <v>0.72</v>
      </c>
      <c r="AQ15">
        <v>1.8</v>
      </c>
      <c r="BA15">
        <v>7.91</v>
      </c>
      <c r="BO15">
        <v>8</v>
      </c>
      <c r="BQ15">
        <v>86</v>
      </c>
      <c r="BS15">
        <v>0.1</v>
      </c>
      <c r="BU15">
        <v>3</v>
      </c>
      <c r="BW15">
        <v>38</v>
      </c>
      <c r="BY15">
        <v>0.8</v>
      </c>
      <c r="CA15">
        <v>21</v>
      </c>
      <c r="CC15">
        <v>6.3E-2</v>
      </c>
      <c r="CI15">
        <v>370</v>
      </c>
    </row>
    <row r="16" spans="1:115" x14ac:dyDescent="0.2">
      <c r="A16" s="22" t="s">
        <v>1782</v>
      </c>
      <c r="B16" s="4">
        <v>36544.663194444445</v>
      </c>
      <c r="C16" s="4">
        <v>36544.972222222219</v>
      </c>
      <c r="D16" t="s">
        <v>1859</v>
      </c>
      <c r="E16" t="s">
        <v>1860</v>
      </c>
      <c r="G16">
        <v>50</v>
      </c>
      <c r="M16">
        <v>0.38</v>
      </c>
      <c r="N16" t="s">
        <v>1784</v>
      </c>
      <c r="O16">
        <v>6</v>
      </c>
      <c r="Q16">
        <v>22</v>
      </c>
      <c r="R16" t="s">
        <v>1784</v>
      </c>
      <c r="S16">
        <v>18</v>
      </c>
      <c r="T16" t="s">
        <v>1784</v>
      </c>
      <c r="U16">
        <v>18</v>
      </c>
      <c r="V16" s="7">
        <f t="shared" si="0"/>
        <v>10760.403</v>
      </c>
      <c r="W16" s="7">
        <f t="shared" si="1"/>
        <v>0.193687254</v>
      </c>
      <c r="X16" s="7">
        <f t="shared" si="2"/>
        <v>0.193687254</v>
      </c>
      <c r="Y16" s="7">
        <f t="shared" si="3"/>
        <v>0.38737450800000001</v>
      </c>
      <c r="AC16" t="s">
        <v>531</v>
      </c>
      <c r="AD16" t="s">
        <v>446</v>
      </c>
      <c r="AO16">
        <v>1.3900000000000001</v>
      </c>
      <c r="AQ16">
        <v>2.2999999999999998</v>
      </c>
      <c r="BA16">
        <v>7.8</v>
      </c>
      <c r="BN16" t="s">
        <v>1784</v>
      </c>
      <c r="BO16">
        <v>5</v>
      </c>
      <c r="BQ16">
        <v>150</v>
      </c>
      <c r="BT16" t="s">
        <v>1784</v>
      </c>
      <c r="BU16">
        <v>1</v>
      </c>
      <c r="BW16">
        <v>55</v>
      </c>
      <c r="BX16" t="s">
        <v>1784</v>
      </c>
      <c r="BY16">
        <v>0.8</v>
      </c>
      <c r="BZ16" t="s">
        <v>1784</v>
      </c>
      <c r="CA16">
        <v>19</v>
      </c>
      <c r="CC16">
        <v>3.5000000000000003E-2</v>
      </c>
      <c r="CI16">
        <v>600</v>
      </c>
    </row>
    <row r="17" spans="1:87" x14ac:dyDescent="0.2">
      <c r="A17" s="22" t="s">
        <v>1782</v>
      </c>
      <c r="B17" s="4">
        <v>36569.256944444445</v>
      </c>
      <c r="C17" s="4">
        <v>36569.868055555555</v>
      </c>
      <c r="D17" t="s">
        <v>1862</v>
      </c>
      <c r="E17" t="s">
        <v>1863</v>
      </c>
      <c r="G17">
        <v>50</v>
      </c>
      <c r="M17">
        <v>0.17</v>
      </c>
      <c r="N17" t="s">
        <v>1784</v>
      </c>
      <c r="O17">
        <v>6</v>
      </c>
      <c r="Q17">
        <v>42</v>
      </c>
      <c r="R17" t="s">
        <v>1784</v>
      </c>
      <c r="S17">
        <v>18</v>
      </c>
      <c r="T17" t="s">
        <v>1784</v>
      </c>
      <c r="U17">
        <v>18</v>
      </c>
      <c r="V17" s="7">
        <f t="shared" si="0"/>
        <v>4813.8645000000006</v>
      </c>
      <c r="W17" s="7">
        <f t="shared" si="1"/>
        <v>8.6649561000000014E-2</v>
      </c>
      <c r="X17" s="7">
        <f t="shared" si="2"/>
        <v>8.6649561000000014E-2</v>
      </c>
      <c r="Y17" s="7">
        <f t="shared" si="3"/>
        <v>0.17329912200000003</v>
      </c>
      <c r="AC17" t="s">
        <v>531</v>
      </c>
      <c r="AD17" t="s">
        <v>447</v>
      </c>
      <c r="AO17">
        <v>1.79</v>
      </c>
      <c r="AQ17">
        <v>3.19</v>
      </c>
      <c r="BA17">
        <v>7.75</v>
      </c>
      <c r="BO17">
        <v>11</v>
      </c>
      <c r="BQ17">
        <v>170</v>
      </c>
      <c r="BU17">
        <v>3</v>
      </c>
      <c r="BW17">
        <v>51</v>
      </c>
      <c r="BX17" t="s">
        <v>1784</v>
      </c>
      <c r="BY17">
        <v>0.8</v>
      </c>
      <c r="CA17">
        <v>30</v>
      </c>
      <c r="CC17">
        <v>0.122</v>
      </c>
      <c r="CI17">
        <v>630</v>
      </c>
    </row>
    <row r="18" spans="1:87" x14ac:dyDescent="0.2">
      <c r="A18" s="22" t="s">
        <v>1782</v>
      </c>
      <c r="B18" s="4">
        <v>36578.586805555555</v>
      </c>
      <c r="C18" s="4">
        <v>36580.5</v>
      </c>
      <c r="D18" t="s">
        <v>1864</v>
      </c>
      <c r="E18" t="s">
        <v>1865</v>
      </c>
      <c r="G18">
        <v>50</v>
      </c>
      <c r="M18">
        <v>632</v>
      </c>
      <c r="N18" t="s">
        <v>1784</v>
      </c>
      <c r="O18">
        <v>24</v>
      </c>
      <c r="Q18">
        <v>33</v>
      </c>
      <c r="R18" t="s">
        <v>1784</v>
      </c>
      <c r="S18">
        <v>18</v>
      </c>
      <c r="T18" t="s">
        <v>1784</v>
      </c>
      <c r="U18">
        <v>18</v>
      </c>
      <c r="V18" s="7">
        <f t="shared" si="0"/>
        <v>17896249.199999999</v>
      </c>
      <c r="W18" s="7">
        <f t="shared" si="1"/>
        <v>322.13248559999994</v>
      </c>
      <c r="X18" s="7">
        <f t="shared" si="2"/>
        <v>322.13248559999994</v>
      </c>
      <c r="Y18" s="7">
        <f t="shared" si="3"/>
        <v>644.26497119999988</v>
      </c>
      <c r="AC18" t="s">
        <v>531</v>
      </c>
      <c r="AD18" t="s">
        <v>448</v>
      </c>
      <c r="AN18" t="s">
        <v>1784</v>
      </c>
      <c r="AO18">
        <v>1.2999999999999999E-2</v>
      </c>
      <c r="AQ18">
        <v>1.48</v>
      </c>
      <c r="BA18">
        <v>7.6</v>
      </c>
      <c r="BO18">
        <v>32</v>
      </c>
      <c r="BQ18">
        <v>38</v>
      </c>
      <c r="BU18">
        <v>9</v>
      </c>
      <c r="BW18">
        <v>10</v>
      </c>
      <c r="BY18">
        <v>5</v>
      </c>
      <c r="CA18">
        <v>71</v>
      </c>
      <c r="CC18">
        <v>0.14799999999999999</v>
      </c>
      <c r="CI18">
        <v>140</v>
      </c>
    </row>
    <row r="19" spans="1:87" x14ac:dyDescent="0.2">
      <c r="A19" s="22" t="s">
        <v>1782</v>
      </c>
      <c r="B19" s="4">
        <v>36580.645833333336</v>
      </c>
      <c r="C19" s="4">
        <v>36584.194444444445</v>
      </c>
      <c r="D19" t="s">
        <v>1867</v>
      </c>
      <c r="E19" t="s">
        <v>1868</v>
      </c>
      <c r="G19">
        <v>50</v>
      </c>
      <c r="M19">
        <v>288</v>
      </c>
      <c r="N19" t="s">
        <v>1784</v>
      </c>
      <c r="O19">
        <v>20</v>
      </c>
      <c r="Q19">
        <v>18</v>
      </c>
      <c r="R19" t="s">
        <v>1784</v>
      </c>
      <c r="S19">
        <v>18</v>
      </c>
      <c r="U19">
        <v>20</v>
      </c>
      <c r="V19" s="7">
        <f t="shared" si="0"/>
        <v>8155252.7999999989</v>
      </c>
      <c r="W19" s="7">
        <f t="shared" si="1"/>
        <v>146.79455039999996</v>
      </c>
      <c r="X19" s="7">
        <f t="shared" si="2"/>
        <v>163.10505599999996</v>
      </c>
      <c r="Y19" s="7">
        <f t="shared" si="3"/>
        <v>309.89960639999993</v>
      </c>
      <c r="AC19" t="s">
        <v>531</v>
      </c>
      <c r="AD19" t="s">
        <v>449</v>
      </c>
      <c r="AO19">
        <v>1.6E-2</v>
      </c>
      <c r="AQ19">
        <v>0.753</v>
      </c>
      <c r="BO19">
        <v>8</v>
      </c>
    </row>
    <row r="20" spans="1:87" x14ac:dyDescent="0.2">
      <c r="A20" s="22" t="s">
        <v>1782</v>
      </c>
      <c r="B20" s="4">
        <v>36623.534722222219</v>
      </c>
      <c r="C20" s="4">
        <v>36624.118055555555</v>
      </c>
      <c r="D20" t="s">
        <v>1872</v>
      </c>
      <c r="E20" t="s">
        <v>1873</v>
      </c>
      <c r="G20">
        <v>50</v>
      </c>
      <c r="M20">
        <v>117</v>
      </c>
      <c r="O20">
        <v>2.5</v>
      </c>
      <c r="Q20">
        <v>18</v>
      </c>
      <c r="R20" t="s">
        <v>1784</v>
      </c>
      <c r="S20">
        <v>18</v>
      </c>
      <c r="T20" t="s">
        <v>1784</v>
      </c>
      <c r="U20">
        <v>18</v>
      </c>
      <c r="V20" s="7">
        <f t="shared" si="0"/>
        <v>3313071.4499999997</v>
      </c>
      <c r="W20" s="7">
        <f t="shared" si="1"/>
        <v>59.635286099999995</v>
      </c>
      <c r="X20" s="7">
        <f t="shared" si="2"/>
        <v>59.635286099999995</v>
      </c>
      <c r="Y20" s="7">
        <f t="shared" si="3"/>
        <v>119.27057219999999</v>
      </c>
      <c r="AC20" t="s">
        <v>531</v>
      </c>
      <c r="AD20" t="s">
        <v>450</v>
      </c>
      <c r="AO20">
        <v>0.20200000000000001</v>
      </c>
      <c r="AQ20">
        <v>0.76</v>
      </c>
      <c r="BA20">
        <v>7.75</v>
      </c>
      <c r="BO20">
        <v>15</v>
      </c>
      <c r="BQ20">
        <v>40</v>
      </c>
      <c r="BU20">
        <v>7</v>
      </c>
      <c r="BW20">
        <v>15</v>
      </c>
      <c r="BY20">
        <v>5.2</v>
      </c>
      <c r="CA20">
        <v>38</v>
      </c>
      <c r="CC20">
        <v>7.8E-2</v>
      </c>
      <c r="CI20">
        <v>160</v>
      </c>
    </row>
    <row r="21" spans="1:87" x14ac:dyDescent="0.2">
      <c r="A21" s="22" t="s">
        <v>1782</v>
      </c>
      <c r="B21" s="4">
        <v>36791.541666666664</v>
      </c>
      <c r="C21" s="4">
        <v>36791.927083333336</v>
      </c>
      <c r="D21" t="s">
        <v>1878</v>
      </c>
      <c r="E21" t="s">
        <v>1675</v>
      </c>
      <c r="G21">
        <v>50</v>
      </c>
      <c r="M21">
        <v>322</v>
      </c>
      <c r="Q21">
        <v>13</v>
      </c>
      <c r="R21" t="s">
        <v>1784</v>
      </c>
      <c r="S21">
        <v>18</v>
      </c>
      <c r="T21" t="s">
        <v>1784</v>
      </c>
      <c r="U21">
        <v>18</v>
      </c>
      <c r="V21" s="7">
        <f t="shared" si="0"/>
        <v>9118025.6999999993</v>
      </c>
      <c r="W21" s="7">
        <f t="shared" si="1"/>
        <v>164.12446259999999</v>
      </c>
      <c r="X21" s="7">
        <f t="shared" si="2"/>
        <v>164.12446259999999</v>
      </c>
      <c r="Y21" s="7">
        <f t="shared" si="3"/>
        <v>328.24892519999997</v>
      </c>
      <c r="AC21" t="s">
        <v>531</v>
      </c>
      <c r="AD21" t="s">
        <v>451</v>
      </c>
      <c r="AO21">
        <v>0.10199999999999999</v>
      </c>
      <c r="AQ21">
        <v>0.63</v>
      </c>
      <c r="BA21">
        <v>7.72</v>
      </c>
      <c r="BO21">
        <v>33</v>
      </c>
      <c r="BQ21">
        <v>29</v>
      </c>
      <c r="BU21">
        <v>5</v>
      </c>
      <c r="BW21">
        <v>9.1</v>
      </c>
      <c r="BY21">
        <v>3.6</v>
      </c>
      <c r="BZ21" t="s">
        <v>1784</v>
      </c>
      <c r="CA21">
        <v>19</v>
      </c>
      <c r="CC21">
        <v>0.111</v>
      </c>
      <c r="CI21">
        <v>110</v>
      </c>
    </row>
    <row r="22" spans="1:87" x14ac:dyDescent="0.2">
      <c r="A22" s="22" t="s">
        <v>1782</v>
      </c>
      <c r="B22" s="4">
        <v>36871.326388888891</v>
      </c>
      <c r="C22" s="4">
        <v>36871.940972222219</v>
      </c>
      <c r="D22" t="s">
        <v>1880</v>
      </c>
      <c r="E22" t="s">
        <v>1881</v>
      </c>
      <c r="G22">
        <v>50</v>
      </c>
      <c r="M22">
        <v>4.72</v>
      </c>
      <c r="N22" t="s">
        <v>1784</v>
      </c>
      <c r="O22">
        <v>24</v>
      </c>
      <c r="Q22">
        <v>20.7</v>
      </c>
      <c r="R22" t="s">
        <v>1784</v>
      </c>
      <c r="S22">
        <v>18</v>
      </c>
      <c r="U22">
        <v>54</v>
      </c>
      <c r="V22" s="7">
        <f t="shared" si="0"/>
        <v>133655.53200000001</v>
      </c>
      <c r="W22" s="7">
        <f t="shared" si="1"/>
        <v>2.4057995760000002</v>
      </c>
      <c r="X22" s="7">
        <f t="shared" si="2"/>
        <v>7.217398728</v>
      </c>
      <c r="Y22" s="7">
        <f t="shared" si="3"/>
        <v>9.6231983040000006</v>
      </c>
      <c r="AC22" t="s">
        <v>531</v>
      </c>
      <c r="AD22" t="s">
        <v>452</v>
      </c>
      <c r="AO22">
        <v>0.33800000000000002</v>
      </c>
      <c r="AQ22">
        <v>0.88</v>
      </c>
      <c r="AS22">
        <v>6.7</v>
      </c>
      <c r="AW22">
        <v>242</v>
      </c>
      <c r="BA22">
        <v>7.78</v>
      </c>
    </row>
    <row r="23" spans="1:87" x14ac:dyDescent="0.2">
      <c r="A23" s="22" t="s">
        <v>1782</v>
      </c>
      <c r="B23" s="4">
        <v>36876.267361111109</v>
      </c>
      <c r="C23" s="4">
        <v>36876.451388888891</v>
      </c>
      <c r="D23" t="s">
        <v>1882</v>
      </c>
      <c r="E23" t="s">
        <v>1883</v>
      </c>
      <c r="G23">
        <v>50</v>
      </c>
      <c r="M23">
        <v>2.5</v>
      </c>
      <c r="Q23">
        <v>19.899999999999999</v>
      </c>
      <c r="R23" t="s">
        <v>1784</v>
      </c>
      <c r="S23">
        <v>18</v>
      </c>
      <c r="U23">
        <v>120</v>
      </c>
      <c r="V23" s="7">
        <f t="shared" si="0"/>
        <v>70792.125</v>
      </c>
      <c r="W23" s="7">
        <f t="shared" si="1"/>
        <v>1.2742582499999999</v>
      </c>
      <c r="X23" s="7">
        <f t="shared" si="2"/>
        <v>8.4950550000000007</v>
      </c>
      <c r="Y23" s="7">
        <f t="shared" si="3"/>
        <v>9.7693132499999997</v>
      </c>
      <c r="AC23" t="s">
        <v>531</v>
      </c>
      <c r="AD23" t="s">
        <v>453</v>
      </c>
      <c r="AO23">
        <v>0.32900000000000001</v>
      </c>
      <c r="AQ23">
        <v>0.81</v>
      </c>
      <c r="AS23">
        <v>5.6</v>
      </c>
      <c r="AW23">
        <v>196</v>
      </c>
      <c r="BA23">
        <v>7.88</v>
      </c>
    </row>
    <row r="24" spans="1:87" x14ac:dyDescent="0.2">
      <c r="A24" s="22" t="s">
        <v>1782</v>
      </c>
      <c r="B24" s="4">
        <v>36905.288194444445</v>
      </c>
      <c r="C24" s="4">
        <v>36905.690972222219</v>
      </c>
      <c r="D24" t="s">
        <v>1886</v>
      </c>
      <c r="E24" t="s">
        <v>1887</v>
      </c>
      <c r="G24">
        <v>50</v>
      </c>
      <c r="M24">
        <v>19.96</v>
      </c>
      <c r="O24">
        <v>42.6</v>
      </c>
      <c r="Q24">
        <v>95</v>
      </c>
      <c r="R24" t="s">
        <v>1784</v>
      </c>
      <c r="S24">
        <v>18</v>
      </c>
      <c r="U24">
        <v>45</v>
      </c>
      <c r="V24" s="7">
        <f t="shared" si="0"/>
        <v>565204.326</v>
      </c>
      <c r="W24" s="7">
        <f t="shared" si="1"/>
        <v>10.173677868</v>
      </c>
      <c r="X24" s="7">
        <f t="shared" si="2"/>
        <v>25.43419467</v>
      </c>
      <c r="Y24" s="7">
        <f t="shared" si="3"/>
        <v>35.607872538000002</v>
      </c>
      <c r="AC24" t="s">
        <v>531</v>
      </c>
      <c r="AD24" t="s">
        <v>454</v>
      </c>
      <c r="AO24">
        <v>0.54900000000000004</v>
      </c>
      <c r="AQ24">
        <v>1.56</v>
      </c>
      <c r="AS24">
        <v>10</v>
      </c>
      <c r="AW24">
        <v>847</v>
      </c>
      <c r="AY24">
        <v>2950</v>
      </c>
      <c r="BA24">
        <v>7.6899999999999995</v>
      </c>
      <c r="BC24">
        <v>107</v>
      </c>
      <c r="BO24">
        <v>25</v>
      </c>
      <c r="BQ24">
        <v>51</v>
      </c>
      <c r="BU24">
        <v>12</v>
      </c>
      <c r="BW24">
        <v>14</v>
      </c>
      <c r="BY24">
        <v>9.3000000000000007</v>
      </c>
      <c r="BZ24" t="s">
        <v>1784</v>
      </c>
      <c r="CA24">
        <v>95</v>
      </c>
      <c r="CI24">
        <v>190</v>
      </c>
    </row>
    <row r="25" spans="1:87" x14ac:dyDescent="0.2">
      <c r="A25" s="22" t="s">
        <v>1782</v>
      </c>
      <c r="B25" s="4">
        <v>36920.284722222219</v>
      </c>
      <c r="C25" s="4">
        <v>36920.572916666664</v>
      </c>
      <c r="D25" t="s">
        <v>1888</v>
      </c>
      <c r="E25" t="s">
        <v>1889</v>
      </c>
      <c r="G25">
        <v>50</v>
      </c>
      <c r="M25">
        <v>10.81</v>
      </c>
      <c r="N25" t="s">
        <v>1784</v>
      </c>
      <c r="O25">
        <v>12</v>
      </c>
      <c r="Q25">
        <v>47</v>
      </c>
      <c r="R25" t="s">
        <v>1784</v>
      </c>
      <c r="S25">
        <v>18</v>
      </c>
      <c r="T25" t="s">
        <v>1784</v>
      </c>
      <c r="U25">
        <v>18</v>
      </c>
      <c r="V25" s="7">
        <f t="shared" si="0"/>
        <v>306105.14850000001</v>
      </c>
      <c r="W25" s="7">
        <f t="shared" si="1"/>
        <v>5.5098926730000004</v>
      </c>
      <c r="X25" s="7">
        <f t="shared" si="2"/>
        <v>5.5098926730000004</v>
      </c>
      <c r="Y25" s="7">
        <f t="shared" si="3"/>
        <v>11.019785346000001</v>
      </c>
      <c r="AC25" t="s">
        <v>531</v>
      </c>
      <c r="AD25" t="s">
        <v>455</v>
      </c>
      <c r="AO25">
        <v>0.92700000000000005</v>
      </c>
      <c r="AQ25">
        <v>1.26</v>
      </c>
      <c r="AS25">
        <v>11</v>
      </c>
      <c r="AW25">
        <v>1210</v>
      </c>
      <c r="AY25">
        <v>3960</v>
      </c>
      <c r="BA25">
        <v>7.82</v>
      </c>
      <c r="BC25">
        <v>296</v>
      </c>
    </row>
    <row r="26" spans="1:87" x14ac:dyDescent="0.2">
      <c r="A26" s="22" t="s">
        <v>1782</v>
      </c>
      <c r="B26" s="4">
        <v>36946.274305555555</v>
      </c>
      <c r="C26" s="4">
        <v>36946.5625</v>
      </c>
      <c r="D26" t="s">
        <v>1890</v>
      </c>
      <c r="E26" t="s">
        <v>1891</v>
      </c>
      <c r="G26">
        <v>50</v>
      </c>
      <c r="M26">
        <v>37.4</v>
      </c>
      <c r="O26">
        <v>25.4</v>
      </c>
      <c r="Q26">
        <v>81</v>
      </c>
      <c r="R26" t="s">
        <v>1784</v>
      </c>
      <c r="S26">
        <v>18</v>
      </c>
      <c r="U26">
        <v>81</v>
      </c>
      <c r="V26" s="7">
        <f t="shared" si="0"/>
        <v>1059050.19</v>
      </c>
      <c r="W26" s="7">
        <f t="shared" si="1"/>
        <v>19.062903419999998</v>
      </c>
      <c r="X26" s="7">
        <f t="shared" si="2"/>
        <v>85.783065390000004</v>
      </c>
      <c r="Y26" s="7">
        <f t="shared" si="3"/>
        <v>104.84596881</v>
      </c>
      <c r="AC26" t="s">
        <v>531</v>
      </c>
      <c r="AD26" t="s">
        <v>456</v>
      </c>
      <c r="AO26">
        <v>0.55800000000000005</v>
      </c>
      <c r="AQ26">
        <v>2.4300000000000002</v>
      </c>
      <c r="AS26">
        <v>8.3000000000000007</v>
      </c>
      <c r="AW26">
        <v>771</v>
      </c>
      <c r="AY26">
        <v>2690</v>
      </c>
      <c r="BA26">
        <v>7.92</v>
      </c>
      <c r="BC26">
        <v>144</v>
      </c>
    </row>
    <row r="27" spans="1:87" x14ac:dyDescent="0.2">
      <c r="A27" s="22" t="s">
        <v>1782</v>
      </c>
      <c r="B27" s="4">
        <v>36970.423611111109</v>
      </c>
      <c r="C27" s="4">
        <v>36976.381944444445</v>
      </c>
      <c r="D27" t="s">
        <v>1892</v>
      </c>
      <c r="E27" s="44" t="s">
        <v>1893</v>
      </c>
      <c r="G27">
        <v>50</v>
      </c>
      <c r="M27">
        <v>117.48</v>
      </c>
      <c r="N27" t="s">
        <v>1784</v>
      </c>
      <c r="O27">
        <v>6</v>
      </c>
      <c r="Q27">
        <v>23</v>
      </c>
      <c r="R27" t="s">
        <v>1784</v>
      </c>
      <c r="S27">
        <v>18</v>
      </c>
      <c r="T27" t="s">
        <v>1784</v>
      </c>
      <c r="U27">
        <v>18</v>
      </c>
      <c r="V27" s="7">
        <f t="shared" si="0"/>
        <v>3326663.5379999997</v>
      </c>
      <c r="W27" s="7">
        <f t="shared" si="1"/>
        <v>59.87994368399999</v>
      </c>
      <c r="X27" s="7">
        <f t="shared" si="2"/>
        <v>59.87994368399999</v>
      </c>
      <c r="Y27" s="7">
        <f t="shared" si="3"/>
        <v>119.75988736799998</v>
      </c>
      <c r="AC27" s="44" t="s">
        <v>531</v>
      </c>
      <c r="AD27" t="s">
        <v>457</v>
      </c>
      <c r="AO27">
        <v>1.6E-2</v>
      </c>
      <c r="AQ27">
        <v>0.56999999999999995</v>
      </c>
      <c r="AS27">
        <v>6.3</v>
      </c>
      <c r="AW27">
        <v>162</v>
      </c>
      <c r="AY27">
        <v>1250</v>
      </c>
      <c r="BA27">
        <v>8.31</v>
      </c>
      <c r="BC27">
        <v>320</v>
      </c>
      <c r="BO27">
        <v>12</v>
      </c>
    </row>
    <row r="28" spans="1:87" x14ac:dyDescent="0.2">
      <c r="A28" s="22" t="s">
        <v>1782</v>
      </c>
      <c r="B28" s="4">
        <v>37270.253472222219</v>
      </c>
      <c r="C28" s="4">
        <v>37270.635416666664</v>
      </c>
      <c r="D28" t="s">
        <v>1908</v>
      </c>
      <c r="E28" s="44" t="s">
        <v>1909</v>
      </c>
      <c r="G28">
        <v>50</v>
      </c>
      <c r="M28">
        <v>21</v>
      </c>
      <c r="O28">
        <v>6</v>
      </c>
      <c r="Q28">
        <v>33</v>
      </c>
      <c r="R28" t="s">
        <v>1784</v>
      </c>
      <c r="S28">
        <v>18</v>
      </c>
      <c r="T28" t="s">
        <v>1784</v>
      </c>
      <c r="U28">
        <v>18</v>
      </c>
      <c r="V28" s="7">
        <f t="shared" si="0"/>
        <v>594653.85</v>
      </c>
      <c r="W28" s="7">
        <f t="shared" si="1"/>
        <v>10.703769299999999</v>
      </c>
      <c r="X28" s="7">
        <f t="shared" si="2"/>
        <v>10.703769299999999</v>
      </c>
      <c r="Y28" s="7">
        <f t="shared" si="3"/>
        <v>21.407538599999999</v>
      </c>
      <c r="AC28" s="44" t="s">
        <v>531</v>
      </c>
      <c r="AD28" t="s">
        <v>459</v>
      </c>
      <c r="AO28">
        <v>0.245</v>
      </c>
      <c r="AQ28">
        <v>1.18</v>
      </c>
      <c r="AS28">
        <v>4</v>
      </c>
      <c r="AW28">
        <v>115</v>
      </c>
      <c r="AY28">
        <v>1300</v>
      </c>
      <c r="BA28">
        <v>8.09</v>
      </c>
      <c r="BC28">
        <v>302</v>
      </c>
    </row>
    <row r="29" spans="1:87" x14ac:dyDescent="0.2">
      <c r="A29" s="22" t="s">
        <v>1782</v>
      </c>
      <c r="B29" s="4">
        <v>37272.59375</v>
      </c>
      <c r="C29" s="4">
        <v>37273.052083333336</v>
      </c>
      <c r="D29" t="s">
        <v>1910</v>
      </c>
      <c r="E29" t="s">
        <v>1911</v>
      </c>
      <c r="G29">
        <v>50</v>
      </c>
      <c r="M29">
        <v>22</v>
      </c>
      <c r="N29" t="s">
        <v>1784</v>
      </c>
      <c r="O29">
        <v>3</v>
      </c>
      <c r="Q29">
        <v>30</v>
      </c>
      <c r="R29" t="s">
        <v>1784</v>
      </c>
      <c r="S29">
        <v>18</v>
      </c>
      <c r="T29" t="s">
        <v>1784</v>
      </c>
      <c r="U29">
        <v>18</v>
      </c>
      <c r="V29" s="7">
        <f t="shared" si="0"/>
        <v>622970.69999999995</v>
      </c>
      <c r="W29" s="7">
        <f t="shared" si="1"/>
        <v>11.213472599999999</v>
      </c>
      <c r="X29" s="7">
        <f t="shared" si="2"/>
        <v>11.213472599999999</v>
      </c>
      <c r="Y29" s="7">
        <f t="shared" si="3"/>
        <v>22.426945199999999</v>
      </c>
      <c r="AC29" t="s">
        <v>531</v>
      </c>
      <c r="AD29" t="s">
        <v>460</v>
      </c>
      <c r="AO29">
        <v>0.14499999999999999</v>
      </c>
      <c r="AQ29">
        <v>0.69</v>
      </c>
      <c r="AS29">
        <v>3</v>
      </c>
      <c r="AW29">
        <v>85.8</v>
      </c>
      <c r="AY29">
        <v>1280</v>
      </c>
      <c r="BA29">
        <v>8.02</v>
      </c>
      <c r="BC29">
        <v>310</v>
      </c>
    </row>
    <row r="30" spans="1:87" x14ac:dyDescent="0.2">
      <c r="A30" s="22" t="s">
        <v>1782</v>
      </c>
      <c r="B30" s="4">
        <v>37287.236111111109</v>
      </c>
      <c r="C30" s="4">
        <v>37288.451388888891</v>
      </c>
      <c r="D30" t="s">
        <v>1912</v>
      </c>
      <c r="E30" t="s">
        <v>1913</v>
      </c>
      <c r="G30">
        <v>50</v>
      </c>
      <c r="M30">
        <v>94</v>
      </c>
      <c r="O30">
        <v>4.3</v>
      </c>
      <c r="Q30">
        <v>32</v>
      </c>
      <c r="R30" t="s">
        <v>1784</v>
      </c>
      <c r="S30">
        <v>18</v>
      </c>
      <c r="T30" t="s">
        <v>1784</v>
      </c>
      <c r="U30">
        <v>18</v>
      </c>
      <c r="V30" s="7">
        <f t="shared" si="0"/>
        <v>2661783.9</v>
      </c>
      <c r="W30" s="7">
        <f t="shared" si="1"/>
        <v>47.912110199999994</v>
      </c>
      <c r="X30" s="7">
        <f t="shared" si="2"/>
        <v>47.912110199999994</v>
      </c>
      <c r="Y30" s="7">
        <f t="shared" si="3"/>
        <v>95.824220399999987</v>
      </c>
      <c r="AC30" t="s">
        <v>531</v>
      </c>
      <c r="AD30" t="s">
        <v>461</v>
      </c>
      <c r="AO30">
        <v>0.19900000000000001</v>
      </c>
      <c r="AQ30">
        <v>1.46</v>
      </c>
      <c r="AS30">
        <v>5</v>
      </c>
      <c r="AW30">
        <v>433</v>
      </c>
      <c r="AY30">
        <v>2140</v>
      </c>
      <c r="BA30">
        <v>8.2200000000000006</v>
      </c>
      <c r="BC30">
        <v>285</v>
      </c>
    </row>
    <row r="31" spans="1:87" x14ac:dyDescent="0.2">
      <c r="A31" s="22" t="s">
        <v>1782</v>
      </c>
      <c r="B31" s="4">
        <v>37308.236111111109</v>
      </c>
      <c r="C31" s="4">
        <v>37308.534722222219</v>
      </c>
      <c r="D31" t="s">
        <v>1916</v>
      </c>
      <c r="E31" t="s">
        <v>1917</v>
      </c>
      <c r="G31">
        <v>50</v>
      </c>
      <c r="M31">
        <v>21</v>
      </c>
      <c r="O31">
        <v>39.299999999999997</v>
      </c>
      <c r="Q31">
        <v>93</v>
      </c>
      <c r="R31" t="s">
        <v>1784</v>
      </c>
      <c r="S31">
        <v>18</v>
      </c>
      <c r="U31">
        <v>60</v>
      </c>
      <c r="V31" s="7">
        <f t="shared" si="0"/>
        <v>594653.85</v>
      </c>
      <c r="W31" s="7">
        <f t="shared" si="1"/>
        <v>10.703769299999999</v>
      </c>
      <c r="X31" s="7">
        <f t="shared" si="2"/>
        <v>35.679231000000001</v>
      </c>
      <c r="Y31" s="7">
        <f t="shared" si="3"/>
        <v>46.383000299999999</v>
      </c>
      <c r="AC31" t="s">
        <v>531</v>
      </c>
      <c r="AD31" t="s">
        <v>462</v>
      </c>
      <c r="AO31">
        <v>0.191</v>
      </c>
      <c r="AQ31">
        <v>0.91</v>
      </c>
      <c r="AS31">
        <v>24</v>
      </c>
      <c r="AW31">
        <v>156</v>
      </c>
      <c r="AY31">
        <v>1220</v>
      </c>
      <c r="BA31">
        <v>8.1</v>
      </c>
      <c r="BC31">
        <v>258</v>
      </c>
      <c r="CG31">
        <v>248</v>
      </c>
    </row>
    <row r="32" spans="1:87" x14ac:dyDescent="0.2">
      <c r="A32" s="22" t="s">
        <v>1782</v>
      </c>
      <c r="B32" s="4">
        <v>37316.913194444445</v>
      </c>
      <c r="C32" s="4">
        <v>37317.927083333336</v>
      </c>
      <c r="D32" t="s">
        <v>1918</v>
      </c>
      <c r="E32" t="s">
        <v>1919</v>
      </c>
      <c r="G32">
        <v>50</v>
      </c>
      <c r="M32">
        <v>55</v>
      </c>
      <c r="O32">
        <v>2.4</v>
      </c>
      <c r="Q32">
        <v>11</v>
      </c>
      <c r="R32" t="s">
        <v>1784</v>
      </c>
      <c r="S32">
        <v>18</v>
      </c>
      <c r="U32">
        <v>29</v>
      </c>
      <c r="V32" s="7">
        <f t="shared" si="0"/>
        <v>1557426.7499999998</v>
      </c>
      <c r="W32" s="7">
        <f t="shared" si="1"/>
        <v>28.033681499999997</v>
      </c>
      <c r="X32" s="7">
        <f t="shared" si="2"/>
        <v>45.165375749999995</v>
      </c>
      <c r="Y32" s="7">
        <f t="shared" si="3"/>
        <v>73.199057249999996</v>
      </c>
      <c r="AC32" t="s">
        <v>531</v>
      </c>
      <c r="AD32" t="s">
        <v>463</v>
      </c>
      <c r="AO32">
        <v>0.124</v>
      </c>
      <c r="AQ32">
        <v>0.72</v>
      </c>
      <c r="AS32">
        <v>4</v>
      </c>
      <c r="AW32">
        <v>361</v>
      </c>
      <c r="AY32">
        <v>1980</v>
      </c>
      <c r="BA32">
        <v>8.27</v>
      </c>
      <c r="BC32">
        <v>300</v>
      </c>
    </row>
    <row r="33" spans="1:95" x14ac:dyDescent="0.2">
      <c r="A33" s="22" t="s">
        <v>1782</v>
      </c>
      <c r="B33" s="4">
        <v>37530.979166666664</v>
      </c>
      <c r="C33" s="4">
        <v>37531.5</v>
      </c>
      <c r="D33" t="s">
        <v>1922</v>
      </c>
      <c r="E33" s="44" t="s">
        <v>1923</v>
      </c>
      <c r="G33">
        <v>50</v>
      </c>
      <c r="M33">
        <v>84.25</v>
      </c>
      <c r="O33">
        <v>3.2</v>
      </c>
      <c r="Q33">
        <v>35</v>
      </c>
      <c r="R33" t="s">
        <v>1784</v>
      </c>
      <c r="S33">
        <v>18</v>
      </c>
      <c r="T33" t="s">
        <v>1784</v>
      </c>
      <c r="U33">
        <v>18</v>
      </c>
      <c r="V33" s="7">
        <f t="shared" si="0"/>
        <v>2385694.6124999998</v>
      </c>
      <c r="W33" s="7">
        <f t="shared" si="1"/>
        <v>42.942503025000001</v>
      </c>
      <c r="X33" s="7">
        <f t="shared" si="2"/>
        <v>42.942503025000001</v>
      </c>
      <c r="Y33" s="7">
        <f t="shared" si="3"/>
        <v>85.885006050000001</v>
      </c>
      <c r="AC33" s="44" t="s">
        <v>531</v>
      </c>
      <c r="AD33" t="s">
        <v>464</v>
      </c>
      <c r="BA33">
        <v>7.73</v>
      </c>
      <c r="BO33">
        <v>44</v>
      </c>
    </row>
    <row r="34" spans="1:95" x14ac:dyDescent="0.2">
      <c r="A34" s="22" t="s">
        <v>1782</v>
      </c>
      <c r="B34" s="4">
        <v>37694.583333333336</v>
      </c>
      <c r="C34" s="4">
        <v>37696.725694444445</v>
      </c>
      <c r="D34" t="s">
        <v>1926</v>
      </c>
      <c r="E34" s="44" t="s">
        <v>1927</v>
      </c>
      <c r="G34">
        <v>50</v>
      </c>
      <c r="M34">
        <v>572</v>
      </c>
      <c r="O34">
        <v>16.600000000000001</v>
      </c>
      <c r="Q34">
        <v>84</v>
      </c>
      <c r="R34" t="s">
        <v>1784</v>
      </c>
      <c r="S34">
        <v>18</v>
      </c>
      <c r="T34" t="s">
        <v>1784</v>
      </c>
      <c r="U34">
        <v>18</v>
      </c>
      <c r="V34" s="7">
        <f t="shared" si="0"/>
        <v>16197238.199999999</v>
      </c>
      <c r="W34" s="7">
        <f t="shared" si="1"/>
        <v>291.55028759999999</v>
      </c>
      <c r="X34" s="7">
        <f t="shared" si="2"/>
        <v>291.55028759999999</v>
      </c>
      <c r="Y34" s="7">
        <f t="shared" si="3"/>
        <v>583.10057519999998</v>
      </c>
      <c r="AC34" s="44" t="s">
        <v>531</v>
      </c>
      <c r="AD34" t="s">
        <v>467</v>
      </c>
      <c r="AO34">
        <v>0.9</v>
      </c>
      <c r="AQ34">
        <v>3.18</v>
      </c>
      <c r="AY34">
        <v>2640</v>
      </c>
      <c r="BA34">
        <v>7.3</v>
      </c>
      <c r="BC34">
        <v>64</v>
      </c>
      <c r="BO34">
        <v>69</v>
      </c>
    </row>
    <row r="35" spans="1:95" x14ac:dyDescent="0.2">
      <c r="A35" s="22" t="s">
        <v>1782</v>
      </c>
      <c r="B35" s="4">
        <v>37715.961805555555</v>
      </c>
      <c r="C35" s="4">
        <v>37716.041666666664</v>
      </c>
      <c r="D35" t="s">
        <v>1930</v>
      </c>
      <c r="E35" t="s">
        <v>1931</v>
      </c>
      <c r="G35">
        <v>50</v>
      </c>
      <c r="M35">
        <v>10.55</v>
      </c>
      <c r="N35" t="s">
        <v>1784</v>
      </c>
      <c r="O35">
        <v>12</v>
      </c>
      <c r="Q35">
        <v>37</v>
      </c>
      <c r="R35" t="s">
        <v>1784</v>
      </c>
      <c r="S35">
        <v>18</v>
      </c>
      <c r="U35">
        <v>51</v>
      </c>
      <c r="V35" s="7">
        <f t="shared" ref="V35:V66" si="4">M35*28.31685*1000</f>
        <v>298742.76750000002</v>
      </c>
      <c r="W35" s="7">
        <f t="shared" ref="W35:W66" si="5">V35*S35/1000000</f>
        <v>5.3773698150000007</v>
      </c>
      <c r="X35" s="7">
        <f t="shared" ref="X35:X66" si="6">V35*U35/1000000</f>
        <v>15.2358811425</v>
      </c>
      <c r="Y35" s="7">
        <f t="shared" ref="Y35:Y66" si="7">W35+X35</f>
        <v>20.6132509575</v>
      </c>
      <c r="AC35" t="s">
        <v>531</v>
      </c>
      <c r="AD35" t="s">
        <v>468</v>
      </c>
      <c r="AO35">
        <v>0.26800000000000002</v>
      </c>
      <c r="AQ35">
        <v>0.88</v>
      </c>
      <c r="AY35">
        <v>1530</v>
      </c>
      <c r="BA35">
        <v>7.89</v>
      </c>
      <c r="BC35">
        <v>87</v>
      </c>
    </row>
    <row r="36" spans="1:95" x14ac:dyDescent="0.2">
      <c r="A36" s="22" t="s">
        <v>1782</v>
      </c>
      <c r="B36" s="4">
        <v>37990.708333333336</v>
      </c>
      <c r="C36" s="4">
        <v>37991.149305555555</v>
      </c>
      <c r="D36" t="s">
        <v>1932</v>
      </c>
      <c r="E36" t="s">
        <v>1933</v>
      </c>
      <c r="G36">
        <v>50</v>
      </c>
      <c r="M36">
        <v>1.6800000000000002</v>
      </c>
      <c r="N36" t="s">
        <v>1934</v>
      </c>
      <c r="O36">
        <v>44.1</v>
      </c>
      <c r="Q36">
        <v>106</v>
      </c>
      <c r="R36" t="s">
        <v>1784</v>
      </c>
      <c r="S36">
        <v>18</v>
      </c>
      <c r="U36">
        <v>25</v>
      </c>
      <c r="V36" s="7">
        <f t="shared" si="4"/>
        <v>47572.307999999997</v>
      </c>
      <c r="W36" s="7">
        <f t="shared" si="5"/>
        <v>0.85630154400000003</v>
      </c>
      <c r="X36" s="7">
        <f t="shared" si="6"/>
        <v>1.1893076999999999</v>
      </c>
      <c r="Y36" s="7">
        <f t="shared" si="7"/>
        <v>2.045609244</v>
      </c>
      <c r="AC36" t="s">
        <v>531</v>
      </c>
      <c r="AD36" t="s">
        <v>469</v>
      </c>
      <c r="AN36" t="s">
        <v>1784</v>
      </c>
      <c r="AO36">
        <v>1.4999999999999999E-2</v>
      </c>
      <c r="AQ36">
        <v>0.3</v>
      </c>
      <c r="AW36">
        <v>199</v>
      </c>
      <c r="AY36">
        <v>1250</v>
      </c>
      <c r="BA36">
        <v>8.23</v>
      </c>
      <c r="BC36">
        <v>245</v>
      </c>
    </row>
    <row r="37" spans="1:95" x14ac:dyDescent="0.2">
      <c r="A37" s="22" t="s">
        <v>1782</v>
      </c>
      <c r="B37" s="4">
        <v>38003.388888888891</v>
      </c>
      <c r="C37" s="4">
        <v>38003.628472222219</v>
      </c>
      <c r="D37" t="s">
        <v>1935</v>
      </c>
      <c r="E37" s="44" t="s">
        <v>1936</v>
      </c>
      <c r="G37">
        <v>50</v>
      </c>
      <c r="M37">
        <v>1.5699999999999998</v>
      </c>
      <c r="N37" t="s">
        <v>1784</v>
      </c>
      <c r="O37">
        <v>2</v>
      </c>
      <c r="Q37">
        <v>15</v>
      </c>
      <c r="R37" t="s">
        <v>1784</v>
      </c>
      <c r="S37">
        <v>18</v>
      </c>
      <c r="T37" t="s">
        <v>1784</v>
      </c>
      <c r="U37">
        <v>18</v>
      </c>
      <c r="V37" s="7">
        <f t="shared" si="4"/>
        <v>44457.454499999993</v>
      </c>
      <c r="W37" s="7">
        <f t="shared" si="5"/>
        <v>0.80023418099999988</v>
      </c>
      <c r="X37" s="7">
        <f t="shared" si="6"/>
        <v>0.80023418099999988</v>
      </c>
      <c r="Y37" s="7">
        <f t="shared" si="7"/>
        <v>1.6004683619999998</v>
      </c>
      <c r="AC37" s="44" t="s">
        <v>531</v>
      </c>
      <c r="AD37" t="s">
        <v>470</v>
      </c>
      <c r="AO37">
        <v>0.14000000000000001</v>
      </c>
      <c r="AQ37">
        <v>0.93</v>
      </c>
      <c r="AW37">
        <v>498</v>
      </c>
      <c r="AY37">
        <v>2120</v>
      </c>
      <c r="BA37">
        <v>8.07</v>
      </c>
      <c r="BC37">
        <v>255</v>
      </c>
    </row>
    <row r="38" spans="1:95" x14ac:dyDescent="0.2">
      <c r="A38" s="22" t="s">
        <v>1782</v>
      </c>
      <c r="B38" s="4">
        <v>38355.569444444445</v>
      </c>
      <c r="C38" s="4">
        <v>38356</v>
      </c>
      <c r="D38" t="s">
        <v>1941</v>
      </c>
      <c r="E38" s="44" t="s">
        <v>1942</v>
      </c>
      <c r="G38">
        <v>50</v>
      </c>
      <c r="M38">
        <v>19.34</v>
      </c>
      <c r="N38" t="s">
        <v>1784</v>
      </c>
      <c r="O38">
        <v>6</v>
      </c>
      <c r="Q38">
        <v>22</v>
      </c>
      <c r="R38" t="s">
        <v>1784</v>
      </c>
      <c r="S38">
        <v>18</v>
      </c>
      <c r="T38" t="s">
        <v>1784</v>
      </c>
      <c r="U38">
        <v>18</v>
      </c>
      <c r="V38" s="7">
        <f t="shared" si="4"/>
        <v>547647.87899999996</v>
      </c>
      <c r="W38" s="7">
        <f t="shared" si="5"/>
        <v>9.857661821999999</v>
      </c>
      <c r="X38" s="7">
        <f t="shared" si="6"/>
        <v>9.857661821999999</v>
      </c>
      <c r="Y38" s="7">
        <f t="shared" si="7"/>
        <v>19.715323643999998</v>
      </c>
      <c r="AC38" s="44" t="s">
        <v>531</v>
      </c>
      <c r="AD38" t="s">
        <v>473</v>
      </c>
      <c r="AK38">
        <v>6.2</v>
      </c>
      <c r="AL38" t="s">
        <v>1784</v>
      </c>
      <c r="AM38">
        <v>2.5</v>
      </c>
      <c r="AO38">
        <v>0.30599999999999999</v>
      </c>
      <c r="AQ38">
        <v>1.1299999999999999</v>
      </c>
      <c r="AS38">
        <v>5</v>
      </c>
      <c r="AU38">
        <v>304</v>
      </c>
      <c r="AW38">
        <v>506</v>
      </c>
      <c r="AY38">
        <v>1880</v>
      </c>
      <c r="BA38">
        <v>8.07</v>
      </c>
      <c r="BC38">
        <v>155</v>
      </c>
      <c r="BD38" t="s">
        <v>1784</v>
      </c>
      <c r="BE38">
        <v>40</v>
      </c>
      <c r="CN38" t="s">
        <v>1784</v>
      </c>
      <c r="CO38">
        <v>40</v>
      </c>
    </row>
    <row r="39" spans="1:95" x14ac:dyDescent="0.2">
      <c r="A39" s="22" t="s">
        <v>1782</v>
      </c>
      <c r="B39" s="4">
        <v>38357.28125</v>
      </c>
      <c r="C39" s="4">
        <v>38358.510416666664</v>
      </c>
      <c r="D39" t="s">
        <v>1943</v>
      </c>
      <c r="E39" t="s">
        <v>1944</v>
      </c>
      <c r="G39">
        <v>50</v>
      </c>
      <c r="M39">
        <v>25.71</v>
      </c>
      <c r="O39">
        <v>7.7</v>
      </c>
      <c r="Q39">
        <v>43</v>
      </c>
      <c r="R39" t="s">
        <v>1784</v>
      </c>
      <c r="S39">
        <v>18</v>
      </c>
      <c r="T39" t="s">
        <v>1784</v>
      </c>
      <c r="U39">
        <v>18</v>
      </c>
      <c r="V39" s="7">
        <f t="shared" si="4"/>
        <v>728026.21350000007</v>
      </c>
      <c r="W39" s="7">
        <f t="shared" si="5"/>
        <v>13.104471843000002</v>
      </c>
      <c r="X39" s="7">
        <f t="shared" si="6"/>
        <v>13.104471843000002</v>
      </c>
      <c r="Y39" s="7">
        <f t="shared" si="7"/>
        <v>26.208943686000005</v>
      </c>
      <c r="AC39" t="s">
        <v>531</v>
      </c>
      <c r="AD39" t="s">
        <v>474</v>
      </c>
      <c r="AJ39" t="s">
        <v>1784</v>
      </c>
      <c r="AK39">
        <v>5</v>
      </c>
      <c r="AL39" t="s">
        <v>1784</v>
      </c>
      <c r="AM39">
        <v>2.5</v>
      </c>
      <c r="AO39">
        <v>0.58499999999999996</v>
      </c>
      <c r="AQ39">
        <v>1.62</v>
      </c>
      <c r="AS39">
        <v>10</v>
      </c>
      <c r="AU39">
        <v>601</v>
      </c>
      <c r="AW39">
        <v>1040</v>
      </c>
      <c r="AY39">
        <v>3520</v>
      </c>
      <c r="BA39">
        <v>8.1300000000000008</v>
      </c>
      <c r="BC39">
        <v>256</v>
      </c>
      <c r="BD39" t="s">
        <v>1784</v>
      </c>
      <c r="BE39">
        <v>40</v>
      </c>
      <c r="CN39" t="s">
        <v>1784</v>
      </c>
      <c r="CO39">
        <v>40</v>
      </c>
    </row>
    <row r="40" spans="1:95" x14ac:dyDescent="0.2">
      <c r="A40" s="22" t="s">
        <v>1782</v>
      </c>
      <c r="B40" s="4">
        <v>38363.947916666664</v>
      </c>
      <c r="C40" s="4">
        <v>38365.309027777781</v>
      </c>
      <c r="D40" t="s">
        <v>1945</v>
      </c>
      <c r="E40" t="s">
        <v>1946</v>
      </c>
      <c r="G40">
        <v>50</v>
      </c>
      <c r="M40">
        <v>986.96</v>
      </c>
      <c r="N40" t="s">
        <v>1784</v>
      </c>
      <c r="O40">
        <v>120</v>
      </c>
      <c r="Q40">
        <v>123</v>
      </c>
      <c r="R40" t="s">
        <v>1784</v>
      </c>
      <c r="S40">
        <v>18</v>
      </c>
      <c r="U40">
        <v>41</v>
      </c>
      <c r="V40" s="7">
        <f t="shared" si="4"/>
        <v>27947598.276000001</v>
      </c>
      <c r="W40" s="7">
        <f t="shared" si="5"/>
        <v>503.05676896799997</v>
      </c>
      <c r="X40" s="7">
        <f t="shared" si="6"/>
        <v>1145.8515293160001</v>
      </c>
      <c r="Y40" s="7">
        <f t="shared" si="7"/>
        <v>1648.908298284</v>
      </c>
      <c r="AC40" t="s">
        <v>531</v>
      </c>
      <c r="AD40" t="s">
        <v>475</v>
      </c>
      <c r="AJ40" t="s">
        <v>1784</v>
      </c>
      <c r="AK40">
        <v>5</v>
      </c>
      <c r="AL40" t="s">
        <v>1784</v>
      </c>
      <c r="AM40">
        <v>2.5</v>
      </c>
      <c r="AO40">
        <v>0.441</v>
      </c>
      <c r="AQ40">
        <v>4.24</v>
      </c>
      <c r="AS40">
        <v>5</v>
      </c>
      <c r="AU40">
        <v>153</v>
      </c>
      <c r="AW40">
        <v>259</v>
      </c>
      <c r="AY40">
        <v>958</v>
      </c>
      <c r="BA40">
        <v>7.22</v>
      </c>
      <c r="BC40">
        <v>54</v>
      </c>
      <c r="BD40" t="s">
        <v>1784</v>
      </c>
      <c r="BE40">
        <v>40</v>
      </c>
      <c r="BO40">
        <v>31</v>
      </c>
      <c r="BQ40">
        <v>25.8</v>
      </c>
      <c r="BU40">
        <v>12</v>
      </c>
      <c r="BW40">
        <v>6.9</v>
      </c>
      <c r="BY40">
        <v>8.3000000000000007</v>
      </c>
      <c r="CA40">
        <v>79</v>
      </c>
      <c r="CI40">
        <v>92.7</v>
      </c>
      <c r="CN40" t="s">
        <v>1784</v>
      </c>
      <c r="CO40">
        <v>40</v>
      </c>
    </row>
    <row r="41" spans="1:95" x14ac:dyDescent="0.2">
      <c r="A41" s="22" t="s">
        <v>1782</v>
      </c>
      <c r="B41" s="4">
        <v>38402.989583333336</v>
      </c>
      <c r="C41" s="4">
        <v>38404.020833333336</v>
      </c>
      <c r="D41" t="s">
        <v>1949</v>
      </c>
      <c r="E41" t="s">
        <v>1950</v>
      </c>
      <c r="G41">
        <v>50</v>
      </c>
      <c r="M41">
        <v>41.57</v>
      </c>
      <c r="O41">
        <v>15.4</v>
      </c>
      <c r="Q41">
        <v>45</v>
      </c>
      <c r="R41" t="s">
        <v>1784</v>
      </c>
      <c r="S41">
        <v>18</v>
      </c>
      <c r="T41" t="s">
        <v>1784</v>
      </c>
      <c r="U41">
        <v>18</v>
      </c>
      <c r="V41" s="7">
        <f t="shared" si="4"/>
        <v>1177131.4545</v>
      </c>
      <c r="W41" s="7">
        <f t="shared" si="5"/>
        <v>21.188366181000003</v>
      </c>
      <c r="X41" s="7">
        <f t="shared" si="6"/>
        <v>21.188366181000003</v>
      </c>
      <c r="Y41" s="7">
        <f t="shared" si="7"/>
        <v>42.376732362000006</v>
      </c>
      <c r="AC41" t="s">
        <v>531</v>
      </c>
      <c r="AD41" t="s">
        <v>476</v>
      </c>
      <c r="AJ41" t="s">
        <v>1784</v>
      </c>
      <c r="AK41">
        <v>5</v>
      </c>
      <c r="AL41" t="s">
        <v>1784</v>
      </c>
      <c r="AM41">
        <v>2.5</v>
      </c>
      <c r="AO41">
        <v>0.67400000000000004</v>
      </c>
      <c r="AQ41">
        <v>1.1000000000000001</v>
      </c>
      <c r="AS41">
        <v>6</v>
      </c>
      <c r="AU41">
        <v>466</v>
      </c>
      <c r="AW41">
        <v>751</v>
      </c>
      <c r="AY41">
        <v>2660</v>
      </c>
      <c r="BA41">
        <v>8.17</v>
      </c>
      <c r="BC41">
        <v>241</v>
      </c>
      <c r="BD41" t="s">
        <v>1784</v>
      </c>
      <c r="BE41">
        <v>40</v>
      </c>
      <c r="CN41" t="s">
        <v>1784</v>
      </c>
      <c r="CO41">
        <v>40</v>
      </c>
    </row>
    <row r="42" spans="1:95" x14ac:dyDescent="0.2">
      <c r="A42" s="22" t="s">
        <v>1782</v>
      </c>
      <c r="B42" s="4">
        <v>38428.6875</v>
      </c>
      <c r="C42" s="4">
        <v>38429.482638888891</v>
      </c>
      <c r="D42" t="s">
        <v>1951</v>
      </c>
      <c r="E42" t="s">
        <v>1952</v>
      </c>
      <c r="G42">
        <v>50</v>
      </c>
      <c r="M42">
        <v>24.24</v>
      </c>
      <c r="N42" t="s">
        <v>1934</v>
      </c>
      <c r="O42">
        <v>73.3</v>
      </c>
      <c r="Q42">
        <v>145</v>
      </c>
      <c r="R42" t="s">
        <v>1784</v>
      </c>
      <c r="S42">
        <v>18</v>
      </c>
      <c r="U42">
        <v>62</v>
      </c>
      <c r="V42" s="7">
        <f t="shared" si="4"/>
        <v>686400.4439999999</v>
      </c>
      <c r="W42" s="7">
        <f t="shared" si="5"/>
        <v>12.355207991999999</v>
      </c>
      <c r="X42" s="7">
        <f t="shared" si="6"/>
        <v>42.556827527999999</v>
      </c>
      <c r="Y42" s="7">
        <f t="shared" si="7"/>
        <v>54.912035519999996</v>
      </c>
      <c r="AC42" t="s">
        <v>531</v>
      </c>
      <c r="AD42" t="s">
        <v>477</v>
      </c>
      <c r="AK42">
        <v>6.4</v>
      </c>
      <c r="AL42" t="s">
        <v>1784</v>
      </c>
      <c r="AM42">
        <v>2.5</v>
      </c>
      <c r="AO42">
        <v>1.08</v>
      </c>
      <c r="AQ42">
        <v>2.0499999999999998</v>
      </c>
      <c r="AS42">
        <v>11</v>
      </c>
      <c r="AU42">
        <v>507</v>
      </c>
      <c r="AW42">
        <v>885</v>
      </c>
      <c r="AY42">
        <v>3100</v>
      </c>
      <c r="BA42">
        <v>8.09</v>
      </c>
      <c r="BC42">
        <v>257</v>
      </c>
      <c r="BD42" t="s">
        <v>1784</v>
      </c>
      <c r="BE42">
        <v>40</v>
      </c>
      <c r="CN42" t="s">
        <v>1784</v>
      </c>
      <c r="CO42">
        <v>40</v>
      </c>
    </row>
    <row r="43" spans="1:95" x14ac:dyDescent="0.2">
      <c r="A43" s="22" t="s">
        <v>1782</v>
      </c>
      <c r="B43" s="4">
        <v>38429.638888888891</v>
      </c>
      <c r="C43" s="4">
        <v>38430.881944444445</v>
      </c>
      <c r="D43" t="s">
        <v>1953</v>
      </c>
      <c r="E43" t="s">
        <v>1954</v>
      </c>
      <c r="G43">
        <v>50</v>
      </c>
      <c r="M43">
        <v>203.75</v>
      </c>
      <c r="O43">
        <v>233</v>
      </c>
      <c r="Q43">
        <v>463</v>
      </c>
      <c r="R43" t="s">
        <v>1784</v>
      </c>
      <c r="S43">
        <v>18</v>
      </c>
      <c r="U43">
        <v>180</v>
      </c>
      <c r="V43" s="7">
        <f t="shared" si="4"/>
        <v>5769558.1875</v>
      </c>
      <c r="W43" s="7">
        <f t="shared" si="5"/>
        <v>103.852047375</v>
      </c>
      <c r="X43" s="7">
        <f t="shared" si="6"/>
        <v>1038.5204737500001</v>
      </c>
      <c r="Y43" s="7">
        <f t="shared" si="7"/>
        <v>1142.372521125</v>
      </c>
      <c r="AC43" t="s">
        <v>531</v>
      </c>
      <c r="AD43" t="s">
        <v>478</v>
      </c>
      <c r="AJ43" t="s">
        <v>1784</v>
      </c>
      <c r="AK43">
        <v>5</v>
      </c>
      <c r="AL43" t="s">
        <v>1784</v>
      </c>
      <c r="AM43">
        <v>2.5</v>
      </c>
      <c r="AO43">
        <v>1.0900000000000001</v>
      </c>
      <c r="AQ43">
        <v>2.88</v>
      </c>
      <c r="AS43">
        <v>11</v>
      </c>
      <c r="AU43">
        <v>276</v>
      </c>
      <c r="AW43">
        <v>472</v>
      </c>
      <c r="AY43">
        <v>1730</v>
      </c>
      <c r="BA43">
        <v>7.64</v>
      </c>
      <c r="BC43">
        <v>119</v>
      </c>
      <c r="BD43" t="s">
        <v>1784</v>
      </c>
      <c r="BE43">
        <v>40</v>
      </c>
      <c r="CN43" t="s">
        <v>1784</v>
      </c>
      <c r="CO43">
        <v>40</v>
      </c>
    </row>
    <row r="44" spans="1:95" x14ac:dyDescent="0.2">
      <c r="A44" s="22" t="s">
        <v>1782</v>
      </c>
      <c r="B44" s="4">
        <v>38737.690972222219</v>
      </c>
      <c r="C44" s="4">
        <v>38738.204861111109</v>
      </c>
      <c r="D44" t="s">
        <v>1957</v>
      </c>
      <c r="E44" t="s">
        <v>1958</v>
      </c>
      <c r="G44">
        <v>50</v>
      </c>
      <c r="M44">
        <v>5.82</v>
      </c>
      <c r="N44" t="s">
        <v>1784</v>
      </c>
      <c r="O44">
        <v>300</v>
      </c>
      <c r="R44" t="s">
        <v>1784</v>
      </c>
      <c r="S44">
        <v>18</v>
      </c>
      <c r="T44" t="s">
        <v>1784</v>
      </c>
      <c r="U44">
        <v>18</v>
      </c>
      <c r="V44" s="7">
        <f t="shared" si="4"/>
        <v>164804.06700000001</v>
      </c>
      <c r="W44" s="7">
        <f t="shared" si="5"/>
        <v>2.9664732060000003</v>
      </c>
      <c r="X44" s="7">
        <f t="shared" si="6"/>
        <v>2.9664732060000003</v>
      </c>
      <c r="Y44" s="7">
        <f t="shared" si="7"/>
        <v>5.9329464120000006</v>
      </c>
      <c r="AC44" t="s">
        <v>531</v>
      </c>
      <c r="AD44" t="s">
        <v>479</v>
      </c>
      <c r="AJ44" t="s">
        <v>1784</v>
      </c>
      <c r="AK44">
        <v>5</v>
      </c>
      <c r="AL44" t="s">
        <v>1784</v>
      </c>
      <c r="AM44">
        <v>2.5</v>
      </c>
      <c r="AO44">
        <v>0.22700000000000001</v>
      </c>
      <c r="AQ44">
        <v>0.86</v>
      </c>
      <c r="AS44">
        <v>10</v>
      </c>
      <c r="AU44">
        <v>138</v>
      </c>
      <c r="AW44">
        <v>259</v>
      </c>
      <c r="AY44">
        <v>1490</v>
      </c>
      <c r="BA44">
        <v>8.3000000000000007</v>
      </c>
      <c r="BC44">
        <v>297</v>
      </c>
      <c r="BD44" t="s">
        <v>1784</v>
      </c>
      <c r="BE44">
        <v>40</v>
      </c>
      <c r="CN44" t="s">
        <v>1784</v>
      </c>
      <c r="CO44">
        <v>40</v>
      </c>
    </row>
    <row r="45" spans="1:95" x14ac:dyDescent="0.2">
      <c r="A45" s="22" t="s">
        <v>1782</v>
      </c>
      <c r="B45" s="4">
        <v>38759.711805555555</v>
      </c>
      <c r="C45" s="4">
        <v>38759.982638888891</v>
      </c>
      <c r="D45" t="s">
        <v>1959</v>
      </c>
      <c r="E45" t="s">
        <v>1960</v>
      </c>
      <c r="G45">
        <v>50</v>
      </c>
      <c r="M45">
        <v>5.8100000000000005</v>
      </c>
      <c r="N45" t="s">
        <v>1784</v>
      </c>
      <c r="O45">
        <v>60</v>
      </c>
      <c r="Q45">
        <v>83</v>
      </c>
      <c r="R45" t="s">
        <v>1784</v>
      </c>
      <c r="S45">
        <v>18</v>
      </c>
      <c r="T45" t="s">
        <v>1784</v>
      </c>
      <c r="U45">
        <v>18</v>
      </c>
      <c r="V45" s="7">
        <f t="shared" si="4"/>
        <v>164520.89850000001</v>
      </c>
      <c r="W45" s="7">
        <f t="shared" si="5"/>
        <v>2.9613761730000006</v>
      </c>
      <c r="X45" s="7">
        <f t="shared" si="6"/>
        <v>2.9613761730000006</v>
      </c>
      <c r="Y45" s="7">
        <f t="shared" si="7"/>
        <v>5.9227523460000011</v>
      </c>
      <c r="AC45" t="s">
        <v>531</v>
      </c>
      <c r="AD45" t="s">
        <v>480</v>
      </c>
      <c r="AK45">
        <v>6.5</v>
      </c>
      <c r="AL45" t="s">
        <v>1784</v>
      </c>
      <c r="AM45">
        <v>2.5</v>
      </c>
      <c r="AO45">
        <v>0.374</v>
      </c>
      <c r="AQ45">
        <v>0.91</v>
      </c>
      <c r="AS45">
        <v>11</v>
      </c>
      <c r="AU45">
        <v>706</v>
      </c>
      <c r="AW45">
        <v>1250</v>
      </c>
      <c r="AY45">
        <v>4370</v>
      </c>
      <c r="BA45">
        <v>7.78</v>
      </c>
      <c r="BC45">
        <v>282</v>
      </c>
    </row>
    <row r="46" spans="1:95" x14ac:dyDescent="0.2">
      <c r="A46" s="22" t="s">
        <v>1782</v>
      </c>
      <c r="B46" s="4">
        <v>38763.930555555555</v>
      </c>
      <c r="C46" s="4">
        <v>38764.90625</v>
      </c>
      <c r="D46" t="s">
        <v>1961</v>
      </c>
      <c r="E46" t="s">
        <v>1962</v>
      </c>
      <c r="G46">
        <v>50</v>
      </c>
      <c r="M46">
        <v>51.49</v>
      </c>
      <c r="O46">
        <v>46.9</v>
      </c>
      <c r="Q46">
        <v>83.6</v>
      </c>
      <c r="R46" t="s">
        <v>1784</v>
      </c>
      <c r="S46">
        <v>18</v>
      </c>
      <c r="U46">
        <v>19</v>
      </c>
      <c r="V46" s="7">
        <f t="shared" si="4"/>
        <v>1458034.6065</v>
      </c>
      <c r="W46" s="7">
        <f t="shared" si="5"/>
        <v>26.244622917000001</v>
      </c>
      <c r="X46" s="7">
        <f t="shared" si="6"/>
        <v>27.702657523499997</v>
      </c>
      <c r="Y46" s="7">
        <f t="shared" si="7"/>
        <v>53.947280440499995</v>
      </c>
      <c r="AC46" t="s">
        <v>531</v>
      </c>
      <c r="AD46" t="s">
        <v>521</v>
      </c>
      <c r="AJ46" t="s">
        <v>1784</v>
      </c>
      <c r="AK46">
        <v>5</v>
      </c>
      <c r="AL46" t="s">
        <v>1784</v>
      </c>
      <c r="AM46">
        <v>2.5</v>
      </c>
      <c r="AO46">
        <v>0.41</v>
      </c>
      <c r="AQ46">
        <v>1.1000000000000001</v>
      </c>
      <c r="AS46">
        <v>8</v>
      </c>
      <c r="AU46">
        <v>626</v>
      </c>
      <c r="AW46">
        <v>994</v>
      </c>
      <c r="AY46">
        <v>3430</v>
      </c>
      <c r="BA46">
        <v>7.67</v>
      </c>
      <c r="BC46">
        <v>190</v>
      </c>
      <c r="BD46" t="s">
        <v>1784</v>
      </c>
      <c r="BE46">
        <v>40</v>
      </c>
      <c r="CN46" t="s">
        <v>1784</v>
      </c>
      <c r="CO46">
        <v>40</v>
      </c>
    </row>
    <row r="47" spans="1:95" x14ac:dyDescent="0.2">
      <c r="A47" s="22" t="s">
        <v>1782</v>
      </c>
      <c r="B47" s="4">
        <v>38783.583333333336</v>
      </c>
      <c r="C47" s="4">
        <v>38785.378472222219</v>
      </c>
      <c r="D47" t="s">
        <v>1963</v>
      </c>
      <c r="E47" t="s">
        <v>1964</v>
      </c>
      <c r="G47">
        <v>50</v>
      </c>
      <c r="M47">
        <v>960.47</v>
      </c>
      <c r="O47">
        <v>34.4</v>
      </c>
      <c r="Q47">
        <v>100</v>
      </c>
      <c r="R47" t="s">
        <v>1784</v>
      </c>
      <c r="S47">
        <v>18</v>
      </c>
      <c r="U47">
        <v>21</v>
      </c>
      <c r="V47" s="7">
        <f t="shared" si="4"/>
        <v>27197484.919499997</v>
      </c>
      <c r="W47" s="7">
        <f t="shared" si="5"/>
        <v>489.55472855099993</v>
      </c>
      <c r="X47" s="7">
        <f t="shared" si="6"/>
        <v>571.14718330949995</v>
      </c>
      <c r="Y47" s="7">
        <f t="shared" si="7"/>
        <v>1060.7019118604999</v>
      </c>
      <c r="AC47" t="s">
        <v>531</v>
      </c>
      <c r="AD47" t="s">
        <v>482</v>
      </c>
      <c r="AJ47" t="s">
        <v>1784</v>
      </c>
      <c r="AK47">
        <v>5</v>
      </c>
      <c r="AL47" t="s">
        <v>1784</v>
      </c>
      <c r="AM47">
        <v>2.5</v>
      </c>
      <c r="AO47">
        <v>0.17799999999999999</v>
      </c>
      <c r="AQ47">
        <v>1.03</v>
      </c>
      <c r="AS47">
        <v>5</v>
      </c>
      <c r="AU47">
        <v>195</v>
      </c>
      <c r="AW47">
        <v>313</v>
      </c>
      <c r="AY47">
        <v>1170</v>
      </c>
      <c r="BA47">
        <v>7.26</v>
      </c>
      <c r="BC47">
        <v>64.5</v>
      </c>
      <c r="BD47" t="s">
        <v>1784</v>
      </c>
      <c r="BE47">
        <v>40</v>
      </c>
      <c r="BG47">
        <v>0.63400000000000001</v>
      </c>
      <c r="BI47">
        <v>8.2629999999999999</v>
      </c>
      <c r="BJ47" t="s">
        <v>1784</v>
      </c>
      <c r="BK47">
        <v>0.12</v>
      </c>
      <c r="BM47">
        <v>8.2319999999999993</v>
      </c>
      <c r="CN47" t="s">
        <v>1784</v>
      </c>
      <c r="CO47">
        <v>40</v>
      </c>
    </row>
    <row r="48" spans="1:95" x14ac:dyDescent="0.2">
      <c r="A48" s="22" t="s">
        <v>1782</v>
      </c>
      <c r="B48" s="4">
        <v>39052.145833333336</v>
      </c>
      <c r="C48" s="4">
        <v>39052.90625</v>
      </c>
      <c r="D48" t="s">
        <v>1965</v>
      </c>
      <c r="E48" t="s">
        <v>1966</v>
      </c>
      <c r="G48">
        <v>50</v>
      </c>
      <c r="M48">
        <v>47.57</v>
      </c>
      <c r="N48" t="s">
        <v>1784</v>
      </c>
      <c r="O48">
        <v>4.4000000000000004</v>
      </c>
      <c r="Q48">
        <v>29</v>
      </c>
      <c r="R48" t="s">
        <v>1784</v>
      </c>
      <c r="S48">
        <v>18</v>
      </c>
      <c r="T48" t="s">
        <v>1784</v>
      </c>
      <c r="U48">
        <v>18</v>
      </c>
      <c r="V48" s="7">
        <f t="shared" si="4"/>
        <v>1347032.5545000001</v>
      </c>
      <c r="W48" s="7">
        <f t="shared" si="5"/>
        <v>24.246585981000003</v>
      </c>
      <c r="X48" s="7">
        <f t="shared" si="6"/>
        <v>24.246585981000003</v>
      </c>
      <c r="Y48" s="7">
        <f t="shared" si="7"/>
        <v>48.493171962000005</v>
      </c>
      <c r="AC48" t="s">
        <v>531</v>
      </c>
      <c r="AD48" t="s">
        <v>483</v>
      </c>
      <c r="AJ48" t="s">
        <v>1784</v>
      </c>
      <c r="AK48">
        <v>5</v>
      </c>
      <c r="AL48" t="s">
        <v>1784</v>
      </c>
      <c r="AM48">
        <v>2.5</v>
      </c>
      <c r="AO48">
        <v>9.4E-2</v>
      </c>
      <c r="AQ48">
        <v>0.53</v>
      </c>
      <c r="AS48">
        <v>6.2</v>
      </c>
      <c r="AU48">
        <v>53.2</v>
      </c>
      <c r="AW48">
        <v>84.9</v>
      </c>
      <c r="AY48">
        <v>839</v>
      </c>
      <c r="BA48">
        <v>8.08</v>
      </c>
      <c r="BC48">
        <v>233</v>
      </c>
      <c r="BE48">
        <v>2.2000000000000002</v>
      </c>
      <c r="CO48">
        <v>0.47</v>
      </c>
      <c r="CQ48">
        <v>0.26</v>
      </c>
    </row>
    <row r="49" spans="1:97" x14ac:dyDescent="0.2">
      <c r="A49" s="22" t="s">
        <v>1782</v>
      </c>
      <c r="B49" s="4">
        <v>39096.888888888891</v>
      </c>
      <c r="C49" s="4">
        <v>39097.520833333336</v>
      </c>
      <c r="D49" t="s">
        <v>1967</v>
      </c>
      <c r="E49" t="s">
        <v>1968</v>
      </c>
      <c r="G49">
        <v>50</v>
      </c>
      <c r="M49">
        <v>20.79</v>
      </c>
      <c r="N49" t="s">
        <v>1784</v>
      </c>
      <c r="O49">
        <v>2</v>
      </c>
      <c r="P49" t="s">
        <v>1784</v>
      </c>
      <c r="Q49">
        <v>9</v>
      </c>
      <c r="R49" t="s">
        <v>1784</v>
      </c>
      <c r="S49">
        <v>18</v>
      </c>
      <c r="T49" t="s">
        <v>1784</v>
      </c>
      <c r="U49">
        <v>18</v>
      </c>
      <c r="V49" s="7">
        <f t="shared" si="4"/>
        <v>588707.31149999995</v>
      </c>
      <c r="W49" s="7">
        <f t="shared" si="5"/>
        <v>10.596731606999999</v>
      </c>
      <c r="X49" s="7">
        <f t="shared" si="6"/>
        <v>10.596731606999999</v>
      </c>
      <c r="Y49" s="7">
        <f t="shared" si="7"/>
        <v>21.193463213999998</v>
      </c>
      <c r="AC49" t="s">
        <v>531</v>
      </c>
      <c r="AD49" t="s">
        <v>484</v>
      </c>
      <c r="AJ49" t="s">
        <v>1784</v>
      </c>
      <c r="AK49">
        <v>5</v>
      </c>
      <c r="AL49" t="s">
        <v>1784</v>
      </c>
      <c r="AM49">
        <v>2.5</v>
      </c>
      <c r="AO49">
        <v>0.14499999999999999</v>
      </c>
      <c r="AQ49">
        <v>0.37</v>
      </c>
      <c r="AS49">
        <v>4.5</v>
      </c>
      <c r="AU49">
        <v>91.4</v>
      </c>
      <c r="AW49">
        <v>148</v>
      </c>
      <c r="AY49">
        <v>935</v>
      </c>
      <c r="BA49">
        <v>7.91</v>
      </c>
      <c r="BC49">
        <v>187</v>
      </c>
      <c r="BE49">
        <v>3</v>
      </c>
      <c r="BO49">
        <v>2</v>
      </c>
      <c r="CO49">
        <v>1.6</v>
      </c>
      <c r="CP49" t="s">
        <v>1784</v>
      </c>
      <c r="CQ49">
        <v>0.25</v>
      </c>
    </row>
    <row r="50" spans="1:97" x14ac:dyDescent="0.2">
      <c r="A50" s="22" t="s">
        <v>1782</v>
      </c>
      <c r="B50" s="4">
        <v>39136.989583333336</v>
      </c>
      <c r="C50" s="4">
        <v>39139.354166666664</v>
      </c>
      <c r="D50" t="s">
        <v>1971</v>
      </c>
      <c r="E50" t="s">
        <v>1972</v>
      </c>
      <c r="G50">
        <v>50</v>
      </c>
      <c r="M50">
        <v>127</v>
      </c>
      <c r="O50">
        <v>88.8</v>
      </c>
      <c r="Q50">
        <v>164</v>
      </c>
      <c r="R50" t="s">
        <v>1784</v>
      </c>
      <c r="S50">
        <v>18</v>
      </c>
      <c r="U50">
        <v>70</v>
      </c>
      <c r="V50" s="7">
        <f t="shared" si="4"/>
        <v>3596239.9499999997</v>
      </c>
      <c r="W50" s="7">
        <f t="shared" si="5"/>
        <v>64.732319099999998</v>
      </c>
      <c r="X50" s="7">
        <f t="shared" si="6"/>
        <v>251.73679649999997</v>
      </c>
      <c r="Y50" s="7">
        <f t="shared" si="7"/>
        <v>316.46911559999995</v>
      </c>
      <c r="AC50" t="s">
        <v>531</v>
      </c>
      <c r="AD50" t="s">
        <v>486</v>
      </c>
      <c r="AJ50" t="s">
        <v>1784</v>
      </c>
      <c r="AK50">
        <v>5</v>
      </c>
      <c r="AL50" t="s">
        <v>1784</v>
      </c>
      <c r="AM50">
        <v>2.5</v>
      </c>
      <c r="AO50">
        <v>0.76500000000000001</v>
      </c>
      <c r="AQ50">
        <v>2.0299999999999998</v>
      </c>
      <c r="AS50">
        <v>6</v>
      </c>
      <c r="AU50">
        <v>595</v>
      </c>
      <c r="AW50">
        <v>984</v>
      </c>
      <c r="AY50">
        <v>3250</v>
      </c>
      <c r="BA50">
        <v>7.06</v>
      </c>
      <c r="BC50">
        <v>147</v>
      </c>
      <c r="BE50">
        <v>2.2000000000000002</v>
      </c>
      <c r="CO50">
        <v>1.7</v>
      </c>
      <c r="CQ50">
        <v>0.32</v>
      </c>
    </row>
    <row r="51" spans="1:97" x14ac:dyDescent="0.2">
      <c r="A51" s="22" t="s">
        <v>1782</v>
      </c>
      <c r="B51" s="4">
        <v>39142.309027777781</v>
      </c>
      <c r="C51" s="4">
        <v>39143.256944444445</v>
      </c>
      <c r="D51" t="s">
        <v>1973</v>
      </c>
      <c r="E51" t="s">
        <v>1974</v>
      </c>
      <c r="G51">
        <v>50</v>
      </c>
      <c r="M51">
        <v>281</v>
      </c>
      <c r="O51">
        <v>218</v>
      </c>
      <c r="Q51">
        <v>386</v>
      </c>
      <c r="R51" t="s">
        <v>1784</v>
      </c>
      <c r="S51">
        <v>18</v>
      </c>
      <c r="U51">
        <v>210</v>
      </c>
      <c r="V51" s="7">
        <f t="shared" si="4"/>
        <v>7957034.8499999996</v>
      </c>
      <c r="W51" s="7">
        <f t="shared" si="5"/>
        <v>143.22662729999999</v>
      </c>
      <c r="X51" s="7">
        <f t="shared" si="6"/>
        <v>1670.9773184999999</v>
      </c>
      <c r="Y51" s="7">
        <f t="shared" si="7"/>
        <v>1814.2039457999999</v>
      </c>
      <c r="AC51" t="s">
        <v>531</v>
      </c>
      <c r="AD51" t="s">
        <v>487</v>
      </c>
      <c r="AK51">
        <v>98</v>
      </c>
      <c r="AL51" t="s">
        <v>1784</v>
      </c>
      <c r="AM51">
        <v>2.5</v>
      </c>
      <c r="AS51">
        <v>6.8</v>
      </c>
      <c r="AU51">
        <v>503</v>
      </c>
      <c r="AW51">
        <v>850</v>
      </c>
      <c r="AY51">
        <v>2740</v>
      </c>
      <c r="BA51">
        <v>7.1</v>
      </c>
      <c r="BC51">
        <v>83.6</v>
      </c>
      <c r="BE51">
        <v>5.9</v>
      </c>
      <c r="CO51">
        <v>6.6</v>
      </c>
      <c r="CQ51">
        <v>0.39</v>
      </c>
    </row>
    <row r="52" spans="1:97" x14ac:dyDescent="0.2">
      <c r="A52" s="22" t="s">
        <v>1782</v>
      </c>
      <c r="B52" s="4">
        <v>39183.527777777781</v>
      </c>
      <c r="C52" s="4">
        <v>39184.170138888891</v>
      </c>
      <c r="D52" t="s">
        <v>1975</v>
      </c>
      <c r="E52" t="s">
        <v>1976</v>
      </c>
      <c r="G52">
        <v>50</v>
      </c>
      <c r="M52">
        <v>109</v>
      </c>
      <c r="O52">
        <v>50</v>
      </c>
      <c r="Q52">
        <v>87</v>
      </c>
      <c r="R52" t="s">
        <v>1784</v>
      </c>
      <c r="S52">
        <v>18</v>
      </c>
      <c r="U52">
        <v>30</v>
      </c>
      <c r="V52" s="7">
        <f t="shared" si="4"/>
        <v>3086536.65</v>
      </c>
      <c r="W52" s="7">
        <f t="shared" si="5"/>
        <v>55.557659699999995</v>
      </c>
      <c r="X52" s="7">
        <f t="shared" si="6"/>
        <v>92.596099499999994</v>
      </c>
      <c r="Y52" s="7">
        <f t="shared" si="7"/>
        <v>148.1537592</v>
      </c>
      <c r="AC52" t="s">
        <v>531</v>
      </c>
      <c r="AD52" t="s">
        <v>488</v>
      </c>
      <c r="AJ52" t="s">
        <v>1784</v>
      </c>
      <c r="AK52">
        <v>5</v>
      </c>
      <c r="AL52" t="s">
        <v>1784</v>
      </c>
      <c r="AM52">
        <v>2.5</v>
      </c>
      <c r="AO52">
        <v>0.313</v>
      </c>
      <c r="AQ52">
        <v>2.71</v>
      </c>
      <c r="AS52">
        <v>6.7</v>
      </c>
      <c r="AU52">
        <v>245</v>
      </c>
      <c r="AW52">
        <v>445</v>
      </c>
      <c r="AY52">
        <v>1780</v>
      </c>
      <c r="BA52">
        <v>7.63</v>
      </c>
      <c r="BC52">
        <v>183</v>
      </c>
      <c r="BE52">
        <v>9.1999999999999993</v>
      </c>
      <c r="BO52">
        <v>10</v>
      </c>
      <c r="CO52">
        <v>6.4</v>
      </c>
      <c r="CP52" t="s">
        <v>1784</v>
      </c>
      <c r="CQ52">
        <v>0.25</v>
      </c>
    </row>
    <row r="53" spans="1:97" x14ac:dyDescent="0.2">
      <c r="A53" s="22" t="s">
        <v>1782</v>
      </c>
      <c r="B53" s="4">
        <v>39351.243055555555</v>
      </c>
      <c r="C53" s="4">
        <v>39351.40625</v>
      </c>
      <c r="D53" t="s">
        <v>1979</v>
      </c>
      <c r="E53" t="s">
        <v>1980</v>
      </c>
      <c r="G53">
        <v>50</v>
      </c>
      <c r="M53">
        <v>4.42</v>
      </c>
      <c r="O53">
        <v>10.5</v>
      </c>
      <c r="Q53">
        <v>51</v>
      </c>
      <c r="R53" t="s">
        <v>1784</v>
      </c>
      <c r="S53">
        <v>18</v>
      </c>
      <c r="T53" t="s">
        <v>1784</v>
      </c>
      <c r="U53">
        <v>18</v>
      </c>
      <c r="V53" s="7">
        <f t="shared" si="4"/>
        <v>125160.47699999998</v>
      </c>
      <c r="W53" s="7">
        <f t="shared" si="5"/>
        <v>2.2528885859999996</v>
      </c>
      <c r="X53" s="7">
        <f t="shared" si="6"/>
        <v>2.2528885859999996</v>
      </c>
      <c r="Y53" s="7">
        <f t="shared" si="7"/>
        <v>4.5057771719999993</v>
      </c>
      <c r="AC53" t="s">
        <v>531</v>
      </c>
      <c r="AD53" t="s">
        <v>489</v>
      </c>
      <c r="AJ53" t="s">
        <v>1784</v>
      </c>
      <c r="AK53">
        <v>5</v>
      </c>
      <c r="AL53" t="s">
        <v>1784</v>
      </c>
      <c r="AM53">
        <v>2.5</v>
      </c>
      <c r="AO53">
        <v>4.5999999999999999E-2</v>
      </c>
      <c r="AQ53">
        <v>1.23</v>
      </c>
      <c r="AS53">
        <v>13.8</v>
      </c>
      <c r="AU53">
        <v>45.6</v>
      </c>
      <c r="AW53">
        <v>76.2</v>
      </c>
      <c r="AY53">
        <v>643</v>
      </c>
      <c r="BA53">
        <v>7.82</v>
      </c>
      <c r="BC53">
        <v>173</v>
      </c>
      <c r="BE53">
        <v>1.9</v>
      </c>
      <c r="BO53">
        <v>26</v>
      </c>
      <c r="CO53">
        <v>9.6999999999999993</v>
      </c>
      <c r="CP53" t="s">
        <v>1784</v>
      </c>
      <c r="CQ53">
        <v>0.25</v>
      </c>
    </row>
    <row r="54" spans="1:97" x14ac:dyDescent="0.2">
      <c r="A54" s="22" t="s">
        <v>1782</v>
      </c>
      <c r="B54" s="4">
        <v>39417.569444444445</v>
      </c>
      <c r="C54" s="4">
        <v>39419.225694444445</v>
      </c>
      <c r="D54" t="s">
        <v>1983</v>
      </c>
      <c r="E54" t="s">
        <v>1984</v>
      </c>
      <c r="G54">
        <v>50</v>
      </c>
      <c r="M54">
        <v>186</v>
      </c>
      <c r="O54">
        <v>50.4</v>
      </c>
      <c r="Q54">
        <v>96</v>
      </c>
      <c r="R54" t="s">
        <v>1784</v>
      </c>
      <c r="S54">
        <v>18</v>
      </c>
      <c r="U54">
        <v>28</v>
      </c>
      <c r="V54" s="7">
        <f t="shared" si="4"/>
        <v>5266934.0999999996</v>
      </c>
      <c r="W54" s="7">
        <f t="shared" si="5"/>
        <v>94.804813799999991</v>
      </c>
      <c r="X54" s="7">
        <f t="shared" si="6"/>
        <v>147.47415479999998</v>
      </c>
      <c r="Y54" s="7">
        <f t="shared" si="7"/>
        <v>242.27896859999998</v>
      </c>
      <c r="AC54" t="s">
        <v>531</v>
      </c>
      <c r="AD54" t="s">
        <v>490</v>
      </c>
      <c r="AJ54" t="s">
        <v>1784</v>
      </c>
      <c r="AK54">
        <v>5</v>
      </c>
      <c r="AL54" t="s">
        <v>1784</v>
      </c>
      <c r="AM54">
        <v>2.5</v>
      </c>
      <c r="AO54">
        <v>0.35399999999999998</v>
      </c>
      <c r="AQ54">
        <v>1.2</v>
      </c>
      <c r="AS54">
        <v>7.5</v>
      </c>
      <c r="AU54">
        <v>220</v>
      </c>
      <c r="AW54">
        <v>346</v>
      </c>
      <c r="AY54">
        <v>1280</v>
      </c>
      <c r="BA54">
        <v>7.11</v>
      </c>
      <c r="BC54">
        <v>79.5</v>
      </c>
      <c r="BE54">
        <v>10</v>
      </c>
      <c r="BO54">
        <v>24</v>
      </c>
      <c r="CO54">
        <v>8.9</v>
      </c>
      <c r="CP54" t="s">
        <v>1784</v>
      </c>
      <c r="CQ54">
        <v>0.25</v>
      </c>
    </row>
    <row r="55" spans="1:97" x14ac:dyDescent="0.2">
      <c r="A55" s="22" t="s">
        <v>1782</v>
      </c>
      <c r="B55" s="4">
        <v>39427.274305555555</v>
      </c>
      <c r="C55" s="4">
        <v>39428.1875</v>
      </c>
      <c r="D55" t="s">
        <v>1987</v>
      </c>
      <c r="E55" t="s">
        <v>1988</v>
      </c>
      <c r="G55">
        <v>50</v>
      </c>
      <c r="M55">
        <v>18.3</v>
      </c>
      <c r="O55">
        <v>2.5</v>
      </c>
      <c r="Q55">
        <v>13</v>
      </c>
      <c r="R55" t="s">
        <v>1784</v>
      </c>
      <c r="S55">
        <v>18</v>
      </c>
      <c r="U55">
        <v>31</v>
      </c>
      <c r="V55" s="7">
        <f t="shared" si="4"/>
        <v>518198.35499999998</v>
      </c>
      <c r="W55" s="7">
        <f t="shared" si="5"/>
        <v>9.32757039</v>
      </c>
      <c r="X55" s="7">
        <f t="shared" si="6"/>
        <v>16.064149004999997</v>
      </c>
      <c r="Y55" s="7">
        <f t="shared" si="7"/>
        <v>25.391719394999996</v>
      </c>
      <c r="AC55" t="s">
        <v>531</v>
      </c>
      <c r="AD55" t="s">
        <v>491</v>
      </c>
      <c r="AJ55" t="s">
        <v>1784</v>
      </c>
      <c r="AK55">
        <v>5</v>
      </c>
      <c r="AL55" t="s">
        <v>1784</v>
      </c>
      <c r="AM55">
        <v>2.5</v>
      </c>
      <c r="AO55">
        <v>0.18099999999999999</v>
      </c>
      <c r="AQ55">
        <v>0.54</v>
      </c>
      <c r="AS55">
        <v>5.6</v>
      </c>
      <c r="AU55">
        <v>302</v>
      </c>
      <c r="AW55">
        <v>497</v>
      </c>
      <c r="AY55">
        <v>1910</v>
      </c>
      <c r="BA55">
        <v>8.0299999999999994</v>
      </c>
      <c r="BC55">
        <v>165</v>
      </c>
      <c r="BE55">
        <v>1.1000000000000001</v>
      </c>
      <c r="BO55">
        <v>6</v>
      </c>
      <c r="CO55">
        <v>1.9</v>
      </c>
      <c r="CP55" t="s">
        <v>1784</v>
      </c>
      <c r="CQ55">
        <v>0.25</v>
      </c>
    </row>
    <row r="56" spans="1:97" x14ac:dyDescent="0.2">
      <c r="A56" s="22" t="s">
        <v>1782</v>
      </c>
      <c r="B56" s="4">
        <v>39452.75</v>
      </c>
      <c r="C56" s="4">
        <v>39456.302083333336</v>
      </c>
      <c r="D56" t="s">
        <v>1989</v>
      </c>
      <c r="E56" t="s">
        <v>1990</v>
      </c>
      <c r="G56">
        <v>50</v>
      </c>
      <c r="M56">
        <v>1493</v>
      </c>
      <c r="O56">
        <v>16.2</v>
      </c>
      <c r="Q56">
        <v>51.6</v>
      </c>
      <c r="R56" t="s">
        <v>1784</v>
      </c>
      <c r="S56">
        <v>18</v>
      </c>
      <c r="T56" t="s">
        <v>1784</v>
      </c>
      <c r="U56">
        <v>18</v>
      </c>
      <c r="V56" s="7">
        <f t="shared" si="4"/>
        <v>42277057.049999997</v>
      </c>
      <c r="W56" s="7">
        <f t="shared" si="5"/>
        <v>760.98702689999993</v>
      </c>
      <c r="X56" s="7">
        <f t="shared" si="6"/>
        <v>760.98702689999993</v>
      </c>
      <c r="Y56" s="7">
        <f t="shared" si="7"/>
        <v>1521.9740537999999</v>
      </c>
      <c r="AC56" t="s">
        <v>531</v>
      </c>
      <c r="AD56" t="s">
        <v>492</v>
      </c>
      <c r="AJ56" t="s">
        <v>1784</v>
      </c>
      <c r="AK56">
        <v>5</v>
      </c>
      <c r="AL56" t="s">
        <v>1784</v>
      </c>
      <c r="AM56">
        <v>2.5</v>
      </c>
      <c r="AN56" t="s">
        <v>1784</v>
      </c>
      <c r="AO56">
        <v>1.4999999999999999E-2</v>
      </c>
      <c r="AQ56">
        <v>0.73</v>
      </c>
      <c r="AS56">
        <v>6.4</v>
      </c>
      <c r="AU56">
        <v>168</v>
      </c>
      <c r="AW56">
        <v>280</v>
      </c>
      <c r="AY56">
        <v>1190</v>
      </c>
      <c r="BA56">
        <v>7.62</v>
      </c>
      <c r="BC56">
        <v>129</v>
      </c>
      <c r="BE56">
        <v>3.3</v>
      </c>
      <c r="BO56">
        <v>14</v>
      </c>
      <c r="CO56">
        <v>3.4</v>
      </c>
      <c r="CP56" t="s">
        <v>1784</v>
      </c>
      <c r="CQ56">
        <v>0.25</v>
      </c>
    </row>
    <row r="57" spans="1:97" x14ac:dyDescent="0.2">
      <c r="A57" s="22" t="s">
        <v>1782</v>
      </c>
      <c r="B57" s="4">
        <v>39495.142361111109</v>
      </c>
      <c r="C57" s="4">
        <v>39496.21875</v>
      </c>
      <c r="D57" t="s">
        <v>1992</v>
      </c>
      <c r="E57" t="s">
        <v>1993</v>
      </c>
      <c r="G57">
        <v>50</v>
      </c>
      <c r="M57">
        <v>612</v>
      </c>
      <c r="O57">
        <v>123</v>
      </c>
      <c r="Q57">
        <v>248</v>
      </c>
      <c r="R57" t="s">
        <v>1784</v>
      </c>
      <c r="S57">
        <v>18</v>
      </c>
      <c r="U57">
        <v>62</v>
      </c>
      <c r="V57" s="7">
        <f t="shared" si="4"/>
        <v>17329912.199999999</v>
      </c>
      <c r="W57" s="7">
        <f t="shared" si="5"/>
        <v>311.93841959999997</v>
      </c>
      <c r="X57" s="7">
        <f t="shared" si="6"/>
        <v>1074.4545563999998</v>
      </c>
      <c r="Y57" s="7">
        <f t="shared" si="7"/>
        <v>1386.3929759999996</v>
      </c>
      <c r="AC57" t="s">
        <v>531</v>
      </c>
      <c r="AD57" t="s">
        <v>493</v>
      </c>
      <c r="AJ57" t="s">
        <v>1784</v>
      </c>
      <c r="AK57">
        <v>5</v>
      </c>
      <c r="AL57" t="s">
        <v>1784</v>
      </c>
      <c r="AM57">
        <v>2.5</v>
      </c>
      <c r="AS57">
        <v>5</v>
      </c>
      <c r="AU57">
        <v>285</v>
      </c>
      <c r="AW57">
        <v>451</v>
      </c>
      <c r="AY57">
        <v>1520</v>
      </c>
      <c r="BA57">
        <v>7.23</v>
      </c>
      <c r="BC57">
        <v>39.200000000000003</v>
      </c>
      <c r="BE57">
        <v>6.9</v>
      </c>
      <c r="BO57">
        <v>21</v>
      </c>
      <c r="CO57">
        <v>5.6</v>
      </c>
      <c r="CQ57">
        <v>0.59</v>
      </c>
    </row>
    <row r="58" spans="1:97" x14ac:dyDescent="0.2">
      <c r="A58" s="22" t="s">
        <v>1782</v>
      </c>
      <c r="B58" s="4">
        <v>39532.291666666664</v>
      </c>
      <c r="C58" s="4">
        <v>39534.256944444445</v>
      </c>
      <c r="D58" t="s">
        <v>1994</v>
      </c>
      <c r="E58" t="s">
        <v>1995</v>
      </c>
      <c r="G58">
        <v>50</v>
      </c>
      <c r="M58">
        <v>942</v>
      </c>
      <c r="N58" t="s">
        <v>1784</v>
      </c>
      <c r="O58">
        <v>60</v>
      </c>
      <c r="Q58">
        <v>37</v>
      </c>
      <c r="R58" t="s">
        <v>1784</v>
      </c>
      <c r="S58">
        <v>18</v>
      </c>
      <c r="T58" t="s">
        <v>1784</v>
      </c>
      <c r="U58">
        <v>18</v>
      </c>
      <c r="V58" s="7">
        <f t="shared" si="4"/>
        <v>26674472.699999999</v>
      </c>
      <c r="W58" s="7">
        <f t="shared" si="5"/>
        <v>480.14050859999998</v>
      </c>
      <c r="X58" s="7">
        <f t="shared" si="6"/>
        <v>480.14050859999998</v>
      </c>
      <c r="Y58" s="7">
        <f t="shared" si="7"/>
        <v>960.28101719999995</v>
      </c>
      <c r="AC58" t="s">
        <v>531</v>
      </c>
      <c r="AD58" t="s">
        <v>494</v>
      </c>
      <c r="AJ58" t="s">
        <v>1784</v>
      </c>
      <c r="AK58">
        <v>5</v>
      </c>
      <c r="AL58" t="s">
        <v>1784</v>
      </c>
      <c r="AM58">
        <v>2.5</v>
      </c>
      <c r="AO58">
        <v>4.3999999999999997E-2</v>
      </c>
      <c r="AQ58">
        <v>0.83</v>
      </c>
      <c r="AS58">
        <v>5.8</v>
      </c>
      <c r="AU58">
        <v>108</v>
      </c>
      <c r="AW58">
        <v>184</v>
      </c>
      <c r="AY58">
        <v>979</v>
      </c>
      <c r="BA58">
        <v>7.79</v>
      </c>
      <c r="BC58">
        <v>155</v>
      </c>
      <c r="BE58">
        <v>2.4</v>
      </c>
      <c r="BO58">
        <v>8</v>
      </c>
      <c r="CO58">
        <v>3</v>
      </c>
      <c r="CP58" t="s">
        <v>1784</v>
      </c>
      <c r="CQ58">
        <v>0.25</v>
      </c>
    </row>
    <row r="59" spans="1:97" x14ac:dyDescent="0.2">
      <c r="A59" s="22" t="s">
        <v>1782</v>
      </c>
      <c r="B59" s="4">
        <v>39782.652777777781</v>
      </c>
      <c r="C59" s="4">
        <v>39783.458333333336</v>
      </c>
      <c r="D59" t="s">
        <v>2000</v>
      </c>
      <c r="E59" t="s">
        <v>2001</v>
      </c>
      <c r="G59">
        <v>50</v>
      </c>
      <c r="M59">
        <v>71.48</v>
      </c>
      <c r="O59">
        <v>368</v>
      </c>
      <c r="Q59">
        <v>690</v>
      </c>
      <c r="R59" t="s">
        <v>1784</v>
      </c>
      <c r="S59">
        <v>18</v>
      </c>
      <c r="U59">
        <v>340</v>
      </c>
      <c r="V59" s="7">
        <f t="shared" si="4"/>
        <v>2024088.4380000001</v>
      </c>
      <c r="W59" s="7">
        <f t="shared" si="5"/>
        <v>36.433591884000002</v>
      </c>
      <c r="X59" s="7">
        <f t="shared" si="6"/>
        <v>688.19006892000004</v>
      </c>
      <c r="Y59" s="7">
        <f t="shared" si="7"/>
        <v>724.623660804</v>
      </c>
      <c r="AC59" t="s">
        <v>531</v>
      </c>
      <c r="AD59" t="s">
        <v>495</v>
      </c>
      <c r="AJ59" t="s">
        <v>1784</v>
      </c>
      <c r="AK59">
        <v>5</v>
      </c>
      <c r="AL59" t="s">
        <v>1784</v>
      </c>
      <c r="AM59">
        <v>2.5</v>
      </c>
      <c r="AO59">
        <v>0.16500000000000001</v>
      </c>
      <c r="AQ59">
        <v>0.79</v>
      </c>
      <c r="AS59">
        <v>5.9</v>
      </c>
      <c r="AU59">
        <v>125</v>
      </c>
      <c r="AW59">
        <v>211</v>
      </c>
      <c r="AY59">
        <v>927</v>
      </c>
      <c r="BA59">
        <v>7.87</v>
      </c>
      <c r="BC59">
        <v>106</v>
      </c>
      <c r="BE59">
        <v>1.6</v>
      </c>
      <c r="BO59">
        <v>19</v>
      </c>
      <c r="CO59">
        <v>1.8</v>
      </c>
      <c r="CP59" t="s">
        <v>1784</v>
      </c>
      <c r="CQ59">
        <v>0.25</v>
      </c>
    </row>
    <row r="60" spans="1:97" x14ac:dyDescent="0.2">
      <c r="A60" s="22" t="s">
        <v>1782</v>
      </c>
      <c r="B60" s="4">
        <v>39790.659722222219</v>
      </c>
      <c r="C60" s="4">
        <v>39791.913194444445</v>
      </c>
      <c r="D60" t="s">
        <v>2004</v>
      </c>
      <c r="E60" t="s">
        <v>2005</v>
      </c>
      <c r="G60">
        <v>50</v>
      </c>
      <c r="M60">
        <v>39.479999999999997</v>
      </c>
      <c r="N60" t="s">
        <v>1784</v>
      </c>
      <c r="O60">
        <v>24</v>
      </c>
      <c r="Q60">
        <v>50.9</v>
      </c>
      <c r="R60" t="s">
        <v>1784</v>
      </c>
      <c r="S60">
        <v>20</v>
      </c>
      <c r="T60" t="s">
        <v>1784</v>
      </c>
      <c r="U60">
        <v>20</v>
      </c>
      <c r="V60" s="7">
        <f t="shared" si="4"/>
        <v>1117949.2379999999</v>
      </c>
      <c r="W60" s="7">
        <f t="shared" si="5"/>
        <v>22.358984759999998</v>
      </c>
      <c r="X60" s="7">
        <f t="shared" si="6"/>
        <v>22.358984759999998</v>
      </c>
      <c r="Y60" s="7">
        <f t="shared" si="7"/>
        <v>44.717969519999997</v>
      </c>
      <c r="AC60" t="s">
        <v>531</v>
      </c>
      <c r="AD60" t="s">
        <v>522</v>
      </c>
      <c r="AJ60" t="s">
        <v>1784</v>
      </c>
      <c r="AK60">
        <v>5</v>
      </c>
      <c r="AL60" t="s">
        <v>1784</v>
      </c>
      <c r="AM60">
        <v>2.5</v>
      </c>
      <c r="AO60">
        <v>0.32900000000000001</v>
      </c>
      <c r="AQ60">
        <v>1.56</v>
      </c>
      <c r="AS60">
        <v>4.7</v>
      </c>
      <c r="AU60">
        <v>495</v>
      </c>
      <c r="AW60">
        <v>798</v>
      </c>
      <c r="AY60">
        <v>867</v>
      </c>
      <c r="BA60">
        <v>8.0399999999999991</v>
      </c>
      <c r="BC60">
        <v>308</v>
      </c>
      <c r="BE60">
        <v>0.95</v>
      </c>
      <c r="BO60">
        <v>35</v>
      </c>
      <c r="CO60">
        <v>0.94</v>
      </c>
      <c r="CP60" t="s">
        <v>1784</v>
      </c>
      <c r="CQ60">
        <v>0.25</v>
      </c>
      <c r="CR60" t="s">
        <v>1784</v>
      </c>
      <c r="CS60">
        <v>20</v>
      </c>
    </row>
    <row r="61" spans="1:97" x14ac:dyDescent="0.2">
      <c r="A61" s="22" t="s">
        <v>1782</v>
      </c>
      <c r="B61" s="4">
        <v>39822.284722222219</v>
      </c>
      <c r="C61" s="4">
        <v>39822.690972222219</v>
      </c>
      <c r="D61" t="s">
        <v>2006</v>
      </c>
      <c r="E61" t="s">
        <v>2007</v>
      </c>
      <c r="G61">
        <v>50</v>
      </c>
      <c r="M61">
        <v>10.9</v>
      </c>
      <c r="O61">
        <v>32.6</v>
      </c>
      <c r="Q61">
        <v>61.3</v>
      </c>
      <c r="R61" t="s">
        <v>1784</v>
      </c>
      <c r="S61">
        <v>20</v>
      </c>
      <c r="T61" t="s">
        <v>1784</v>
      </c>
      <c r="U61">
        <v>20</v>
      </c>
      <c r="V61" s="7">
        <f t="shared" si="4"/>
        <v>308653.66499999998</v>
      </c>
      <c r="W61" s="7">
        <f t="shared" si="5"/>
        <v>6.1730732999999995</v>
      </c>
      <c r="X61" s="7">
        <f t="shared" si="6"/>
        <v>6.1730732999999995</v>
      </c>
      <c r="Y61" s="7">
        <f t="shared" si="7"/>
        <v>12.346146599999999</v>
      </c>
      <c r="AC61" t="s">
        <v>531</v>
      </c>
      <c r="AD61" t="s">
        <v>498</v>
      </c>
      <c r="AJ61" t="s">
        <v>1784</v>
      </c>
      <c r="AK61">
        <v>5</v>
      </c>
      <c r="AL61" t="s">
        <v>1784</v>
      </c>
      <c r="AM61">
        <v>2.5</v>
      </c>
      <c r="AO61">
        <v>0.16900000000000001</v>
      </c>
      <c r="AQ61">
        <v>0.56999999999999995</v>
      </c>
      <c r="AS61">
        <v>3.7</v>
      </c>
      <c r="AU61">
        <v>208</v>
      </c>
      <c r="AW61">
        <v>357</v>
      </c>
      <c r="AY61">
        <v>1550</v>
      </c>
      <c r="BA61">
        <v>7.8</v>
      </c>
      <c r="BC61">
        <v>193</v>
      </c>
      <c r="BE61">
        <v>0.55000000000000004</v>
      </c>
      <c r="BO61">
        <v>20</v>
      </c>
      <c r="CO61">
        <v>0.97</v>
      </c>
      <c r="CP61" t="s">
        <v>1784</v>
      </c>
      <c r="CQ61">
        <v>0.25</v>
      </c>
      <c r="CR61" t="s">
        <v>1784</v>
      </c>
      <c r="CS61">
        <v>20</v>
      </c>
    </row>
    <row r="62" spans="1:97" x14ac:dyDescent="0.2">
      <c r="A62" s="22" t="s">
        <v>1782</v>
      </c>
      <c r="B62" s="4">
        <v>39871.274305555555</v>
      </c>
      <c r="C62" s="4">
        <v>39871.513888888891</v>
      </c>
      <c r="D62" t="s">
        <v>2010</v>
      </c>
      <c r="E62" t="s">
        <v>2011</v>
      </c>
      <c r="G62">
        <v>50</v>
      </c>
      <c r="M62">
        <v>47.16</v>
      </c>
      <c r="N62" t="s">
        <v>1784</v>
      </c>
      <c r="O62">
        <v>200</v>
      </c>
      <c r="Q62">
        <v>148</v>
      </c>
      <c r="R62" t="s">
        <v>1784</v>
      </c>
      <c r="S62">
        <v>20</v>
      </c>
      <c r="U62">
        <v>49</v>
      </c>
      <c r="V62" s="7">
        <f t="shared" si="4"/>
        <v>1335422.6459999997</v>
      </c>
      <c r="W62" s="7">
        <f t="shared" si="5"/>
        <v>26.708452919999996</v>
      </c>
      <c r="X62" s="7">
        <f t="shared" si="6"/>
        <v>65.435709653999979</v>
      </c>
      <c r="Y62" s="7">
        <f t="shared" si="7"/>
        <v>92.144162573999978</v>
      </c>
      <c r="AC62" t="s">
        <v>531</v>
      </c>
      <c r="AD62" t="s">
        <v>499</v>
      </c>
      <c r="AJ62" t="s">
        <v>1784</v>
      </c>
      <c r="AK62">
        <v>5</v>
      </c>
      <c r="AL62" t="s">
        <v>1784</v>
      </c>
      <c r="AM62">
        <v>2.5</v>
      </c>
      <c r="AN62" t="s">
        <v>1784</v>
      </c>
      <c r="AO62">
        <v>1.4999999999999999E-2</v>
      </c>
      <c r="AQ62">
        <v>1.08</v>
      </c>
      <c r="AS62">
        <v>5.2</v>
      </c>
      <c r="AU62">
        <v>145</v>
      </c>
      <c r="AW62">
        <v>244</v>
      </c>
      <c r="AY62">
        <v>1070</v>
      </c>
      <c r="BA62">
        <v>7.35</v>
      </c>
      <c r="BC62">
        <v>119</v>
      </c>
      <c r="BE62">
        <v>1.3</v>
      </c>
      <c r="BO62">
        <v>8</v>
      </c>
      <c r="CO62">
        <v>1.3</v>
      </c>
      <c r="CP62" t="s">
        <v>1784</v>
      </c>
      <c r="CQ62">
        <v>0.25</v>
      </c>
      <c r="CR62" t="s">
        <v>1784</v>
      </c>
      <c r="CS62">
        <v>20</v>
      </c>
    </row>
    <row r="63" spans="1:97" x14ac:dyDescent="0.2">
      <c r="A63" s="22" t="s">
        <v>1782</v>
      </c>
      <c r="B63" s="4">
        <v>39900.802083333336</v>
      </c>
      <c r="C63" s="4">
        <v>39901.732638888891</v>
      </c>
      <c r="D63" t="s">
        <v>2012</v>
      </c>
      <c r="E63" t="s">
        <v>2013</v>
      </c>
      <c r="G63">
        <v>50</v>
      </c>
      <c r="M63">
        <v>64.62</v>
      </c>
      <c r="N63" t="s">
        <v>1784</v>
      </c>
      <c r="O63">
        <v>6</v>
      </c>
      <c r="P63" t="s">
        <v>1784</v>
      </c>
      <c r="Q63">
        <v>8.5</v>
      </c>
      <c r="R63" t="s">
        <v>1784</v>
      </c>
      <c r="S63">
        <v>20</v>
      </c>
      <c r="T63" t="s">
        <v>1784</v>
      </c>
      <c r="U63">
        <v>20</v>
      </c>
      <c r="V63" s="7">
        <f t="shared" si="4"/>
        <v>1829834.8470000001</v>
      </c>
      <c r="W63" s="7">
        <f t="shared" si="5"/>
        <v>36.596696940000001</v>
      </c>
      <c r="X63" s="7">
        <f t="shared" si="6"/>
        <v>36.596696940000001</v>
      </c>
      <c r="Y63" s="7">
        <f t="shared" si="7"/>
        <v>73.193393880000002</v>
      </c>
      <c r="AC63" t="s">
        <v>531</v>
      </c>
      <c r="AD63" t="s">
        <v>500</v>
      </c>
      <c r="AJ63" t="s">
        <v>1784</v>
      </c>
      <c r="AK63">
        <v>5</v>
      </c>
      <c r="AL63" t="s">
        <v>1784</v>
      </c>
      <c r="AM63">
        <v>2.5</v>
      </c>
      <c r="AO63">
        <v>0.17799999999999999</v>
      </c>
      <c r="AQ63">
        <v>0.56999999999999995</v>
      </c>
      <c r="AS63">
        <v>4.0999999999999996</v>
      </c>
      <c r="AU63">
        <v>224</v>
      </c>
      <c r="AW63">
        <v>398</v>
      </c>
      <c r="AY63">
        <v>1640</v>
      </c>
      <c r="BA63">
        <v>8.06</v>
      </c>
      <c r="BC63">
        <v>173</v>
      </c>
      <c r="BE63">
        <v>0.74</v>
      </c>
      <c r="BO63">
        <v>9</v>
      </c>
      <c r="CO63">
        <v>0.84</v>
      </c>
      <c r="CP63" t="s">
        <v>1784</v>
      </c>
      <c r="CQ63">
        <v>0.25</v>
      </c>
      <c r="CR63" t="s">
        <v>1784</v>
      </c>
      <c r="CS63">
        <v>20</v>
      </c>
    </row>
    <row r="64" spans="1:97" x14ac:dyDescent="0.2">
      <c r="A64" s="22" t="s">
        <v>1782</v>
      </c>
      <c r="B64" s="4">
        <v>39924.309027777781</v>
      </c>
      <c r="C64" s="4">
        <v>39924.59375</v>
      </c>
      <c r="D64" t="s">
        <v>2014</v>
      </c>
      <c r="E64" t="s">
        <v>2015</v>
      </c>
      <c r="G64">
        <v>50</v>
      </c>
      <c r="M64">
        <v>49.44</v>
      </c>
      <c r="O64">
        <v>5.8</v>
      </c>
      <c r="Q64">
        <v>20.5</v>
      </c>
      <c r="R64" t="s">
        <v>1784</v>
      </c>
      <c r="S64">
        <v>20</v>
      </c>
      <c r="T64" t="s">
        <v>1784</v>
      </c>
      <c r="U64">
        <v>20</v>
      </c>
      <c r="V64" s="7">
        <f t="shared" si="4"/>
        <v>1399985.064</v>
      </c>
      <c r="W64" s="7">
        <f t="shared" si="5"/>
        <v>27.99970128</v>
      </c>
      <c r="X64" s="7">
        <f t="shared" si="6"/>
        <v>27.99970128</v>
      </c>
      <c r="Y64" s="7">
        <f t="shared" si="7"/>
        <v>55.99940256</v>
      </c>
      <c r="AC64" t="s">
        <v>531</v>
      </c>
      <c r="AD64" t="s">
        <v>501</v>
      </c>
      <c r="AJ64" t="s">
        <v>1784</v>
      </c>
      <c r="AK64">
        <v>5</v>
      </c>
      <c r="AL64" t="s">
        <v>1784</v>
      </c>
      <c r="AM64">
        <v>2.5</v>
      </c>
      <c r="AO64">
        <v>9.0999999999999998E-2</v>
      </c>
      <c r="AQ64">
        <v>0.6</v>
      </c>
      <c r="AS64">
        <v>4.3</v>
      </c>
      <c r="AU64">
        <v>76.900000000000006</v>
      </c>
      <c r="AW64">
        <v>140</v>
      </c>
      <c r="AY64">
        <v>816</v>
      </c>
      <c r="BA64">
        <v>7.97</v>
      </c>
      <c r="BC64">
        <v>168</v>
      </c>
      <c r="BE64">
        <v>1.6</v>
      </c>
      <c r="BO64">
        <v>6</v>
      </c>
      <c r="CO64">
        <v>1.8</v>
      </c>
      <c r="CP64" t="s">
        <v>1784</v>
      </c>
      <c r="CQ64">
        <v>0.25</v>
      </c>
      <c r="CR64" t="s">
        <v>1784</v>
      </c>
      <c r="CS64">
        <v>20</v>
      </c>
    </row>
    <row r="65" spans="1:119" x14ac:dyDescent="0.2">
      <c r="A65" s="22" t="s">
        <v>1782</v>
      </c>
      <c r="B65" s="4">
        <v>40009.222222222219</v>
      </c>
      <c r="C65" s="4">
        <v>40009.503472222219</v>
      </c>
      <c r="D65" t="s">
        <v>2018</v>
      </c>
      <c r="E65" t="s">
        <v>2019</v>
      </c>
      <c r="G65">
        <v>50</v>
      </c>
      <c r="M65">
        <v>62.36</v>
      </c>
      <c r="O65">
        <v>6.7</v>
      </c>
      <c r="Q65">
        <v>34.9</v>
      </c>
      <c r="R65" t="s">
        <v>1784</v>
      </c>
      <c r="S65">
        <v>20</v>
      </c>
      <c r="T65" t="s">
        <v>1784</v>
      </c>
      <c r="U65">
        <v>20</v>
      </c>
      <c r="V65" s="7">
        <f t="shared" si="4"/>
        <v>1765838.7659999998</v>
      </c>
      <c r="W65" s="7">
        <f t="shared" si="5"/>
        <v>35.316775319999991</v>
      </c>
      <c r="X65" s="7">
        <f t="shared" si="6"/>
        <v>35.316775319999991</v>
      </c>
      <c r="Y65" s="7">
        <f t="shared" si="7"/>
        <v>70.633550639999982</v>
      </c>
      <c r="AC65" t="s">
        <v>531</v>
      </c>
      <c r="AD65" t="s">
        <v>502</v>
      </c>
      <c r="AJ65" t="s">
        <v>1784</v>
      </c>
      <c r="AK65">
        <v>5</v>
      </c>
      <c r="AL65" t="s">
        <v>1784</v>
      </c>
      <c r="AM65">
        <v>2.5</v>
      </c>
      <c r="AN65" t="s">
        <v>1784</v>
      </c>
      <c r="AO65">
        <v>1.4999999999999999E-2</v>
      </c>
      <c r="AQ65">
        <v>1.23</v>
      </c>
      <c r="AS65">
        <v>4.7</v>
      </c>
      <c r="AU65">
        <v>43.8</v>
      </c>
      <c r="AW65">
        <v>71.599999999999994</v>
      </c>
      <c r="AY65">
        <v>463</v>
      </c>
      <c r="BA65">
        <v>7.74</v>
      </c>
      <c r="BC65">
        <v>88.8</v>
      </c>
      <c r="BD65" t="s">
        <v>1784</v>
      </c>
      <c r="BE65">
        <v>0.25</v>
      </c>
      <c r="BO65">
        <v>34</v>
      </c>
      <c r="CO65">
        <v>1.4</v>
      </c>
      <c r="CP65" t="s">
        <v>1784</v>
      </c>
      <c r="CQ65">
        <v>0.25</v>
      </c>
      <c r="CR65" t="s">
        <v>1784</v>
      </c>
      <c r="CS65">
        <v>20</v>
      </c>
    </row>
    <row r="66" spans="1:119" x14ac:dyDescent="0.2">
      <c r="A66" s="22" t="s">
        <v>1782</v>
      </c>
      <c r="B66" s="4">
        <v>40155.379166666666</v>
      </c>
      <c r="C66" s="4">
        <v>40156.535416666666</v>
      </c>
      <c r="D66" t="s">
        <v>2022</v>
      </c>
      <c r="E66" t="s">
        <v>2023</v>
      </c>
      <c r="G66">
        <v>50</v>
      </c>
      <c r="M66">
        <v>489</v>
      </c>
      <c r="O66">
        <v>7</v>
      </c>
      <c r="Q66">
        <v>44.4</v>
      </c>
      <c r="R66" t="s">
        <v>1784</v>
      </c>
      <c r="S66">
        <v>20</v>
      </c>
      <c r="T66" t="s">
        <v>1784</v>
      </c>
      <c r="U66">
        <v>20</v>
      </c>
      <c r="V66" s="7">
        <f t="shared" si="4"/>
        <v>13846939.65</v>
      </c>
      <c r="W66" s="7">
        <f t="shared" si="5"/>
        <v>276.93879299999998</v>
      </c>
      <c r="X66" s="7">
        <f t="shared" si="6"/>
        <v>276.93879299999998</v>
      </c>
      <c r="Y66" s="7">
        <f t="shared" si="7"/>
        <v>553.87758599999995</v>
      </c>
      <c r="AC66" t="s">
        <v>531</v>
      </c>
      <c r="AD66" t="s">
        <v>503</v>
      </c>
      <c r="AJ66" t="s">
        <v>1784</v>
      </c>
      <c r="AK66">
        <v>5</v>
      </c>
      <c r="AL66" t="s">
        <v>1784</v>
      </c>
      <c r="AM66">
        <v>2.5</v>
      </c>
      <c r="AO66">
        <v>0.22600000000000001</v>
      </c>
      <c r="AQ66">
        <v>0.86</v>
      </c>
      <c r="AS66">
        <v>4.0999999999999996</v>
      </c>
      <c r="AU66">
        <v>264</v>
      </c>
      <c r="AW66">
        <v>436</v>
      </c>
      <c r="AY66">
        <v>1580</v>
      </c>
      <c r="BA66">
        <v>7.88</v>
      </c>
      <c r="BC66">
        <v>84</v>
      </c>
      <c r="BE66">
        <v>0.65</v>
      </c>
      <c r="BO66">
        <v>34</v>
      </c>
      <c r="CO66">
        <v>0.65</v>
      </c>
      <c r="CP66" t="s">
        <v>1784</v>
      </c>
      <c r="CQ66">
        <v>0.25</v>
      </c>
      <c r="CR66" t="s">
        <v>1784</v>
      </c>
      <c r="CS66">
        <v>20</v>
      </c>
    </row>
    <row r="67" spans="1:119" x14ac:dyDescent="0.2">
      <c r="A67" s="22" t="s">
        <v>1782</v>
      </c>
      <c r="B67" s="4">
        <v>40201.618055555555</v>
      </c>
      <c r="C67" s="4">
        <v>40203.152777777781</v>
      </c>
      <c r="D67" t="s">
        <v>2026</v>
      </c>
      <c r="E67" t="s">
        <v>2027</v>
      </c>
      <c r="G67">
        <v>50</v>
      </c>
      <c r="M67">
        <v>534</v>
      </c>
      <c r="O67">
        <v>19.399999999999999</v>
      </c>
      <c r="Q67">
        <v>80.5</v>
      </c>
      <c r="R67" t="s">
        <v>1784</v>
      </c>
      <c r="S67">
        <v>20</v>
      </c>
      <c r="T67" t="s">
        <v>1784</v>
      </c>
      <c r="U67">
        <v>20</v>
      </c>
      <c r="V67" s="7">
        <f t="shared" ref="V67:V73" si="8">M67*28.31685*1000</f>
        <v>15121197.899999999</v>
      </c>
      <c r="W67" s="7">
        <f t="shared" ref="W67:W73" si="9">V67*S67/1000000</f>
        <v>302.42395800000003</v>
      </c>
      <c r="X67" s="7">
        <f t="shared" ref="X67:X73" si="10">V67*U67/1000000</f>
        <v>302.42395800000003</v>
      </c>
      <c r="Y67" s="7">
        <f t="shared" ref="Y67:Y73" si="11">W67+X67</f>
        <v>604.84791600000005</v>
      </c>
      <c r="AC67" t="s">
        <v>531</v>
      </c>
      <c r="AD67" t="s">
        <v>504</v>
      </c>
      <c r="AJ67" t="s">
        <v>1784</v>
      </c>
      <c r="AK67">
        <v>5</v>
      </c>
      <c r="AL67" t="s">
        <v>1784</v>
      </c>
      <c r="AM67">
        <v>2.5</v>
      </c>
      <c r="AO67">
        <v>0.30399999999999999</v>
      </c>
      <c r="AQ67">
        <v>1.19</v>
      </c>
      <c r="AS67">
        <v>5.4</v>
      </c>
      <c r="AU67">
        <v>124</v>
      </c>
      <c r="AW67">
        <v>220</v>
      </c>
      <c r="AY67">
        <v>913</v>
      </c>
      <c r="BA67">
        <v>7.38</v>
      </c>
      <c r="BC67">
        <v>81.8</v>
      </c>
      <c r="BE67">
        <v>1.5</v>
      </c>
      <c r="BO67">
        <v>25</v>
      </c>
      <c r="CO67">
        <v>1.1000000000000001</v>
      </c>
      <c r="CP67" t="s">
        <v>1784</v>
      </c>
      <c r="CQ67">
        <v>0.25</v>
      </c>
      <c r="CR67" t="s">
        <v>1784</v>
      </c>
      <c r="CS67">
        <v>20</v>
      </c>
    </row>
    <row r="68" spans="1:119" x14ac:dyDescent="0.2">
      <c r="A68" s="22" t="s">
        <v>1782</v>
      </c>
      <c r="B68" s="4">
        <v>40218.159722222219</v>
      </c>
      <c r="C68" s="4">
        <v>40219.243055555555</v>
      </c>
      <c r="D68" t="s">
        <v>2030</v>
      </c>
      <c r="E68" t="s">
        <v>2031</v>
      </c>
      <c r="G68">
        <v>50</v>
      </c>
      <c r="M68">
        <v>50</v>
      </c>
      <c r="N68" t="s">
        <v>1784</v>
      </c>
      <c r="O68">
        <v>2</v>
      </c>
      <c r="P68" t="s">
        <v>1784</v>
      </c>
      <c r="Q68">
        <v>8.5</v>
      </c>
      <c r="R68" t="s">
        <v>1784</v>
      </c>
      <c r="S68">
        <v>20</v>
      </c>
      <c r="T68" t="s">
        <v>1784</v>
      </c>
      <c r="U68">
        <v>20</v>
      </c>
      <c r="V68" s="7">
        <f t="shared" si="8"/>
        <v>1415842.5</v>
      </c>
      <c r="W68" s="7">
        <f t="shared" si="9"/>
        <v>28.316849999999999</v>
      </c>
      <c r="X68" s="7">
        <f t="shared" si="10"/>
        <v>28.316849999999999</v>
      </c>
      <c r="Y68" s="7">
        <f t="shared" si="11"/>
        <v>56.633699999999997</v>
      </c>
      <c r="AC68" t="s">
        <v>531</v>
      </c>
      <c r="AD68" t="s">
        <v>505</v>
      </c>
      <c r="AJ68" t="s">
        <v>1784</v>
      </c>
      <c r="AK68">
        <v>5</v>
      </c>
      <c r="AL68" t="s">
        <v>1784</v>
      </c>
      <c r="AM68">
        <v>2.5</v>
      </c>
      <c r="AO68">
        <v>0.185</v>
      </c>
      <c r="AQ68">
        <v>0.3</v>
      </c>
      <c r="AS68">
        <v>2.2000000000000002</v>
      </c>
      <c r="AU68">
        <v>119</v>
      </c>
      <c r="AW68">
        <v>201</v>
      </c>
      <c r="AY68">
        <v>985</v>
      </c>
      <c r="BA68">
        <v>7.87</v>
      </c>
      <c r="BC68">
        <v>146</v>
      </c>
      <c r="BE68">
        <v>0.55000000000000004</v>
      </c>
      <c r="BO68">
        <v>5</v>
      </c>
      <c r="CO68">
        <v>0.41</v>
      </c>
      <c r="CP68" t="s">
        <v>1784</v>
      </c>
      <c r="CQ68">
        <v>0.25</v>
      </c>
      <c r="CR68" t="s">
        <v>1784</v>
      </c>
      <c r="CS68">
        <v>20</v>
      </c>
    </row>
    <row r="69" spans="1:119" x14ac:dyDescent="0.2">
      <c r="A69" s="22" t="s">
        <v>1782</v>
      </c>
      <c r="B69" s="4">
        <v>40246.65625</v>
      </c>
      <c r="C69" s="4">
        <v>40248.260416666664</v>
      </c>
      <c r="D69" t="s">
        <v>2032</v>
      </c>
      <c r="E69" t="s">
        <v>2033</v>
      </c>
      <c r="G69">
        <v>50</v>
      </c>
      <c r="M69">
        <v>372</v>
      </c>
      <c r="O69">
        <v>35</v>
      </c>
      <c r="Q69">
        <v>77.7</v>
      </c>
      <c r="R69" t="s">
        <v>1784</v>
      </c>
      <c r="S69">
        <v>20</v>
      </c>
      <c r="T69" t="s">
        <v>1784</v>
      </c>
      <c r="U69">
        <v>20</v>
      </c>
      <c r="V69" s="7">
        <f t="shared" si="8"/>
        <v>10533868.199999999</v>
      </c>
      <c r="W69" s="7">
        <f t="shared" si="9"/>
        <v>210.67736400000001</v>
      </c>
      <c r="X69" s="7">
        <f t="shared" si="10"/>
        <v>210.67736400000001</v>
      </c>
      <c r="Y69" s="7">
        <f t="shared" si="11"/>
        <v>421.35472800000002</v>
      </c>
      <c r="AC69" t="s">
        <v>531</v>
      </c>
      <c r="AD69" t="s">
        <v>506</v>
      </c>
      <c r="AJ69" t="s">
        <v>1784</v>
      </c>
      <c r="AK69">
        <v>5</v>
      </c>
      <c r="AL69" t="s">
        <v>1784</v>
      </c>
      <c r="AM69">
        <v>2.5</v>
      </c>
      <c r="AO69">
        <v>0.17799999999999999</v>
      </c>
      <c r="AQ69">
        <v>0.98</v>
      </c>
      <c r="AS69">
        <v>4.8</v>
      </c>
      <c r="AU69">
        <v>119</v>
      </c>
      <c r="AW69">
        <v>199</v>
      </c>
      <c r="AY69">
        <v>934</v>
      </c>
      <c r="BA69">
        <v>7.47</v>
      </c>
      <c r="BC69">
        <v>121</v>
      </c>
      <c r="BE69">
        <v>1.2</v>
      </c>
      <c r="BO69">
        <v>17</v>
      </c>
      <c r="CO69">
        <v>1.3</v>
      </c>
      <c r="CQ69">
        <v>0.37</v>
      </c>
      <c r="CR69" t="s">
        <v>1784</v>
      </c>
      <c r="CS69">
        <v>20</v>
      </c>
    </row>
    <row r="70" spans="1:119" x14ac:dyDescent="0.2">
      <c r="A70" s="22" t="s">
        <v>1782</v>
      </c>
      <c r="B70" s="4">
        <v>40276.222222222219</v>
      </c>
      <c r="C70" s="4">
        <v>40276.475694444445</v>
      </c>
      <c r="D70" t="s">
        <v>2034</v>
      </c>
      <c r="E70" t="s">
        <v>2035</v>
      </c>
      <c r="G70">
        <v>50</v>
      </c>
      <c r="M70">
        <v>54</v>
      </c>
      <c r="N70" t="s">
        <v>1784</v>
      </c>
      <c r="O70">
        <v>3</v>
      </c>
      <c r="Q70">
        <v>17.899999999999999</v>
      </c>
      <c r="R70" t="s">
        <v>1784</v>
      </c>
      <c r="S70">
        <v>20</v>
      </c>
      <c r="T70" t="s">
        <v>1784</v>
      </c>
      <c r="U70">
        <v>20</v>
      </c>
      <c r="V70" s="7">
        <f t="shared" si="8"/>
        <v>1529109.9</v>
      </c>
      <c r="W70" s="7">
        <f t="shared" si="9"/>
        <v>30.582198000000002</v>
      </c>
      <c r="X70" s="7">
        <f t="shared" si="10"/>
        <v>30.582198000000002</v>
      </c>
      <c r="Y70" s="7">
        <f t="shared" si="11"/>
        <v>61.164396000000004</v>
      </c>
      <c r="AC70" t="s">
        <v>531</v>
      </c>
      <c r="AD70" t="s">
        <v>507</v>
      </c>
      <c r="AJ70" t="s">
        <v>1784</v>
      </c>
      <c r="AK70">
        <v>5</v>
      </c>
      <c r="AL70" t="s">
        <v>1784</v>
      </c>
      <c r="AM70">
        <v>2.5</v>
      </c>
      <c r="AO70">
        <v>6.0999999999999999E-2</v>
      </c>
      <c r="AQ70">
        <v>0.67</v>
      </c>
      <c r="AS70">
        <v>4.0999999999999996</v>
      </c>
      <c r="AU70">
        <v>63.3</v>
      </c>
      <c r="AW70">
        <v>105</v>
      </c>
      <c r="AY70">
        <v>758</v>
      </c>
      <c r="BA70">
        <v>8.01</v>
      </c>
      <c r="BC70">
        <v>181</v>
      </c>
      <c r="BE70">
        <v>0.9</v>
      </c>
      <c r="BO70">
        <v>6</v>
      </c>
      <c r="CO70">
        <v>1</v>
      </c>
      <c r="CP70" t="s">
        <v>1784</v>
      </c>
      <c r="CQ70">
        <v>0.25</v>
      </c>
      <c r="CR70" t="s">
        <v>1784</v>
      </c>
      <c r="CS70">
        <v>20</v>
      </c>
    </row>
    <row r="71" spans="1:119" x14ac:dyDescent="0.2">
      <c r="A71" s="22" t="s">
        <v>1782</v>
      </c>
      <c r="B71" s="4">
        <v>40422.152777777781</v>
      </c>
      <c r="C71" s="4">
        <v>40422.260416666664</v>
      </c>
      <c r="D71" t="s">
        <v>2038</v>
      </c>
      <c r="E71" t="s">
        <v>2039</v>
      </c>
      <c r="G71">
        <v>50</v>
      </c>
      <c r="M71">
        <v>80</v>
      </c>
      <c r="O71">
        <v>5.3</v>
      </c>
      <c r="Q71">
        <v>57.9</v>
      </c>
      <c r="R71" t="s">
        <v>1784</v>
      </c>
      <c r="S71">
        <v>20</v>
      </c>
      <c r="T71" t="s">
        <v>1784</v>
      </c>
      <c r="U71">
        <v>20</v>
      </c>
      <c r="V71" s="7">
        <f t="shared" si="8"/>
        <v>2265348</v>
      </c>
      <c r="W71" s="7">
        <f t="shared" si="9"/>
        <v>45.306959999999997</v>
      </c>
      <c r="X71" s="7">
        <f t="shared" si="10"/>
        <v>45.306959999999997</v>
      </c>
      <c r="Y71" s="7">
        <f t="shared" si="11"/>
        <v>90.613919999999993</v>
      </c>
      <c r="AC71" t="s">
        <v>531</v>
      </c>
      <c r="AD71" t="s">
        <v>508</v>
      </c>
      <c r="AJ71" t="s">
        <v>1784</v>
      </c>
      <c r="AK71">
        <v>5</v>
      </c>
      <c r="AL71" t="s">
        <v>1784</v>
      </c>
      <c r="AM71">
        <v>2.5</v>
      </c>
      <c r="AO71">
        <v>3.2000000000000001E-2</v>
      </c>
      <c r="AQ71">
        <v>1.27</v>
      </c>
      <c r="AS71">
        <v>4.3</v>
      </c>
      <c r="AU71">
        <v>21.5</v>
      </c>
      <c r="AW71">
        <v>33.200000000000003</v>
      </c>
      <c r="AY71">
        <v>268</v>
      </c>
      <c r="BA71">
        <v>7.83</v>
      </c>
      <c r="BC71">
        <v>62.2</v>
      </c>
      <c r="BE71">
        <v>0.6</v>
      </c>
      <c r="BO71">
        <v>67</v>
      </c>
      <c r="CO71">
        <v>1.2</v>
      </c>
      <c r="CP71" t="s">
        <v>1784</v>
      </c>
      <c r="CQ71">
        <v>0.25</v>
      </c>
      <c r="CR71" t="s">
        <v>1784</v>
      </c>
      <c r="CS71">
        <v>20</v>
      </c>
    </row>
    <row r="72" spans="1:119" x14ac:dyDescent="0.2">
      <c r="A72" s="22" t="s">
        <v>1782</v>
      </c>
      <c r="B72" s="4">
        <v>40477.305555555555</v>
      </c>
      <c r="C72" s="4">
        <v>40477.430555555555</v>
      </c>
      <c r="D72" t="s">
        <v>2042</v>
      </c>
      <c r="E72" t="s">
        <v>2043</v>
      </c>
      <c r="G72">
        <v>50</v>
      </c>
      <c r="M72">
        <v>158</v>
      </c>
      <c r="O72">
        <v>6.3</v>
      </c>
      <c r="Q72">
        <v>42.9</v>
      </c>
      <c r="R72" t="s">
        <v>1784</v>
      </c>
      <c r="S72">
        <v>20</v>
      </c>
      <c r="T72" t="s">
        <v>1784</v>
      </c>
      <c r="U72">
        <v>20</v>
      </c>
      <c r="V72" s="7">
        <f t="shared" si="8"/>
        <v>4474062.3</v>
      </c>
      <c r="W72" s="7">
        <f t="shared" si="9"/>
        <v>89.481245999999999</v>
      </c>
      <c r="X72" s="7">
        <f t="shared" si="10"/>
        <v>89.481245999999999</v>
      </c>
      <c r="Y72" s="7">
        <f t="shared" si="11"/>
        <v>178.962492</v>
      </c>
      <c r="AC72" t="s">
        <v>531</v>
      </c>
      <c r="AD72" t="s">
        <v>509</v>
      </c>
      <c r="AJ72" t="s">
        <v>1784</v>
      </c>
      <c r="AK72">
        <v>5</v>
      </c>
      <c r="AL72" t="s">
        <v>1784</v>
      </c>
      <c r="AM72">
        <v>2.5</v>
      </c>
      <c r="AO72">
        <v>1.9E-2</v>
      </c>
      <c r="AQ72">
        <v>0.54</v>
      </c>
      <c r="AS72">
        <v>3.5</v>
      </c>
      <c r="AU72">
        <v>11.6</v>
      </c>
      <c r="AW72">
        <v>17.7</v>
      </c>
      <c r="AY72">
        <v>167</v>
      </c>
      <c r="BA72">
        <v>7.53</v>
      </c>
      <c r="BC72">
        <v>41.8</v>
      </c>
      <c r="BO72">
        <v>70</v>
      </c>
      <c r="BQ72">
        <v>15.6</v>
      </c>
      <c r="BS72">
        <v>0.08</v>
      </c>
      <c r="BU72">
        <v>10</v>
      </c>
      <c r="BW72">
        <v>5.5</v>
      </c>
      <c r="BY72">
        <v>8.5</v>
      </c>
      <c r="CA72">
        <v>40</v>
      </c>
      <c r="CC72">
        <v>0.23899999999999999</v>
      </c>
      <c r="CI72">
        <v>61.6</v>
      </c>
      <c r="CR72" t="s">
        <v>1784</v>
      </c>
      <c r="CS72">
        <v>20</v>
      </c>
      <c r="DB72" t="s">
        <v>1784</v>
      </c>
      <c r="DC72">
        <v>1</v>
      </c>
      <c r="DE72">
        <v>5</v>
      </c>
      <c r="DK72">
        <v>3</v>
      </c>
    </row>
    <row r="73" spans="1:119" x14ac:dyDescent="0.2">
      <c r="A73" s="22" t="s">
        <v>1782</v>
      </c>
      <c r="B73" s="4">
        <v>40532.725694444445</v>
      </c>
      <c r="C73" s="4">
        <v>40533.565972222219</v>
      </c>
      <c r="D73" t="s">
        <v>2048</v>
      </c>
      <c r="E73" t="s">
        <v>2049</v>
      </c>
      <c r="G73">
        <v>50</v>
      </c>
      <c r="M73">
        <v>8.5</v>
      </c>
      <c r="O73">
        <v>8.6999999999999993</v>
      </c>
      <c r="Q73">
        <v>24.3</v>
      </c>
      <c r="R73" t="s">
        <v>1784</v>
      </c>
      <c r="S73">
        <v>20</v>
      </c>
      <c r="T73" t="s">
        <v>1784</v>
      </c>
      <c r="U73">
        <v>20</v>
      </c>
      <c r="V73" s="7">
        <f t="shared" si="8"/>
        <v>240693.22499999998</v>
      </c>
      <c r="W73" s="7">
        <f t="shared" si="9"/>
        <v>4.8138645000000002</v>
      </c>
      <c r="X73" s="7">
        <f t="shared" si="10"/>
        <v>4.8138645000000002</v>
      </c>
      <c r="Y73" s="7">
        <f t="shared" si="11"/>
        <v>9.6277290000000004</v>
      </c>
      <c r="AC73" t="s">
        <v>531</v>
      </c>
      <c r="AD73" t="s">
        <v>510</v>
      </c>
      <c r="AJ73" t="s">
        <v>1784</v>
      </c>
      <c r="AK73">
        <v>5</v>
      </c>
      <c r="AL73" t="s">
        <v>1784</v>
      </c>
      <c r="AM73">
        <v>2.5</v>
      </c>
      <c r="AO73">
        <v>6.5000000000000002E-2</v>
      </c>
      <c r="AQ73">
        <v>0.53</v>
      </c>
      <c r="AS73">
        <v>5.2</v>
      </c>
      <c r="AU73">
        <v>226</v>
      </c>
      <c r="AW73">
        <v>365</v>
      </c>
      <c r="AY73">
        <v>1760</v>
      </c>
      <c r="BA73">
        <v>7.89</v>
      </c>
      <c r="BC73">
        <v>288</v>
      </c>
      <c r="BE73">
        <v>0.51</v>
      </c>
      <c r="BO73">
        <v>3</v>
      </c>
      <c r="CO73">
        <v>1.3</v>
      </c>
      <c r="CQ73">
        <v>0.38</v>
      </c>
      <c r="CR73" t="s">
        <v>1784</v>
      </c>
      <c r="CS73">
        <v>20</v>
      </c>
    </row>
    <row r="74" spans="1:119" s="108" customFormat="1" x14ac:dyDescent="0.2">
      <c r="A74" s="107" t="s">
        <v>1782</v>
      </c>
      <c r="B74" s="103">
        <v>40574.465277777781</v>
      </c>
      <c r="C74" s="103">
        <v>40576.451388888891</v>
      </c>
      <c r="D74" s="102" t="s">
        <v>2050</v>
      </c>
      <c r="E74" s="102" t="s">
        <v>2051</v>
      </c>
      <c r="F74" s="102"/>
      <c r="G74" s="102">
        <v>50</v>
      </c>
      <c r="H74" s="102"/>
      <c r="I74" s="102"/>
      <c r="J74" s="102"/>
      <c r="K74" s="102"/>
      <c r="L74" s="102"/>
      <c r="M74" s="102">
        <v>5.0999999999999996</v>
      </c>
      <c r="N74" s="102" t="s">
        <v>1784</v>
      </c>
      <c r="O74" s="102">
        <v>3</v>
      </c>
      <c r="P74" s="102"/>
      <c r="Q74" s="102">
        <v>18.2</v>
      </c>
      <c r="R74" s="102" t="s">
        <v>1784</v>
      </c>
      <c r="S74" s="102">
        <v>20</v>
      </c>
      <c r="T74" s="102" t="s">
        <v>1784</v>
      </c>
      <c r="U74" s="102">
        <v>20</v>
      </c>
      <c r="V74" s="7">
        <f t="shared" ref="V74:V89" si="12">M74*28.31685*1000</f>
        <v>144415.935</v>
      </c>
      <c r="W74" s="7">
        <f t="shared" ref="W74:W89" si="13">V74*S74/1000000</f>
        <v>2.8883187000000001</v>
      </c>
      <c r="X74" s="7">
        <f t="shared" ref="X74:X89" si="14">V74*U74/1000000</f>
        <v>2.8883187000000001</v>
      </c>
      <c r="Y74" s="7">
        <f t="shared" ref="Y74:Y89" si="15">W74+X74</f>
        <v>5.7766374000000003</v>
      </c>
      <c r="Z74"/>
      <c r="AA74"/>
      <c r="AB74"/>
      <c r="AC74" t="s">
        <v>531</v>
      </c>
      <c r="AD74" t="s">
        <v>511</v>
      </c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2"/>
      <c r="BA74" s="102"/>
      <c r="BB74" s="102"/>
      <c r="BC74" s="102"/>
      <c r="BD74" s="102"/>
      <c r="BE74" s="102"/>
      <c r="BF74" s="102"/>
      <c r="BG74" s="102"/>
      <c r="BH74" s="102"/>
      <c r="BI74" s="102"/>
      <c r="BJ74" s="102"/>
      <c r="BK74" s="102"/>
      <c r="BL74" s="102"/>
      <c r="BM74" s="102"/>
      <c r="BN74" s="102"/>
      <c r="BO74" s="102"/>
      <c r="BP74" s="102"/>
      <c r="BQ74" s="102"/>
      <c r="BR74" s="102"/>
      <c r="BS74" s="102"/>
      <c r="BT74" s="102"/>
      <c r="BU74" s="102"/>
      <c r="BV74" s="102"/>
      <c r="BW74" s="102"/>
      <c r="BX74" s="102"/>
      <c r="BY74" s="10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2"/>
      <c r="CJ74" s="102"/>
      <c r="CK74" s="102"/>
      <c r="CL74" s="102"/>
      <c r="CM74" s="102"/>
      <c r="CN74" s="102"/>
      <c r="CO74" s="102"/>
      <c r="CP74" s="102"/>
      <c r="CQ74" s="102"/>
      <c r="CR74" s="102"/>
      <c r="CS74" s="102"/>
      <c r="CT74" s="102"/>
      <c r="CU74" s="102"/>
      <c r="CV74" s="102"/>
      <c r="CW74" s="102"/>
      <c r="CX74" s="102"/>
      <c r="CY74" s="102"/>
      <c r="CZ74" s="102"/>
      <c r="DA74" s="102"/>
      <c r="DB74" s="102"/>
      <c r="DC74" s="102"/>
      <c r="DD74" s="102"/>
      <c r="DE74" s="102"/>
      <c r="DF74" s="102"/>
      <c r="DG74" s="102"/>
      <c r="DH74" s="102"/>
      <c r="DI74" s="102"/>
      <c r="DJ74" s="102"/>
      <c r="DK74" s="102"/>
      <c r="DL74" s="102"/>
      <c r="DM74" s="102"/>
      <c r="DN74" s="102"/>
      <c r="DO74" s="102"/>
    </row>
    <row r="75" spans="1:119" s="108" customFormat="1" x14ac:dyDescent="0.2">
      <c r="A75" s="107" t="s">
        <v>1782</v>
      </c>
      <c r="B75" s="103">
        <v>40594.402777777781</v>
      </c>
      <c r="C75" s="103">
        <v>40596.319444444445</v>
      </c>
      <c r="D75" s="102" t="s">
        <v>2053</v>
      </c>
      <c r="E75" s="102" t="s">
        <v>2054</v>
      </c>
      <c r="F75" s="102"/>
      <c r="G75" s="102">
        <v>50</v>
      </c>
      <c r="H75" s="102"/>
      <c r="I75" s="102"/>
      <c r="J75" s="102"/>
      <c r="K75" s="102"/>
      <c r="L75" s="102"/>
      <c r="M75" s="102">
        <v>141</v>
      </c>
      <c r="N75" s="102" t="s">
        <v>1934</v>
      </c>
      <c r="O75" s="102">
        <v>11.5</v>
      </c>
      <c r="P75" s="102"/>
      <c r="Q75" s="102">
        <v>93</v>
      </c>
      <c r="R75" s="102" t="s">
        <v>1784</v>
      </c>
      <c r="S75" s="102">
        <v>20</v>
      </c>
      <c r="T75" s="102"/>
      <c r="U75" s="102">
        <v>48</v>
      </c>
      <c r="V75" s="7">
        <f t="shared" si="12"/>
        <v>3992675.8499999996</v>
      </c>
      <c r="W75" s="7">
        <f t="shared" si="13"/>
        <v>79.853516999999997</v>
      </c>
      <c r="X75" s="7">
        <f t="shared" si="14"/>
        <v>191.64844079999997</v>
      </c>
      <c r="Y75" s="7">
        <f t="shared" si="15"/>
        <v>271.50195779999996</v>
      </c>
      <c r="Z75"/>
      <c r="AA75"/>
      <c r="AB75"/>
      <c r="AC75" t="s">
        <v>531</v>
      </c>
      <c r="AD75" t="s">
        <v>512</v>
      </c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2"/>
      <c r="BP75" s="102"/>
      <c r="BQ75" s="102"/>
      <c r="BR75" s="102"/>
      <c r="BS75" s="102"/>
      <c r="BT75" s="102"/>
      <c r="BU75" s="102"/>
      <c r="BV75" s="102"/>
      <c r="BW75" s="102"/>
      <c r="BX75" s="102"/>
      <c r="BY75" s="10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2"/>
      <c r="CJ75" s="102"/>
      <c r="CK75" s="102"/>
      <c r="CL75" s="102"/>
      <c r="CM75" s="102"/>
      <c r="CN75" s="102"/>
      <c r="CO75" s="102"/>
      <c r="CP75" s="102"/>
      <c r="CQ75" s="102"/>
      <c r="CR75" s="102"/>
      <c r="CS75" s="102"/>
      <c r="CT75" s="102"/>
      <c r="CU75" s="102"/>
      <c r="CV75" s="102"/>
      <c r="CW75" s="102"/>
      <c r="CX75" s="102"/>
      <c r="CY75" s="102"/>
      <c r="CZ75" s="102"/>
      <c r="DA75" s="102"/>
      <c r="DB75" s="102"/>
      <c r="DC75" s="102"/>
      <c r="DD75" s="102"/>
      <c r="DE75" s="102"/>
      <c r="DF75" s="102"/>
      <c r="DG75" s="102"/>
      <c r="DH75" s="102"/>
      <c r="DI75" s="102"/>
      <c r="DJ75" s="102"/>
      <c r="DK75" s="102"/>
      <c r="DL75" s="102"/>
      <c r="DM75" s="102"/>
      <c r="DN75" s="102"/>
      <c r="DO75" s="102"/>
    </row>
    <row r="76" spans="1:119" s="108" customFormat="1" x14ac:dyDescent="0.2">
      <c r="A76" s="107" t="s">
        <v>1782</v>
      </c>
      <c r="B76" s="103">
        <v>40652.788194444445</v>
      </c>
      <c r="C76" s="103">
        <v>40653.177083333336</v>
      </c>
      <c r="D76" s="102" t="s">
        <v>2055</v>
      </c>
      <c r="E76" s="102" t="s">
        <v>2056</v>
      </c>
      <c r="F76" s="102"/>
      <c r="G76" s="102">
        <v>50</v>
      </c>
      <c r="H76" s="102"/>
      <c r="I76" s="102"/>
      <c r="J76" s="102"/>
      <c r="K76" s="102"/>
      <c r="L76" s="102"/>
      <c r="M76" s="102">
        <v>646</v>
      </c>
      <c r="N76" s="102" t="s">
        <v>1784</v>
      </c>
      <c r="O76" s="102">
        <v>6</v>
      </c>
      <c r="P76" s="102"/>
      <c r="Q76" s="102">
        <v>21.7</v>
      </c>
      <c r="R76" s="102" t="s">
        <v>1784</v>
      </c>
      <c r="S76" s="102">
        <v>20</v>
      </c>
      <c r="T76" s="102" t="s">
        <v>1784</v>
      </c>
      <c r="U76" s="102">
        <v>20</v>
      </c>
      <c r="V76" s="7">
        <f t="shared" si="12"/>
        <v>18292685.099999998</v>
      </c>
      <c r="W76" s="7">
        <f t="shared" si="13"/>
        <v>365.85370199999994</v>
      </c>
      <c r="X76" s="7">
        <f t="shared" si="14"/>
        <v>365.85370199999994</v>
      </c>
      <c r="Y76" s="7">
        <f t="shared" si="15"/>
        <v>731.70740399999988</v>
      </c>
      <c r="Z76"/>
      <c r="AA76"/>
      <c r="AB76"/>
      <c r="AC76" t="s">
        <v>531</v>
      </c>
      <c r="AD76" t="s">
        <v>513</v>
      </c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102"/>
      <c r="BC76" s="102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  <c r="BN76" s="102"/>
      <c r="BO76" s="102"/>
      <c r="BP76" s="102"/>
      <c r="BQ76" s="102"/>
      <c r="BR76" s="102"/>
      <c r="BS76" s="102"/>
      <c r="BT76" s="102"/>
      <c r="BU76" s="102"/>
      <c r="BV76" s="102"/>
      <c r="BW76" s="102"/>
      <c r="BX76" s="102"/>
      <c r="BY76" s="10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2"/>
      <c r="CJ76" s="102"/>
      <c r="CK76" s="102"/>
      <c r="CL76" s="102"/>
      <c r="CM76" s="102"/>
      <c r="CN76" s="102"/>
      <c r="CO76" s="102"/>
      <c r="CP76" s="102"/>
      <c r="CQ76" s="102"/>
      <c r="CR76" s="102"/>
      <c r="CS76" s="102"/>
      <c r="CT76" s="102"/>
      <c r="CU76" s="102"/>
      <c r="CV76" s="102"/>
      <c r="CW76" s="102"/>
      <c r="CX76" s="102"/>
      <c r="CY76" s="102"/>
      <c r="CZ76" s="102"/>
      <c r="DA76" s="102"/>
      <c r="DB76" s="102"/>
      <c r="DC76" s="102"/>
      <c r="DD76" s="102"/>
      <c r="DE76" s="102"/>
      <c r="DF76" s="102"/>
      <c r="DG76" s="102"/>
      <c r="DH76" s="102"/>
      <c r="DI76" s="102"/>
      <c r="DJ76" s="102"/>
      <c r="DK76" s="102"/>
      <c r="DL76" s="102"/>
      <c r="DM76" s="102"/>
      <c r="DN76" s="102"/>
      <c r="DO76" s="102"/>
    </row>
    <row r="77" spans="1:119" s="108" customFormat="1" x14ac:dyDescent="0.2">
      <c r="A77" s="107" t="s">
        <v>1782</v>
      </c>
      <c r="B77" s="103">
        <v>40786.048611111109</v>
      </c>
      <c r="C77" s="103">
        <v>40786.298611111109</v>
      </c>
      <c r="D77" s="102" t="s">
        <v>2059</v>
      </c>
      <c r="E77" s="102" t="s">
        <v>2060</v>
      </c>
      <c r="F77" s="102"/>
      <c r="G77" s="102">
        <v>50</v>
      </c>
      <c r="H77" s="102"/>
      <c r="I77" s="102"/>
      <c r="J77" s="102"/>
      <c r="K77" s="102"/>
      <c r="L77" s="102"/>
      <c r="M77" s="102">
        <v>3.5</v>
      </c>
      <c r="N77" s="102" t="s">
        <v>1784</v>
      </c>
      <c r="O77" s="102">
        <v>2</v>
      </c>
      <c r="P77" s="102"/>
      <c r="Q77" s="102">
        <v>17.600000000000001</v>
      </c>
      <c r="R77" s="102" t="s">
        <v>1784</v>
      </c>
      <c r="S77" s="102">
        <v>20</v>
      </c>
      <c r="T77" s="102" t="s">
        <v>1784</v>
      </c>
      <c r="U77" s="102">
        <v>20</v>
      </c>
      <c r="V77" s="7">
        <f t="shared" si="12"/>
        <v>99108.975000000006</v>
      </c>
      <c r="W77" s="7">
        <f t="shared" si="13"/>
        <v>1.9821795</v>
      </c>
      <c r="X77" s="7">
        <f t="shared" si="14"/>
        <v>1.9821795</v>
      </c>
      <c r="Y77" s="7">
        <f t="shared" si="15"/>
        <v>3.964359</v>
      </c>
      <c r="Z77"/>
      <c r="AA77"/>
      <c r="AB77"/>
      <c r="AC77" t="s">
        <v>531</v>
      </c>
      <c r="AD77" t="s">
        <v>514</v>
      </c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102"/>
      <c r="BL77" s="102"/>
      <c r="BM77" s="102"/>
      <c r="BN77" s="102"/>
      <c r="BO77" s="102"/>
      <c r="BP77" s="102"/>
      <c r="BQ77" s="102"/>
      <c r="BR77" s="102"/>
      <c r="BS77" s="102"/>
      <c r="BT77" s="102"/>
      <c r="BU77" s="102"/>
      <c r="BV77" s="102"/>
      <c r="BW77" s="102"/>
      <c r="BX77" s="102"/>
      <c r="BY77" s="10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2"/>
      <c r="CJ77" s="102"/>
      <c r="CK77" s="102"/>
      <c r="CL77" s="102"/>
      <c r="CM77" s="102"/>
      <c r="CN77" s="102"/>
      <c r="CO77" s="102"/>
      <c r="CP77" s="102"/>
      <c r="CQ77" s="102"/>
      <c r="CR77" s="102"/>
      <c r="CS77" s="102"/>
      <c r="CT77" s="102"/>
      <c r="CU77" s="102"/>
      <c r="CV77" s="102"/>
      <c r="CW77" s="102"/>
      <c r="CX77" s="102"/>
      <c r="CY77" s="102"/>
      <c r="CZ77" s="102"/>
      <c r="DA77" s="102"/>
      <c r="DB77" s="102"/>
      <c r="DC77" s="102"/>
      <c r="DD77" s="102"/>
      <c r="DE77" s="102"/>
      <c r="DF77" s="102"/>
      <c r="DG77" s="102"/>
      <c r="DH77" s="102"/>
      <c r="DI77" s="102"/>
      <c r="DJ77" s="102"/>
      <c r="DK77" s="102"/>
      <c r="DL77" s="102"/>
      <c r="DM77" s="102"/>
      <c r="DN77" s="102"/>
      <c r="DO77" s="102"/>
    </row>
    <row r="78" spans="1:119" s="108" customFormat="1" x14ac:dyDescent="0.2">
      <c r="A78" s="107" t="s">
        <v>1782</v>
      </c>
      <c r="B78" s="103">
        <v>40897.711805555555</v>
      </c>
      <c r="C78" s="103">
        <v>40898.274305555555</v>
      </c>
      <c r="D78" s="102" t="s">
        <v>2063</v>
      </c>
      <c r="E78" s="102" t="s">
        <v>2064</v>
      </c>
      <c r="F78" s="102"/>
      <c r="G78" s="102">
        <v>50</v>
      </c>
      <c r="H78" s="102"/>
      <c r="I78" s="102"/>
      <c r="J78" s="102"/>
      <c r="K78" s="102"/>
      <c r="L78" s="102"/>
      <c r="M78" s="102">
        <v>10.7</v>
      </c>
      <c r="N78" s="102" t="s">
        <v>1784</v>
      </c>
      <c r="O78" s="102">
        <v>3</v>
      </c>
      <c r="P78" s="102" t="s">
        <v>1784</v>
      </c>
      <c r="Q78" s="102">
        <v>8.5</v>
      </c>
      <c r="R78" s="102" t="s">
        <v>1784</v>
      </c>
      <c r="S78" s="102">
        <v>20</v>
      </c>
      <c r="T78" s="102" t="s">
        <v>1784</v>
      </c>
      <c r="U78" s="102">
        <v>20</v>
      </c>
      <c r="V78" s="7">
        <f t="shared" si="12"/>
        <v>302990.29499999993</v>
      </c>
      <c r="W78" s="7">
        <f t="shared" si="13"/>
        <v>6.0598058999999989</v>
      </c>
      <c r="X78" s="7">
        <f t="shared" si="14"/>
        <v>6.0598058999999989</v>
      </c>
      <c r="Y78" s="7">
        <f t="shared" si="15"/>
        <v>12.119611799999998</v>
      </c>
      <c r="Z78"/>
      <c r="AA78"/>
      <c r="AB78"/>
      <c r="AC78" t="s">
        <v>531</v>
      </c>
      <c r="AD78" t="s">
        <v>515</v>
      </c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  <c r="BN78" s="102"/>
      <c r="BO78" s="102"/>
      <c r="BP78" s="102"/>
      <c r="BQ78" s="102"/>
      <c r="BR78" s="102"/>
      <c r="BS78" s="102"/>
      <c r="BT78" s="102"/>
      <c r="BU78" s="102"/>
      <c r="BV78" s="102"/>
      <c r="BW78" s="102"/>
      <c r="BX78" s="102"/>
      <c r="BY78" s="10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2"/>
      <c r="CJ78" s="102"/>
      <c r="CK78" s="102"/>
      <c r="CL78" s="102"/>
      <c r="CM78" s="102"/>
      <c r="CN78" s="102"/>
      <c r="CO78" s="102"/>
      <c r="CP78" s="102"/>
      <c r="CQ78" s="102"/>
      <c r="CR78" s="102"/>
      <c r="CS78" s="102"/>
      <c r="CT78" s="102"/>
      <c r="CU78" s="102"/>
      <c r="CV78" s="102"/>
      <c r="CW78" s="102"/>
      <c r="CX78" s="102"/>
      <c r="CY78" s="102"/>
      <c r="CZ78" s="102"/>
      <c r="DA78" s="102"/>
      <c r="DB78" s="102"/>
      <c r="DC78" s="102"/>
      <c r="DD78" s="102"/>
      <c r="DE78" s="102"/>
      <c r="DF78" s="102"/>
      <c r="DG78" s="102"/>
      <c r="DH78" s="102"/>
      <c r="DI78" s="102"/>
      <c r="DJ78" s="102"/>
      <c r="DK78" s="102"/>
      <c r="DL78" s="102"/>
      <c r="DM78" s="102"/>
      <c r="DN78" s="102"/>
      <c r="DO78" s="102"/>
    </row>
    <row r="79" spans="1:119" s="108" customFormat="1" x14ac:dyDescent="0.2">
      <c r="A79" s="107" t="s">
        <v>1782</v>
      </c>
      <c r="B79" s="103">
        <v>40920.489583333336</v>
      </c>
      <c r="C79" s="103">
        <v>40921.496527777781</v>
      </c>
      <c r="D79" s="102" t="s">
        <v>2067</v>
      </c>
      <c r="E79" s="102" t="s">
        <v>2068</v>
      </c>
      <c r="F79" s="102"/>
      <c r="G79" s="102">
        <v>50</v>
      </c>
      <c r="H79" s="102"/>
      <c r="I79" s="102"/>
      <c r="J79" s="102"/>
      <c r="K79" s="102"/>
      <c r="L79" s="102"/>
      <c r="M79" s="102">
        <v>21.8</v>
      </c>
      <c r="N79" s="102"/>
      <c r="O79" s="102">
        <v>2.6</v>
      </c>
      <c r="P79" s="102"/>
      <c r="Q79" s="102">
        <v>17.7</v>
      </c>
      <c r="R79" s="102" t="s">
        <v>1784</v>
      </c>
      <c r="S79" s="102">
        <v>20</v>
      </c>
      <c r="T79" s="102" t="s">
        <v>1784</v>
      </c>
      <c r="U79" s="102">
        <v>20</v>
      </c>
      <c r="V79" s="7">
        <f t="shared" si="12"/>
        <v>617307.32999999996</v>
      </c>
      <c r="W79" s="7">
        <f t="shared" si="13"/>
        <v>12.346146599999999</v>
      </c>
      <c r="X79" s="7">
        <f t="shared" si="14"/>
        <v>12.346146599999999</v>
      </c>
      <c r="Y79" s="7">
        <f t="shared" si="15"/>
        <v>24.692293199999998</v>
      </c>
      <c r="Z79"/>
      <c r="AA79"/>
      <c r="AB79"/>
      <c r="AC79" t="s">
        <v>531</v>
      </c>
      <c r="AD79" t="s">
        <v>516</v>
      </c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2"/>
      <c r="BA79" s="102"/>
      <c r="BB79" s="102"/>
      <c r="BC79" s="102"/>
      <c r="BD79" s="102"/>
      <c r="BE79" s="102"/>
      <c r="BF79" s="102"/>
      <c r="BG79" s="102"/>
      <c r="BH79" s="102"/>
      <c r="BI79" s="102"/>
      <c r="BJ79" s="102"/>
      <c r="BK79" s="102"/>
      <c r="BL79" s="102"/>
      <c r="BM79" s="102"/>
      <c r="BN79" s="102"/>
      <c r="BO79" s="102"/>
      <c r="BP79" s="102"/>
      <c r="BQ79" s="102"/>
      <c r="BR79" s="102"/>
      <c r="BS79" s="102"/>
      <c r="BT79" s="102"/>
      <c r="BU79" s="102"/>
      <c r="BV79" s="102"/>
      <c r="BW79" s="102"/>
      <c r="BX79" s="102"/>
      <c r="BY79" s="10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2"/>
      <c r="CJ79" s="102"/>
      <c r="CK79" s="102"/>
      <c r="CL79" s="102"/>
      <c r="CM79" s="102"/>
      <c r="CN79" s="102"/>
      <c r="CO79" s="102"/>
      <c r="CP79" s="102"/>
      <c r="CQ79" s="102"/>
      <c r="CR79" s="102"/>
      <c r="CS79" s="102"/>
      <c r="CT79" s="102"/>
      <c r="CU79" s="102"/>
      <c r="CV79" s="102"/>
      <c r="CW79" s="102"/>
      <c r="CX79" s="102"/>
      <c r="CY79" s="102"/>
      <c r="CZ79" s="102"/>
      <c r="DA79" s="102"/>
      <c r="DB79" s="102"/>
      <c r="DC79" s="102"/>
      <c r="DD79" s="102"/>
      <c r="DE79" s="102"/>
      <c r="DF79" s="102"/>
      <c r="DG79" s="102"/>
      <c r="DH79" s="102"/>
      <c r="DI79" s="102"/>
      <c r="DJ79" s="102"/>
      <c r="DK79" s="102"/>
      <c r="DL79" s="102"/>
      <c r="DM79" s="102"/>
      <c r="DN79" s="102"/>
      <c r="DO79" s="102"/>
    </row>
    <row r="80" spans="1:119" s="108" customFormat="1" x14ac:dyDescent="0.2">
      <c r="A80" s="107" t="s">
        <v>1782</v>
      </c>
      <c r="B80" s="103">
        <v>40925.298611111109</v>
      </c>
      <c r="C80" s="103">
        <v>40925.677083333336</v>
      </c>
      <c r="D80" s="102" t="s">
        <v>2071</v>
      </c>
      <c r="E80" s="102" t="s">
        <v>2072</v>
      </c>
      <c r="F80" s="102"/>
      <c r="G80" s="102">
        <v>50</v>
      </c>
      <c r="H80" s="102"/>
      <c r="I80" s="102"/>
      <c r="J80" s="102"/>
      <c r="K80" s="102"/>
      <c r="L80" s="102"/>
      <c r="M80" s="102">
        <v>16.3</v>
      </c>
      <c r="N80" s="102"/>
      <c r="O80" s="102">
        <v>4.4000000000000004</v>
      </c>
      <c r="P80" s="102"/>
      <c r="Q80" s="102">
        <v>18.7</v>
      </c>
      <c r="R80" s="102" t="s">
        <v>1784</v>
      </c>
      <c r="S80" s="102">
        <v>20</v>
      </c>
      <c r="T80" s="102" t="s">
        <v>1784</v>
      </c>
      <c r="U80" s="102">
        <v>20</v>
      </c>
      <c r="V80" s="7">
        <f t="shared" si="12"/>
        <v>461564.65500000003</v>
      </c>
      <c r="W80" s="7">
        <f t="shared" si="13"/>
        <v>9.231293100000002</v>
      </c>
      <c r="X80" s="7">
        <f t="shared" si="14"/>
        <v>9.231293100000002</v>
      </c>
      <c r="Y80" s="7">
        <f t="shared" si="15"/>
        <v>18.462586200000004</v>
      </c>
      <c r="Z80"/>
      <c r="AA80"/>
      <c r="AB80"/>
      <c r="AC80" t="s">
        <v>531</v>
      </c>
      <c r="AD80" t="s">
        <v>517</v>
      </c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2"/>
      <c r="BA80" s="102"/>
      <c r="BB80" s="102"/>
      <c r="BC80" s="102"/>
      <c r="BD80" s="102"/>
      <c r="BE80" s="102"/>
      <c r="BF80" s="102"/>
      <c r="BG80" s="102"/>
      <c r="BH80" s="102"/>
      <c r="BI80" s="102"/>
      <c r="BJ80" s="102"/>
      <c r="BK80" s="102"/>
      <c r="BL80" s="102"/>
      <c r="BM80" s="102"/>
      <c r="BN80" s="102"/>
      <c r="BO80" s="102"/>
      <c r="BP80" s="102"/>
      <c r="BQ80" s="102"/>
      <c r="BR80" s="102"/>
      <c r="BS80" s="102"/>
      <c r="BT80" s="102"/>
      <c r="BU80" s="102"/>
      <c r="BV80" s="102"/>
      <c r="BW80" s="102"/>
      <c r="BX80" s="102"/>
      <c r="BY80" s="10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2"/>
      <c r="CJ80" s="102"/>
      <c r="CK80" s="102"/>
      <c r="CL80" s="102"/>
      <c r="CM80" s="102"/>
      <c r="CN80" s="102"/>
      <c r="CO80" s="102"/>
      <c r="CP80" s="102"/>
      <c r="CQ80" s="102"/>
      <c r="CR80" s="102"/>
      <c r="CS80" s="102"/>
      <c r="CT80" s="102"/>
      <c r="CU80" s="102"/>
      <c r="CV80" s="102"/>
      <c r="CW80" s="102"/>
      <c r="CX80" s="102"/>
      <c r="CY80" s="102"/>
      <c r="CZ80" s="102"/>
      <c r="DA80" s="102"/>
      <c r="DB80" s="102"/>
      <c r="DC80" s="102"/>
      <c r="DD80" s="102"/>
      <c r="DE80" s="102"/>
      <c r="DF80" s="102"/>
      <c r="DG80" s="102"/>
      <c r="DH80" s="102"/>
      <c r="DI80" s="102"/>
      <c r="DJ80" s="102"/>
      <c r="DK80" s="102"/>
      <c r="DL80" s="102"/>
      <c r="DM80" s="102"/>
      <c r="DN80" s="102"/>
      <c r="DO80" s="102"/>
    </row>
    <row r="81" spans="1:119" s="108" customFormat="1" x14ac:dyDescent="0.2">
      <c r="A81" s="107" t="s">
        <v>1782</v>
      </c>
      <c r="B81" s="103">
        <v>40970.645833333336</v>
      </c>
      <c r="C81" s="103">
        <v>40971.836805555555</v>
      </c>
      <c r="D81" s="102" t="s">
        <v>2073</v>
      </c>
      <c r="E81" s="102" t="s">
        <v>2074</v>
      </c>
      <c r="F81" s="102"/>
      <c r="G81" s="102">
        <v>50</v>
      </c>
      <c r="H81" s="102"/>
      <c r="I81" s="102"/>
      <c r="J81" s="102"/>
      <c r="K81" s="102"/>
      <c r="L81" s="102"/>
      <c r="M81" s="102">
        <v>113</v>
      </c>
      <c r="N81" s="102" t="s">
        <v>1784</v>
      </c>
      <c r="O81" s="102">
        <v>60</v>
      </c>
      <c r="P81" s="102"/>
      <c r="Q81" s="102">
        <v>84.4</v>
      </c>
      <c r="R81" s="102" t="s">
        <v>1784</v>
      </c>
      <c r="S81" s="102">
        <v>20</v>
      </c>
      <c r="T81" s="102" t="s">
        <v>1784</v>
      </c>
      <c r="U81" s="102">
        <v>20</v>
      </c>
      <c r="V81" s="7">
        <f t="shared" si="12"/>
        <v>3199804.05</v>
      </c>
      <c r="W81" s="7">
        <f t="shared" si="13"/>
        <v>63.996080999999997</v>
      </c>
      <c r="X81" s="7">
        <f t="shared" si="14"/>
        <v>63.996080999999997</v>
      </c>
      <c r="Y81" s="7">
        <f t="shared" si="15"/>
        <v>127.99216199999999</v>
      </c>
      <c r="Z81"/>
      <c r="AA81"/>
      <c r="AB81"/>
      <c r="AC81" t="s">
        <v>531</v>
      </c>
      <c r="AD81" t="s">
        <v>518</v>
      </c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02"/>
      <c r="BW81" s="102"/>
      <c r="BX81" s="102"/>
      <c r="BY81" s="10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2"/>
      <c r="CJ81" s="102"/>
      <c r="CK81" s="102"/>
      <c r="CL81" s="102"/>
      <c r="CM81" s="102"/>
      <c r="CN81" s="102"/>
      <c r="CO81" s="102"/>
      <c r="CP81" s="102"/>
      <c r="CQ81" s="102"/>
      <c r="CR81" s="102"/>
      <c r="CS81" s="102"/>
      <c r="CT81" s="102"/>
      <c r="CU81" s="102"/>
      <c r="CV81" s="102"/>
      <c r="CW81" s="102"/>
      <c r="CX81" s="102"/>
      <c r="CY81" s="102"/>
      <c r="CZ81" s="102"/>
      <c r="DA81" s="102"/>
      <c r="DB81" s="102"/>
      <c r="DC81" s="102"/>
      <c r="DD81" s="102"/>
      <c r="DE81" s="102"/>
      <c r="DF81" s="102"/>
      <c r="DG81" s="102"/>
      <c r="DH81" s="102"/>
      <c r="DI81" s="102"/>
      <c r="DJ81" s="102"/>
      <c r="DK81" s="102"/>
      <c r="DL81" s="102"/>
      <c r="DM81" s="102"/>
      <c r="DN81" s="102"/>
      <c r="DO81" s="102"/>
    </row>
    <row r="82" spans="1:119" s="108" customFormat="1" x14ac:dyDescent="0.2">
      <c r="A82" s="107" t="s">
        <v>1782</v>
      </c>
      <c r="B82" s="103">
        <v>41108.878472222219</v>
      </c>
      <c r="C82" s="103">
        <v>41109.444444444445</v>
      </c>
      <c r="D82" s="102" t="s">
        <v>3045</v>
      </c>
      <c r="E82" s="102" t="s">
        <v>3046</v>
      </c>
      <c r="F82" s="102"/>
      <c r="G82" s="102">
        <v>50</v>
      </c>
      <c r="H82" s="102"/>
      <c r="I82" s="102"/>
      <c r="J82" s="102"/>
      <c r="K82" s="102"/>
      <c r="L82" s="102"/>
      <c r="M82" s="102">
        <v>167</v>
      </c>
      <c r="N82" s="102"/>
      <c r="O82" s="102">
        <v>6.6</v>
      </c>
      <c r="P82" s="102"/>
      <c r="Q82" s="102">
        <v>37.799999999999997</v>
      </c>
      <c r="R82" s="102" t="s">
        <v>1784</v>
      </c>
      <c r="S82" s="102">
        <v>20</v>
      </c>
      <c r="T82" s="102" t="s">
        <v>1784</v>
      </c>
      <c r="U82" s="102">
        <v>20</v>
      </c>
      <c r="V82" s="7">
        <f t="shared" si="12"/>
        <v>4728913.95</v>
      </c>
      <c r="W82" s="7">
        <f t="shared" si="13"/>
        <v>94.578278999999995</v>
      </c>
      <c r="X82" s="7">
        <f t="shared" si="14"/>
        <v>94.578278999999995</v>
      </c>
      <c r="Y82" s="7">
        <f t="shared" si="15"/>
        <v>189.15655799999999</v>
      </c>
      <c r="Z82"/>
      <c r="AA82"/>
      <c r="AB82"/>
      <c r="AC82" t="s">
        <v>531</v>
      </c>
      <c r="AD82" t="s">
        <v>519</v>
      </c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  <c r="BS82" s="102"/>
      <c r="BT82" s="102"/>
      <c r="BU82" s="102"/>
      <c r="BV82" s="102"/>
      <c r="BW82" s="102"/>
      <c r="BX82" s="102"/>
      <c r="BY82" s="10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2"/>
      <c r="CJ82" s="102"/>
      <c r="CK82" s="102"/>
      <c r="CL82" s="102"/>
      <c r="CM82" s="102"/>
      <c r="CN82" s="102"/>
      <c r="CO82" s="102"/>
      <c r="CP82" s="102"/>
      <c r="CQ82" s="102"/>
      <c r="CR82" s="102"/>
      <c r="CS82" s="102"/>
      <c r="CT82" s="102"/>
      <c r="CU82" s="102"/>
      <c r="CV82" s="102"/>
      <c r="CW82" s="102"/>
      <c r="CX82" s="102"/>
      <c r="CY82" s="102"/>
      <c r="CZ82" s="102"/>
      <c r="DA82" s="102"/>
      <c r="DB82" s="102"/>
      <c r="DC82" s="102"/>
      <c r="DD82" s="102"/>
      <c r="DE82" s="102"/>
      <c r="DF82" s="102"/>
      <c r="DG82" s="102"/>
      <c r="DH82" s="102"/>
      <c r="DI82" s="102"/>
      <c r="DJ82" s="102"/>
      <c r="DK82" s="102"/>
      <c r="DL82" s="102"/>
      <c r="DM82" s="102"/>
      <c r="DN82" s="102"/>
      <c r="DO82" s="102"/>
    </row>
    <row r="83" spans="1:119" s="108" customFormat="1" x14ac:dyDescent="0.2">
      <c r="A83" s="107" t="s">
        <v>1782</v>
      </c>
      <c r="B83" s="103">
        <v>41263.732638888891</v>
      </c>
      <c r="C83" s="103">
        <v>41264.284722222219</v>
      </c>
      <c r="D83" s="102" t="s">
        <v>3050</v>
      </c>
      <c r="E83" s="102" t="s">
        <v>3051</v>
      </c>
      <c r="F83" s="102"/>
      <c r="G83" s="102">
        <v>50</v>
      </c>
      <c r="H83" s="102"/>
      <c r="I83" s="102"/>
      <c r="J83" s="102"/>
      <c r="K83" s="102"/>
      <c r="L83" s="102"/>
      <c r="M83" s="102"/>
      <c r="N83" s="102"/>
      <c r="O83" s="102"/>
      <c r="P83" s="102" t="s">
        <v>1784</v>
      </c>
      <c r="Q83" s="102">
        <v>8.5</v>
      </c>
      <c r="R83" s="102" t="s">
        <v>1784</v>
      </c>
      <c r="S83" s="102">
        <v>20</v>
      </c>
      <c r="T83" s="102" t="s">
        <v>1784</v>
      </c>
      <c r="U83" s="102">
        <v>20</v>
      </c>
      <c r="V83" s="7">
        <f t="shared" si="12"/>
        <v>0</v>
      </c>
      <c r="W83" s="7">
        <f t="shared" si="13"/>
        <v>0</v>
      </c>
      <c r="X83" s="7">
        <f t="shared" si="14"/>
        <v>0</v>
      </c>
      <c r="Y83" s="7">
        <f t="shared" si="15"/>
        <v>0</v>
      </c>
      <c r="Z83"/>
      <c r="AA83"/>
      <c r="AB83"/>
      <c r="AC83" t="s">
        <v>531</v>
      </c>
      <c r="AD83" t="s">
        <v>3431</v>
      </c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  <c r="BQ83" s="102"/>
      <c r="BR83" s="102"/>
      <c r="BS83" s="102"/>
      <c r="BT83" s="102"/>
      <c r="BU83" s="102"/>
      <c r="BV83" s="102"/>
      <c r="BW83" s="102"/>
      <c r="BX83" s="102"/>
      <c r="BY83" s="10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2"/>
      <c r="CJ83" s="102"/>
      <c r="CK83" s="102"/>
      <c r="CL83" s="102"/>
      <c r="CM83" s="102"/>
      <c r="CN83" s="102"/>
      <c r="CO83" s="102"/>
      <c r="CP83" s="102"/>
      <c r="CQ83" s="102"/>
      <c r="CR83" s="102"/>
      <c r="CS83" s="102"/>
      <c r="CT83" s="102"/>
      <c r="CU83" s="102"/>
      <c r="CV83" s="102"/>
      <c r="CW83" s="102"/>
      <c r="CX83" s="102"/>
      <c r="CY83" s="102"/>
      <c r="CZ83" s="102"/>
      <c r="DA83" s="102"/>
      <c r="DB83" s="102"/>
      <c r="DC83" s="102"/>
      <c r="DD83" s="102"/>
      <c r="DE83" s="102"/>
      <c r="DF83" s="102"/>
      <c r="DG83" s="102"/>
      <c r="DH83" s="102"/>
      <c r="DI83" s="102"/>
      <c r="DJ83" s="102"/>
      <c r="DK83" s="102"/>
      <c r="DL83" s="102"/>
      <c r="DM83" s="102"/>
      <c r="DN83" s="102"/>
      <c r="DO83" s="102"/>
    </row>
    <row r="84" spans="1:119" s="108" customFormat="1" x14ac:dyDescent="0.2">
      <c r="A84" s="107" t="s">
        <v>1782</v>
      </c>
      <c r="B84" s="103">
        <v>41286.961805555555</v>
      </c>
      <c r="C84" s="103">
        <v>41287.430555555555</v>
      </c>
      <c r="D84" s="102" t="s">
        <v>3055</v>
      </c>
      <c r="E84" s="102" t="s">
        <v>3056</v>
      </c>
      <c r="F84" s="102"/>
      <c r="G84" s="102">
        <v>50</v>
      </c>
      <c r="H84" s="102"/>
      <c r="I84" s="102"/>
      <c r="J84" s="102"/>
      <c r="K84" s="102"/>
      <c r="L84" s="102"/>
      <c r="M84" s="102"/>
      <c r="N84" s="102"/>
      <c r="O84" s="102">
        <v>35.1</v>
      </c>
      <c r="P84" s="102"/>
      <c r="Q84" s="102">
        <v>61.9</v>
      </c>
      <c r="R84" s="102" t="s">
        <v>1784</v>
      </c>
      <c r="S84" s="102">
        <v>20</v>
      </c>
      <c r="T84" s="102"/>
      <c r="U84" s="102">
        <v>24</v>
      </c>
      <c r="V84" s="7">
        <f t="shared" si="12"/>
        <v>0</v>
      </c>
      <c r="W84" s="7">
        <f t="shared" si="13"/>
        <v>0</v>
      </c>
      <c r="X84" s="7">
        <f t="shared" si="14"/>
        <v>0</v>
      </c>
      <c r="Y84" s="7">
        <f t="shared" si="15"/>
        <v>0</v>
      </c>
      <c r="Z84"/>
      <c r="AA84"/>
      <c r="AB84"/>
      <c r="AC84" t="s">
        <v>531</v>
      </c>
      <c r="AD84" t="s">
        <v>3432</v>
      </c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2"/>
      <c r="BA84" s="102"/>
      <c r="BB84" s="102"/>
      <c r="BC84" s="102"/>
      <c r="BD84" s="102"/>
      <c r="BE84" s="102"/>
      <c r="BF84" s="102"/>
      <c r="BG84" s="102"/>
      <c r="BH84" s="102"/>
      <c r="BI84" s="102"/>
      <c r="BJ84" s="102"/>
      <c r="BK84" s="102"/>
      <c r="BL84" s="102"/>
      <c r="BM84" s="102"/>
      <c r="BN84" s="102"/>
      <c r="BO84" s="102"/>
      <c r="BP84" s="102"/>
      <c r="BQ84" s="102"/>
      <c r="BR84" s="102"/>
      <c r="BS84" s="102"/>
      <c r="BT84" s="102"/>
      <c r="BU84" s="102"/>
      <c r="BV84" s="102"/>
      <c r="BW84" s="102"/>
      <c r="BX84" s="102"/>
      <c r="BY84" s="10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2"/>
      <c r="CJ84" s="102"/>
      <c r="CK84" s="102"/>
      <c r="CL84" s="102"/>
      <c r="CM84" s="102"/>
      <c r="CN84" s="102"/>
      <c r="CO84" s="102"/>
      <c r="CP84" s="102"/>
      <c r="CQ84" s="102"/>
      <c r="CR84" s="102"/>
      <c r="CS84" s="102"/>
      <c r="CT84" s="102"/>
      <c r="CU84" s="102"/>
      <c r="CV84" s="102"/>
      <c r="CW84" s="102"/>
      <c r="CX84" s="102"/>
      <c r="CY84" s="102"/>
      <c r="CZ84" s="102"/>
      <c r="DA84" s="102"/>
      <c r="DB84" s="102"/>
      <c r="DC84" s="102"/>
      <c r="DD84" s="102"/>
      <c r="DE84" s="102"/>
      <c r="DF84" s="102"/>
      <c r="DG84" s="102"/>
      <c r="DH84" s="102"/>
      <c r="DI84" s="102"/>
      <c r="DJ84" s="102"/>
      <c r="DK84" s="102"/>
      <c r="DL84" s="102"/>
      <c r="DM84" s="102"/>
      <c r="DN84" s="102"/>
      <c r="DO84" s="102"/>
    </row>
    <row r="85" spans="1:119" s="108" customFormat="1" x14ac:dyDescent="0.2">
      <c r="A85" s="107" t="s">
        <v>1782</v>
      </c>
      <c r="B85" s="103">
        <v>41301.527777777781</v>
      </c>
      <c r="C85" s="103">
        <v>41302.145833333336</v>
      </c>
      <c r="D85" s="102" t="s">
        <v>3059</v>
      </c>
      <c r="E85" s="102" t="s">
        <v>3060</v>
      </c>
      <c r="F85" s="102"/>
      <c r="G85" s="102">
        <v>50</v>
      </c>
      <c r="H85" s="102"/>
      <c r="I85" s="102"/>
      <c r="J85" s="102"/>
      <c r="K85" s="102"/>
      <c r="L85" s="102"/>
      <c r="M85" s="102"/>
      <c r="N85" s="102"/>
      <c r="O85" s="102">
        <v>3.6</v>
      </c>
      <c r="P85" s="102"/>
      <c r="Q85" s="102">
        <v>28.9</v>
      </c>
      <c r="R85" s="102" t="s">
        <v>1784</v>
      </c>
      <c r="S85" s="102">
        <v>20</v>
      </c>
      <c r="T85" s="102" t="s">
        <v>1784</v>
      </c>
      <c r="U85" s="102">
        <v>20</v>
      </c>
      <c r="V85" s="7">
        <f t="shared" si="12"/>
        <v>0</v>
      </c>
      <c r="W85" s="7">
        <f t="shared" si="13"/>
        <v>0</v>
      </c>
      <c r="X85" s="7">
        <f t="shared" si="14"/>
        <v>0</v>
      </c>
      <c r="Y85" s="7">
        <f t="shared" si="15"/>
        <v>0</v>
      </c>
      <c r="Z85"/>
      <c r="AA85"/>
      <c r="AB85"/>
      <c r="AC85" t="s">
        <v>531</v>
      </c>
      <c r="AD85" t="s">
        <v>3433</v>
      </c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  <c r="BS85" s="102"/>
      <c r="BT85" s="102"/>
      <c r="BU85" s="102"/>
      <c r="BV85" s="102"/>
      <c r="BW85" s="102"/>
      <c r="BX85" s="102"/>
      <c r="BY85" s="10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2"/>
      <c r="CJ85" s="102"/>
      <c r="CK85" s="102"/>
      <c r="CL85" s="102"/>
      <c r="CM85" s="102"/>
      <c r="CN85" s="102"/>
      <c r="CO85" s="102"/>
      <c r="CP85" s="102"/>
      <c r="CQ85" s="102"/>
      <c r="CR85" s="102"/>
      <c r="CS85" s="102"/>
      <c r="CT85" s="102"/>
      <c r="CU85" s="102"/>
      <c r="CV85" s="102"/>
      <c r="CW85" s="102"/>
      <c r="CX85" s="102"/>
      <c r="CY85" s="102"/>
      <c r="CZ85" s="102"/>
      <c r="DA85" s="102"/>
      <c r="DB85" s="102"/>
      <c r="DC85" s="102"/>
      <c r="DD85" s="102"/>
      <c r="DE85" s="102"/>
      <c r="DF85" s="102"/>
      <c r="DG85" s="102"/>
      <c r="DH85" s="102"/>
      <c r="DI85" s="102"/>
      <c r="DJ85" s="102"/>
      <c r="DK85" s="102"/>
      <c r="DL85" s="102"/>
      <c r="DM85" s="102"/>
      <c r="DN85" s="102"/>
      <c r="DO85" s="102"/>
    </row>
    <row r="86" spans="1:119" s="108" customFormat="1" x14ac:dyDescent="0.2">
      <c r="A86" s="107" t="s">
        <v>1782</v>
      </c>
      <c r="B86" s="103">
        <v>41312.326388888891</v>
      </c>
      <c r="C86" s="103">
        <v>41313.336805555555</v>
      </c>
      <c r="D86" s="102" t="s">
        <v>3061</v>
      </c>
      <c r="E86" s="102" t="s">
        <v>3062</v>
      </c>
      <c r="F86" s="102"/>
      <c r="G86" s="102">
        <v>50</v>
      </c>
      <c r="H86" s="102"/>
      <c r="I86" s="102"/>
      <c r="J86" s="102"/>
      <c r="K86" s="102"/>
      <c r="L86" s="102"/>
      <c r="M86" s="102"/>
      <c r="N86" s="102"/>
      <c r="O86" s="102"/>
      <c r="P86" s="102"/>
      <c r="Q86" s="102">
        <v>69.400000000000006</v>
      </c>
      <c r="R86" s="102" t="s">
        <v>1784</v>
      </c>
      <c r="S86" s="102">
        <v>20</v>
      </c>
      <c r="T86" s="102" t="s">
        <v>1784</v>
      </c>
      <c r="U86" s="102">
        <v>20</v>
      </c>
      <c r="V86" s="7">
        <f t="shared" si="12"/>
        <v>0</v>
      </c>
      <c r="W86" s="7">
        <f t="shared" si="13"/>
        <v>0</v>
      </c>
      <c r="X86" s="7">
        <f t="shared" si="14"/>
        <v>0</v>
      </c>
      <c r="Y86" s="7">
        <f t="shared" si="15"/>
        <v>0</v>
      </c>
      <c r="Z86"/>
      <c r="AA86"/>
      <c r="AB86"/>
      <c r="AC86" t="s">
        <v>531</v>
      </c>
      <c r="AD86" t="s">
        <v>3434</v>
      </c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  <c r="BA86" s="102"/>
      <c r="BB86" s="102"/>
      <c r="BC86" s="102"/>
      <c r="BD86" s="102"/>
      <c r="BE86" s="102"/>
      <c r="BF86" s="102"/>
      <c r="BG86" s="102"/>
      <c r="BH86" s="102"/>
      <c r="BI86" s="102"/>
      <c r="BJ86" s="102"/>
      <c r="BK86" s="102"/>
      <c r="BL86" s="102"/>
      <c r="BM86" s="102"/>
      <c r="BN86" s="102"/>
      <c r="BO86" s="102"/>
      <c r="BP86" s="102"/>
      <c r="BQ86" s="102"/>
      <c r="BR86" s="102"/>
      <c r="BS86" s="102"/>
      <c r="BT86" s="102"/>
      <c r="BU86" s="102"/>
      <c r="BV86" s="102"/>
      <c r="BW86" s="102"/>
      <c r="BX86" s="102"/>
      <c r="BY86" s="10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2"/>
      <c r="CJ86" s="102"/>
      <c r="CK86" s="102"/>
      <c r="CL86" s="102"/>
      <c r="CM86" s="102"/>
      <c r="CN86" s="102"/>
      <c r="CO86" s="102"/>
      <c r="CP86" s="102"/>
      <c r="CQ86" s="102"/>
      <c r="CR86" s="102"/>
      <c r="CS86" s="102"/>
      <c r="CT86" s="102"/>
      <c r="CU86" s="102"/>
      <c r="CV86" s="102"/>
      <c r="CW86" s="102"/>
      <c r="CX86" s="102"/>
      <c r="CY86" s="102"/>
      <c r="CZ86" s="102"/>
      <c r="DA86" s="102"/>
      <c r="DB86" s="102"/>
      <c r="DC86" s="102"/>
      <c r="DD86" s="102"/>
      <c r="DE86" s="102"/>
      <c r="DF86" s="102"/>
      <c r="DG86" s="102"/>
      <c r="DH86" s="102"/>
      <c r="DI86" s="102"/>
      <c r="DJ86" s="102"/>
      <c r="DK86" s="102"/>
      <c r="DL86" s="102"/>
      <c r="DM86" s="102"/>
      <c r="DN86" s="102"/>
      <c r="DO86" s="102"/>
    </row>
    <row r="87" spans="1:119" s="108" customFormat="1" x14ac:dyDescent="0.2">
      <c r="A87" s="107" t="s">
        <v>1782</v>
      </c>
      <c r="B87" s="103">
        <v>41342.40625</v>
      </c>
      <c r="C87" s="103">
        <v>41344.177083333336</v>
      </c>
      <c r="D87" s="102" t="s">
        <v>3063</v>
      </c>
      <c r="E87" s="102" t="s">
        <v>3064</v>
      </c>
      <c r="F87" s="102"/>
      <c r="G87" s="102">
        <v>50</v>
      </c>
      <c r="H87" s="102"/>
      <c r="I87" s="102"/>
      <c r="J87" s="102"/>
      <c r="K87" s="102"/>
      <c r="L87" s="102"/>
      <c r="M87" s="102"/>
      <c r="N87" s="102"/>
      <c r="O87" s="102"/>
      <c r="P87" s="102"/>
      <c r="Q87" s="102">
        <v>46</v>
      </c>
      <c r="R87" s="102" t="s">
        <v>1784</v>
      </c>
      <c r="S87" s="102">
        <v>20</v>
      </c>
      <c r="T87" s="102" t="s">
        <v>1784</v>
      </c>
      <c r="U87" s="102">
        <v>20</v>
      </c>
      <c r="V87" s="7">
        <f t="shared" si="12"/>
        <v>0</v>
      </c>
      <c r="W87" s="7">
        <f t="shared" si="13"/>
        <v>0</v>
      </c>
      <c r="X87" s="7">
        <f t="shared" si="14"/>
        <v>0</v>
      </c>
      <c r="Y87" s="7">
        <f t="shared" si="15"/>
        <v>0</v>
      </c>
      <c r="Z87"/>
      <c r="AA87"/>
      <c r="AB87"/>
      <c r="AC87" t="s">
        <v>531</v>
      </c>
      <c r="AD87" t="s">
        <v>3435</v>
      </c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102"/>
      <c r="BT87" s="102"/>
      <c r="BU87" s="102"/>
      <c r="BV87" s="102"/>
      <c r="BW87" s="102"/>
      <c r="BX87" s="102"/>
      <c r="BY87" s="10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2"/>
      <c r="CJ87" s="102"/>
      <c r="CK87" s="102"/>
      <c r="CL87" s="102"/>
      <c r="CM87" s="102"/>
      <c r="CN87" s="102"/>
      <c r="CO87" s="102"/>
      <c r="CP87" s="102"/>
      <c r="CQ87" s="102"/>
      <c r="CR87" s="102"/>
      <c r="CS87" s="102"/>
      <c r="CT87" s="102"/>
      <c r="CU87" s="102"/>
      <c r="CV87" s="102"/>
      <c r="CW87" s="102"/>
      <c r="CX87" s="102"/>
      <c r="CY87" s="102"/>
      <c r="CZ87" s="102"/>
      <c r="DA87" s="102"/>
      <c r="DB87" s="102"/>
      <c r="DC87" s="102"/>
      <c r="DD87" s="102"/>
      <c r="DE87" s="102"/>
      <c r="DF87" s="102"/>
      <c r="DG87" s="102"/>
      <c r="DH87" s="102"/>
      <c r="DI87" s="102"/>
      <c r="DJ87" s="102"/>
      <c r="DK87" s="102"/>
      <c r="DL87" s="102"/>
      <c r="DM87" s="102"/>
      <c r="DN87" s="102"/>
      <c r="DO87" s="102"/>
    </row>
    <row r="88" spans="1:119" s="108" customFormat="1" x14ac:dyDescent="0.2">
      <c r="A88" s="107" t="s">
        <v>1782</v>
      </c>
      <c r="B88" s="103">
        <v>41378.291666666664</v>
      </c>
      <c r="C88" s="103">
        <v>41378.524305555555</v>
      </c>
      <c r="D88" s="102" t="s">
        <v>3065</v>
      </c>
      <c r="E88" s="102" t="s">
        <v>3066</v>
      </c>
      <c r="F88" s="102"/>
      <c r="G88" s="102">
        <v>50</v>
      </c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 t="s">
        <v>1784</v>
      </c>
      <c r="S88" s="102">
        <v>20</v>
      </c>
      <c r="T88" s="102" t="s">
        <v>1784</v>
      </c>
      <c r="U88" s="102">
        <v>20</v>
      </c>
      <c r="V88" s="7">
        <f t="shared" si="12"/>
        <v>0</v>
      </c>
      <c r="W88" s="7">
        <f t="shared" si="13"/>
        <v>0</v>
      </c>
      <c r="X88" s="7">
        <f t="shared" si="14"/>
        <v>0</v>
      </c>
      <c r="Y88" s="7">
        <f t="shared" si="15"/>
        <v>0</v>
      </c>
      <c r="Z88"/>
      <c r="AA88"/>
      <c r="AB88"/>
      <c r="AC88" t="s">
        <v>531</v>
      </c>
      <c r="AD88" t="s">
        <v>3436</v>
      </c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2"/>
      <c r="BB88" s="102"/>
      <c r="BC88" s="102"/>
      <c r="BD88" s="102"/>
      <c r="BE88" s="102"/>
      <c r="BF88" s="102"/>
      <c r="BG88" s="102"/>
      <c r="BH88" s="102"/>
      <c r="BI88" s="102"/>
      <c r="BJ88" s="102"/>
      <c r="BK88" s="102"/>
      <c r="BL88" s="102"/>
      <c r="BM88" s="102"/>
      <c r="BN88" s="102"/>
      <c r="BO88" s="102"/>
      <c r="BP88" s="102"/>
      <c r="BQ88" s="102"/>
      <c r="BR88" s="102"/>
      <c r="BS88" s="102"/>
      <c r="BT88" s="102"/>
      <c r="BU88" s="102"/>
      <c r="BV88" s="102"/>
      <c r="BW88" s="102"/>
      <c r="BX88" s="102"/>
      <c r="BY88" s="10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2"/>
      <c r="CJ88" s="102"/>
      <c r="CK88" s="102"/>
      <c r="CL88" s="102"/>
      <c r="CM88" s="102"/>
      <c r="CN88" s="102"/>
      <c r="CO88" s="102"/>
      <c r="CP88" s="102"/>
      <c r="CQ88" s="102"/>
      <c r="CR88" s="102"/>
      <c r="CS88" s="102"/>
      <c r="CT88" s="102"/>
      <c r="CU88" s="102"/>
      <c r="CV88" s="102"/>
      <c r="CW88" s="102"/>
      <c r="CX88" s="102"/>
      <c r="CY88" s="102"/>
      <c r="CZ88" s="102"/>
      <c r="DA88" s="102"/>
      <c r="DB88" s="102"/>
      <c r="DC88" s="102"/>
      <c r="DD88" s="102"/>
      <c r="DE88" s="102"/>
      <c r="DF88" s="102"/>
      <c r="DG88" s="102"/>
      <c r="DH88" s="102"/>
      <c r="DI88" s="102"/>
      <c r="DJ88" s="102"/>
      <c r="DK88" s="102"/>
      <c r="DL88" s="102"/>
      <c r="DM88" s="102"/>
      <c r="DN88" s="102"/>
      <c r="DO88" s="102"/>
    </row>
    <row r="89" spans="1:119" x14ac:dyDescent="0.2">
      <c r="A89" s="22" t="s">
        <v>1247</v>
      </c>
      <c r="B89" s="4">
        <v>35774.375</v>
      </c>
      <c r="C89" s="4">
        <v>35775.048611111109</v>
      </c>
      <c r="D89" t="s">
        <v>1297</v>
      </c>
      <c r="E89" t="s">
        <v>1298</v>
      </c>
      <c r="G89">
        <v>50</v>
      </c>
      <c r="M89">
        <v>1120</v>
      </c>
      <c r="O89">
        <v>702</v>
      </c>
      <c r="Q89">
        <v>670</v>
      </c>
      <c r="S89">
        <v>49</v>
      </c>
      <c r="U89">
        <v>710</v>
      </c>
      <c r="V89" s="7">
        <f t="shared" si="12"/>
        <v>31714872</v>
      </c>
      <c r="W89" s="7">
        <f t="shared" si="13"/>
        <v>1554.028728</v>
      </c>
      <c r="X89" s="7">
        <f t="shared" si="14"/>
        <v>22517.559120000002</v>
      </c>
      <c r="Y89" s="7">
        <f t="shared" si="15"/>
        <v>24071.587848000003</v>
      </c>
      <c r="AC89" t="s">
        <v>531</v>
      </c>
      <c r="AD89" t="s">
        <v>3437</v>
      </c>
      <c r="AE89">
        <f>M89*28.316/1000*U89</f>
        <v>22516.8832</v>
      </c>
      <c r="AO89">
        <v>0.61</v>
      </c>
      <c r="AQ89">
        <v>4.7</v>
      </c>
      <c r="BA89">
        <v>7.85</v>
      </c>
      <c r="BO89">
        <v>91</v>
      </c>
      <c r="BQ89">
        <v>63</v>
      </c>
      <c r="BU89">
        <v>27</v>
      </c>
      <c r="BW89">
        <v>16</v>
      </c>
      <c r="BY89">
        <v>24</v>
      </c>
      <c r="CA89">
        <v>170</v>
      </c>
      <c r="CC89">
        <v>0.22500000000000001</v>
      </c>
      <c r="CI89">
        <v>220</v>
      </c>
      <c r="DA89">
        <v>1.121</v>
      </c>
    </row>
    <row r="90" spans="1:119" x14ac:dyDescent="0.2">
      <c r="A90" s="22" t="s">
        <v>1247</v>
      </c>
      <c r="B90" s="4">
        <v>35803.479166666664</v>
      </c>
      <c r="C90" s="4">
        <v>35804.128472222219</v>
      </c>
      <c r="D90" t="s">
        <v>1300</v>
      </c>
      <c r="E90" t="s">
        <v>1301</v>
      </c>
      <c r="G90">
        <v>50</v>
      </c>
      <c r="M90">
        <v>754</v>
      </c>
      <c r="O90">
        <v>166</v>
      </c>
      <c r="Q90">
        <v>240</v>
      </c>
      <c r="R90" t="s">
        <v>1784</v>
      </c>
      <c r="S90">
        <v>18</v>
      </c>
      <c r="U90">
        <v>120</v>
      </c>
      <c r="V90" s="7">
        <f t="shared" ref="V90:V120" si="16">M90*28.31685*1000</f>
        <v>21350904.899999999</v>
      </c>
      <c r="W90" s="7">
        <f t="shared" ref="W90:W120" si="17">V90*S90/1000000</f>
        <v>384.31628819999997</v>
      </c>
      <c r="X90" s="7">
        <f t="shared" ref="X90:X120" si="18">V90*U90/1000000</f>
        <v>2562.1085880000001</v>
      </c>
      <c r="Y90" s="7">
        <f t="shared" ref="Y90:Y120" si="19">W90+X90</f>
        <v>2946.4248762000002</v>
      </c>
      <c r="AC90" t="s">
        <v>520</v>
      </c>
      <c r="AD90" t="s">
        <v>435</v>
      </c>
      <c r="AO90">
        <v>1.1299999999999999</v>
      </c>
      <c r="AQ90">
        <v>3.4</v>
      </c>
      <c r="BA90">
        <v>7.89</v>
      </c>
      <c r="BO90">
        <v>14</v>
      </c>
      <c r="BQ90">
        <v>84</v>
      </c>
      <c r="BU90">
        <v>8</v>
      </c>
      <c r="BW90">
        <v>33</v>
      </c>
      <c r="BY90">
        <v>2.2999999999999998</v>
      </c>
      <c r="CA90">
        <v>38</v>
      </c>
      <c r="CC90">
        <v>0.06</v>
      </c>
      <c r="CI90">
        <v>350</v>
      </c>
      <c r="DA90">
        <v>0.754</v>
      </c>
    </row>
    <row r="91" spans="1:119" x14ac:dyDescent="0.2">
      <c r="A91" s="22" t="s">
        <v>1247</v>
      </c>
      <c r="B91" s="4">
        <v>35857.503472222219</v>
      </c>
      <c r="C91" s="4">
        <v>35857.642361111109</v>
      </c>
      <c r="D91" t="s">
        <v>1306</v>
      </c>
      <c r="E91" t="s">
        <v>1307</v>
      </c>
      <c r="G91">
        <v>50</v>
      </c>
      <c r="M91">
        <v>150</v>
      </c>
      <c r="O91">
        <v>130.80000000000001</v>
      </c>
      <c r="Q91">
        <v>260</v>
      </c>
      <c r="R91" t="s">
        <v>1784</v>
      </c>
      <c r="S91">
        <v>18</v>
      </c>
      <c r="U91">
        <v>110</v>
      </c>
      <c r="V91" s="7">
        <f t="shared" si="16"/>
        <v>4247527.5</v>
      </c>
      <c r="W91" s="7">
        <f t="shared" si="17"/>
        <v>76.455494999999999</v>
      </c>
      <c r="X91" s="7">
        <f t="shared" si="18"/>
        <v>467.228025</v>
      </c>
      <c r="Y91" s="7">
        <f t="shared" si="19"/>
        <v>543.68352000000004</v>
      </c>
      <c r="AC91" t="s">
        <v>520</v>
      </c>
      <c r="AD91" t="s">
        <v>436</v>
      </c>
      <c r="AO91">
        <v>0.60799999999999998</v>
      </c>
      <c r="AQ91">
        <v>1.9</v>
      </c>
      <c r="BA91">
        <v>8.0299999999999994</v>
      </c>
      <c r="BO91">
        <v>37</v>
      </c>
      <c r="BQ91">
        <v>86</v>
      </c>
      <c r="BU91">
        <v>7</v>
      </c>
      <c r="BW91">
        <v>40</v>
      </c>
      <c r="BY91">
        <v>3.8</v>
      </c>
      <c r="CA91">
        <v>45</v>
      </c>
      <c r="CC91">
        <v>0.107</v>
      </c>
      <c r="CI91">
        <v>380</v>
      </c>
      <c r="DA91">
        <v>0.151</v>
      </c>
    </row>
    <row r="92" spans="1:119" x14ac:dyDescent="0.2">
      <c r="A92" s="22" t="s">
        <v>1247</v>
      </c>
      <c r="B92" s="4">
        <v>35996.822916666664</v>
      </c>
      <c r="C92" s="4">
        <v>35997.413194444445</v>
      </c>
      <c r="D92" t="s">
        <v>1314</v>
      </c>
      <c r="E92" t="s">
        <v>1315</v>
      </c>
      <c r="G92">
        <v>50</v>
      </c>
      <c r="M92">
        <v>4990</v>
      </c>
      <c r="O92">
        <v>12.3</v>
      </c>
      <c r="Q92">
        <v>94.1</v>
      </c>
      <c r="R92" t="s">
        <v>1784</v>
      </c>
      <c r="S92">
        <v>18</v>
      </c>
      <c r="T92" t="s">
        <v>1784</v>
      </c>
      <c r="U92">
        <v>18</v>
      </c>
      <c r="V92" s="7">
        <f t="shared" si="16"/>
        <v>141301081.5</v>
      </c>
      <c r="W92" s="7">
        <f t="shared" si="17"/>
        <v>2543.4194670000002</v>
      </c>
      <c r="X92" s="7">
        <f t="shared" si="18"/>
        <v>2543.4194670000002</v>
      </c>
      <c r="Y92" s="7">
        <f t="shared" si="19"/>
        <v>5086.8389340000003</v>
      </c>
      <c r="AC92" t="s">
        <v>520</v>
      </c>
      <c r="AD92" t="s">
        <v>437</v>
      </c>
      <c r="AO92">
        <v>0.25900000000000001</v>
      </c>
      <c r="AQ92">
        <v>2.13</v>
      </c>
      <c r="BA92">
        <v>7.88</v>
      </c>
      <c r="BO92">
        <v>293</v>
      </c>
      <c r="BQ92">
        <v>50</v>
      </c>
      <c r="BS92">
        <v>0.76</v>
      </c>
      <c r="BU92">
        <v>35</v>
      </c>
      <c r="BW92">
        <v>19</v>
      </c>
      <c r="BY92">
        <v>41</v>
      </c>
      <c r="CA92">
        <v>190</v>
      </c>
      <c r="CC92">
        <v>0.35299999999999998</v>
      </c>
      <c r="CI92">
        <v>200</v>
      </c>
      <c r="DA92">
        <v>4.99</v>
      </c>
    </row>
    <row r="93" spans="1:119" x14ac:dyDescent="0.2">
      <c r="A93" s="22" t="s">
        <v>1247</v>
      </c>
      <c r="B93" s="4">
        <v>36149.885416666664</v>
      </c>
      <c r="C93" s="4">
        <v>36150.340277777781</v>
      </c>
      <c r="D93" t="s">
        <v>1323</v>
      </c>
      <c r="E93" t="s">
        <v>1324</v>
      </c>
      <c r="G93">
        <v>50</v>
      </c>
      <c r="M93">
        <v>142.84</v>
      </c>
      <c r="N93" t="s">
        <v>1784</v>
      </c>
      <c r="O93">
        <v>200</v>
      </c>
      <c r="Q93">
        <v>26</v>
      </c>
      <c r="R93" t="s">
        <v>1784</v>
      </c>
      <c r="S93">
        <v>18</v>
      </c>
      <c r="T93" t="s">
        <v>1784</v>
      </c>
      <c r="U93">
        <v>18</v>
      </c>
      <c r="V93" s="7">
        <f t="shared" si="16"/>
        <v>4044778.8540000003</v>
      </c>
      <c r="W93" s="7">
        <f t="shared" si="17"/>
        <v>72.806019372000009</v>
      </c>
      <c r="X93" s="7">
        <f t="shared" si="18"/>
        <v>72.806019372000009</v>
      </c>
      <c r="Y93" s="7">
        <f t="shared" si="19"/>
        <v>145.61203874400002</v>
      </c>
      <c r="AC93" t="s">
        <v>520</v>
      </c>
      <c r="AD93" t="s">
        <v>438</v>
      </c>
      <c r="AO93">
        <v>2.3E-2</v>
      </c>
      <c r="AQ93">
        <v>0.41</v>
      </c>
      <c r="BA93">
        <v>8.31</v>
      </c>
      <c r="BN93" t="s">
        <v>1784</v>
      </c>
      <c r="BO93">
        <v>5</v>
      </c>
      <c r="BQ93">
        <v>85</v>
      </c>
      <c r="BS93">
        <v>0.06</v>
      </c>
      <c r="BU93">
        <v>4</v>
      </c>
      <c r="BW93">
        <v>40</v>
      </c>
      <c r="BY93">
        <v>1</v>
      </c>
      <c r="CA93">
        <v>21</v>
      </c>
      <c r="CC93">
        <v>5.8000000000000003E-2</v>
      </c>
      <c r="CI93">
        <v>380</v>
      </c>
    </row>
    <row r="94" spans="1:119" x14ac:dyDescent="0.2">
      <c r="A94" s="22" t="s">
        <v>1247</v>
      </c>
      <c r="B94" s="4">
        <v>36158.555555555555</v>
      </c>
      <c r="C94" s="4">
        <v>36159.392361111109</v>
      </c>
      <c r="D94" t="s">
        <v>1326</v>
      </c>
      <c r="E94" t="s">
        <v>1327</v>
      </c>
      <c r="G94">
        <v>50</v>
      </c>
      <c r="M94">
        <v>187.26</v>
      </c>
      <c r="N94" t="s">
        <v>1784</v>
      </c>
      <c r="O94">
        <v>60</v>
      </c>
      <c r="Q94">
        <v>92</v>
      </c>
      <c r="R94" t="s">
        <v>1784</v>
      </c>
      <c r="S94">
        <v>18</v>
      </c>
      <c r="T94" t="s">
        <v>1784</v>
      </c>
      <c r="U94">
        <v>18</v>
      </c>
      <c r="V94" s="7">
        <f t="shared" si="16"/>
        <v>5302613.3309999993</v>
      </c>
      <c r="W94" s="7">
        <f t="shared" si="17"/>
        <v>95.447039957999991</v>
      </c>
      <c r="X94" s="7">
        <f t="shared" si="18"/>
        <v>95.447039957999991</v>
      </c>
      <c r="Y94" s="7">
        <f t="shared" si="19"/>
        <v>190.89407991599998</v>
      </c>
      <c r="AC94" t="s">
        <v>520</v>
      </c>
      <c r="AD94" t="s">
        <v>439</v>
      </c>
      <c r="AO94">
        <v>7.6999999999999999E-2</v>
      </c>
      <c r="AQ94">
        <v>0.64</v>
      </c>
      <c r="BA94">
        <v>7.65</v>
      </c>
      <c r="BO94">
        <v>8</v>
      </c>
      <c r="BQ94">
        <v>95</v>
      </c>
      <c r="BS94">
        <v>0.28999999999999998</v>
      </c>
      <c r="BU94">
        <v>6</v>
      </c>
      <c r="BW94">
        <v>40</v>
      </c>
      <c r="BY94">
        <v>1.4</v>
      </c>
      <c r="BZ94" t="s">
        <v>1784</v>
      </c>
      <c r="CA94">
        <v>19</v>
      </c>
      <c r="CC94">
        <v>9.5000000000000001E-2</v>
      </c>
      <c r="CI94">
        <v>400</v>
      </c>
    </row>
    <row r="95" spans="1:119" x14ac:dyDescent="0.2">
      <c r="A95" s="22" t="s">
        <v>1247</v>
      </c>
      <c r="B95" s="4">
        <v>36177.607638888891</v>
      </c>
      <c r="C95" s="4">
        <v>36178.447916666664</v>
      </c>
      <c r="D95" t="s">
        <v>1328</v>
      </c>
      <c r="E95" t="s">
        <v>1329</v>
      </c>
      <c r="G95">
        <v>50</v>
      </c>
      <c r="M95">
        <v>2618</v>
      </c>
      <c r="O95">
        <v>124</v>
      </c>
      <c r="Q95">
        <v>450</v>
      </c>
      <c r="R95" t="s">
        <v>1784</v>
      </c>
      <c r="S95">
        <v>18</v>
      </c>
      <c r="U95">
        <v>70</v>
      </c>
      <c r="V95" s="7">
        <f t="shared" si="16"/>
        <v>74133513.299999997</v>
      </c>
      <c r="W95" s="7">
        <f t="shared" si="17"/>
        <v>1334.4032393999998</v>
      </c>
      <c r="X95" s="7">
        <f t="shared" si="18"/>
        <v>5189.3459309999998</v>
      </c>
      <c r="Y95" s="7">
        <f t="shared" si="19"/>
        <v>6523.7491703999995</v>
      </c>
      <c r="AC95" t="s">
        <v>520</v>
      </c>
      <c r="AD95" t="s">
        <v>441</v>
      </c>
      <c r="AO95">
        <v>0.86699999999999999</v>
      </c>
      <c r="AQ95">
        <v>4.6100000000000003</v>
      </c>
      <c r="BA95">
        <v>7.3</v>
      </c>
      <c r="BO95">
        <v>114</v>
      </c>
      <c r="BQ95">
        <v>58</v>
      </c>
      <c r="BS95">
        <v>1.2</v>
      </c>
      <c r="BU95">
        <v>36</v>
      </c>
      <c r="BW95">
        <v>12</v>
      </c>
      <c r="BY95">
        <v>33</v>
      </c>
      <c r="CA95">
        <v>220</v>
      </c>
      <c r="CC95">
        <v>0.28199999999999997</v>
      </c>
      <c r="CI95">
        <v>190</v>
      </c>
    </row>
    <row r="96" spans="1:119" x14ac:dyDescent="0.2">
      <c r="A96" s="22" t="s">
        <v>1247</v>
      </c>
      <c r="B96" s="4">
        <v>36232.682638888888</v>
      </c>
      <c r="C96" s="4">
        <v>36232.931944444441</v>
      </c>
      <c r="D96" t="s">
        <v>1333</v>
      </c>
      <c r="E96" t="s">
        <v>1334</v>
      </c>
      <c r="G96">
        <v>50</v>
      </c>
      <c r="M96">
        <v>199.92</v>
      </c>
      <c r="O96">
        <v>279</v>
      </c>
      <c r="Q96">
        <v>310</v>
      </c>
      <c r="R96" t="s">
        <v>1784</v>
      </c>
      <c r="S96">
        <v>18</v>
      </c>
      <c r="U96">
        <v>34</v>
      </c>
      <c r="V96" s="7">
        <f t="shared" si="16"/>
        <v>5661104.6519999988</v>
      </c>
      <c r="W96" s="7">
        <f t="shared" si="17"/>
        <v>101.89988373599998</v>
      </c>
      <c r="X96" s="7">
        <f t="shared" si="18"/>
        <v>192.47755816799994</v>
      </c>
      <c r="Y96" s="7">
        <f t="shared" si="19"/>
        <v>294.37744190399991</v>
      </c>
      <c r="AC96" t="s">
        <v>520</v>
      </c>
      <c r="AD96" t="s">
        <v>442</v>
      </c>
      <c r="AO96">
        <v>0.85899999999999999</v>
      </c>
      <c r="AQ96">
        <v>2.58</v>
      </c>
      <c r="BA96">
        <v>7.77</v>
      </c>
      <c r="BO96">
        <v>31</v>
      </c>
      <c r="CC96">
        <v>7.2999999999999995E-2</v>
      </c>
    </row>
    <row r="97" spans="1:87" x14ac:dyDescent="0.2">
      <c r="A97" s="22" t="s">
        <v>1247</v>
      </c>
      <c r="B97" s="4">
        <v>36234.645833333336</v>
      </c>
      <c r="C97" s="4">
        <v>36236.118055555555</v>
      </c>
      <c r="D97" t="s">
        <v>1335</v>
      </c>
      <c r="E97" t="s">
        <v>1336</v>
      </c>
      <c r="G97">
        <v>50</v>
      </c>
      <c r="M97">
        <v>2390</v>
      </c>
      <c r="O97">
        <v>130</v>
      </c>
      <c r="Q97">
        <v>240</v>
      </c>
      <c r="R97" t="s">
        <v>1784</v>
      </c>
      <c r="S97">
        <v>18</v>
      </c>
      <c r="U97">
        <v>36</v>
      </c>
      <c r="V97" s="7">
        <f t="shared" si="16"/>
        <v>67677271.5</v>
      </c>
      <c r="W97" s="7">
        <f t="shared" si="17"/>
        <v>1218.190887</v>
      </c>
      <c r="X97" s="7">
        <f t="shared" si="18"/>
        <v>2436.381774</v>
      </c>
      <c r="Y97" s="7">
        <f t="shared" si="19"/>
        <v>3654.5726610000002</v>
      </c>
      <c r="AC97" t="s">
        <v>520</v>
      </c>
      <c r="AD97" t="s">
        <v>443</v>
      </c>
      <c r="AO97">
        <v>0.60399999999999998</v>
      </c>
      <c r="AQ97">
        <v>2.42</v>
      </c>
      <c r="BA97">
        <v>7.9</v>
      </c>
      <c r="BO97">
        <v>46</v>
      </c>
    </row>
    <row r="98" spans="1:87" x14ac:dyDescent="0.2">
      <c r="A98" s="22" t="s">
        <v>1247</v>
      </c>
      <c r="B98" s="4">
        <v>36430.194444444445</v>
      </c>
      <c r="C98" s="4">
        <v>36430.475694444445</v>
      </c>
      <c r="D98" t="s">
        <v>1349</v>
      </c>
      <c r="E98" t="s">
        <v>1350</v>
      </c>
      <c r="G98">
        <v>50</v>
      </c>
      <c r="M98">
        <v>515.76</v>
      </c>
      <c r="O98">
        <v>14.6</v>
      </c>
      <c r="Q98">
        <v>52</v>
      </c>
      <c r="R98" t="s">
        <v>1784</v>
      </c>
      <c r="S98">
        <v>18</v>
      </c>
      <c r="T98" t="s">
        <v>1784</v>
      </c>
      <c r="U98">
        <v>18</v>
      </c>
      <c r="V98" s="7">
        <f t="shared" si="16"/>
        <v>14604698.556</v>
      </c>
      <c r="W98" s="7">
        <f t="shared" si="17"/>
        <v>262.88457400799996</v>
      </c>
      <c r="X98" s="7">
        <f t="shared" si="18"/>
        <v>262.88457400799996</v>
      </c>
      <c r="Y98" s="7">
        <f t="shared" si="19"/>
        <v>525.76914801599992</v>
      </c>
      <c r="AC98" t="s">
        <v>520</v>
      </c>
      <c r="AD98" t="s">
        <v>444</v>
      </c>
      <c r="AO98">
        <v>0.27600000000000002</v>
      </c>
      <c r="AQ98">
        <v>1.6099999999999999</v>
      </c>
      <c r="BA98">
        <v>7.76</v>
      </c>
      <c r="BO98">
        <v>25</v>
      </c>
      <c r="BQ98">
        <v>37</v>
      </c>
      <c r="BS98">
        <v>0.52</v>
      </c>
      <c r="BU98">
        <v>11</v>
      </c>
      <c r="BW98">
        <v>14</v>
      </c>
      <c r="BY98">
        <v>4.3</v>
      </c>
      <c r="CA98">
        <v>61</v>
      </c>
      <c r="CC98">
        <v>0.223</v>
      </c>
      <c r="CI98">
        <v>150</v>
      </c>
    </row>
    <row r="99" spans="1:87" x14ac:dyDescent="0.2">
      <c r="A99" s="22" t="s">
        <v>1247</v>
      </c>
      <c r="B99" s="4">
        <v>36528.864583333336</v>
      </c>
      <c r="C99" s="4">
        <v>36529.659722222219</v>
      </c>
      <c r="D99" t="s">
        <v>1352</v>
      </c>
      <c r="E99" t="s">
        <v>1353</v>
      </c>
      <c r="G99">
        <v>50</v>
      </c>
      <c r="M99">
        <v>417</v>
      </c>
      <c r="N99" t="s">
        <v>1784</v>
      </c>
      <c r="O99">
        <v>300</v>
      </c>
      <c r="Q99">
        <v>380</v>
      </c>
      <c r="R99" t="s">
        <v>1784</v>
      </c>
      <c r="S99">
        <v>18</v>
      </c>
      <c r="U99">
        <v>210</v>
      </c>
      <c r="V99" s="7">
        <f t="shared" si="16"/>
        <v>11808126.449999999</v>
      </c>
      <c r="W99" s="7">
        <f t="shared" si="17"/>
        <v>212.5462761</v>
      </c>
      <c r="X99" s="7">
        <f t="shared" si="18"/>
        <v>2479.7065545</v>
      </c>
      <c r="Y99" s="7">
        <f t="shared" si="19"/>
        <v>2692.2528305999999</v>
      </c>
      <c r="AC99" t="s">
        <v>520</v>
      </c>
      <c r="AD99" t="s">
        <v>445</v>
      </c>
      <c r="AO99">
        <v>0.434</v>
      </c>
      <c r="AQ99">
        <v>1.81</v>
      </c>
      <c r="BA99">
        <v>7.85</v>
      </c>
      <c r="BO99">
        <v>30</v>
      </c>
      <c r="BQ99">
        <v>130</v>
      </c>
      <c r="BS99">
        <v>0.94</v>
      </c>
      <c r="BU99">
        <v>11</v>
      </c>
      <c r="BW99">
        <v>42</v>
      </c>
      <c r="BY99">
        <v>67</v>
      </c>
      <c r="CA99">
        <v>100</v>
      </c>
      <c r="CC99">
        <v>0.129</v>
      </c>
      <c r="CI99">
        <v>500</v>
      </c>
    </row>
    <row r="100" spans="1:87" x14ac:dyDescent="0.2">
      <c r="A100" s="22" t="s">
        <v>1247</v>
      </c>
      <c r="B100" s="4">
        <v>36544.864583333336</v>
      </c>
      <c r="C100" s="4">
        <v>36545.25</v>
      </c>
      <c r="D100" t="s">
        <v>1357</v>
      </c>
      <c r="E100" t="s">
        <v>1358</v>
      </c>
      <c r="G100">
        <v>50</v>
      </c>
      <c r="M100">
        <v>62</v>
      </c>
      <c r="N100" t="s">
        <v>1784</v>
      </c>
      <c r="O100">
        <v>200</v>
      </c>
      <c r="Q100">
        <v>180</v>
      </c>
      <c r="R100" t="s">
        <v>1784</v>
      </c>
      <c r="S100">
        <v>18</v>
      </c>
      <c r="U100">
        <v>94</v>
      </c>
      <c r="V100" s="7">
        <f t="shared" si="16"/>
        <v>1755644.6999999997</v>
      </c>
      <c r="W100" s="7">
        <f t="shared" si="17"/>
        <v>31.601604599999995</v>
      </c>
      <c r="X100" s="7">
        <f t="shared" si="18"/>
        <v>165.03060179999997</v>
      </c>
      <c r="Y100" s="7">
        <f t="shared" si="19"/>
        <v>196.63220639999997</v>
      </c>
      <c r="AC100" t="s">
        <v>520</v>
      </c>
      <c r="AD100" t="s">
        <v>446</v>
      </c>
      <c r="AO100">
        <v>2.5000000000000001E-2</v>
      </c>
      <c r="AQ100">
        <v>0.79</v>
      </c>
      <c r="BA100">
        <v>7.93</v>
      </c>
      <c r="BO100">
        <v>20</v>
      </c>
      <c r="BQ100">
        <v>110</v>
      </c>
      <c r="BU100">
        <v>3</v>
      </c>
      <c r="BW100">
        <v>50</v>
      </c>
      <c r="BY100">
        <v>1.6</v>
      </c>
      <c r="CA100">
        <v>21</v>
      </c>
      <c r="CC100">
        <v>0.14099999999999999</v>
      </c>
      <c r="CI100">
        <v>490</v>
      </c>
    </row>
    <row r="101" spans="1:87" x14ac:dyDescent="0.2">
      <c r="A101" s="22" t="s">
        <v>1247</v>
      </c>
      <c r="B101" s="4">
        <v>36569.451388888891</v>
      </c>
      <c r="C101" s="4">
        <v>36570.201388888891</v>
      </c>
      <c r="D101" t="s">
        <v>1360</v>
      </c>
      <c r="E101" t="s">
        <v>1361</v>
      </c>
      <c r="G101">
        <v>50</v>
      </c>
      <c r="M101">
        <v>334</v>
      </c>
      <c r="N101" t="s">
        <v>1784</v>
      </c>
      <c r="O101">
        <v>200</v>
      </c>
      <c r="Q101">
        <v>350</v>
      </c>
      <c r="R101" t="s">
        <v>1784</v>
      </c>
      <c r="S101">
        <v>18</v>
      </c>
      <c r="U101">
        <v>140</v>
      </c>
      <c r="V101" s="7">
        <f t="shared" si="16"/>
        <v>9457827.9000000004</v>
      </c>
      <c r="W101" s="7">
        <f t="shared" si="17"/>
        <v>170.24090220000002</v>
      </c>
      <c r="X101" s="7">
        <f t="shared" si="18"/>
        <v>1324.095906</v>
      </c>
      <c r="Y101" s="7">
        <f t="shared" si="19"/>
        <v>1494.3368082</v>
      </c>
      <c r="AC101" t="s">
        <v>520</v>
      </c>
      <c r="AD101" t="s">
        <v>447</v>
      </c>
      <c r="AO101">
        <v>2.1999999999999999E-2</v>
      </c>
      <c r="AQ101">
        <v>1.44</v>
      </c>
      <c r="BA101">
        <v>7.5600000000000005</v>
      </c>
      <c r="BO101">
        <v>45</v>
      </c>
      <c r="BQ101">
        <v>140</v>
      </c>
      <c r="BU101">
        <v>16</v>
      </c>
      <c r="BW101">
        <v>39</v>
      </c>
      <c r="BY101">
        <v>12</v>
      </c>
      <c r="CA101">
        <v>140</v>
      </c>
      <c r="CC101">
        <v>0.184</v>
      </c>
      <c r="CI101">
        <v>520</v>
      </c>
    </row>
    <row r="102" spans="1:87" x14ac:dyDescent="0.2">
      <c r="A102" s="22" t="s">
        <v>1247</v>
      </c>
      <c r="B102" s="4">
        <v>36578.486111111109</v>
      </c>
      <c r="C102" s="4">
        <v>36580.690972222219</v>
      </c>
      <c r="D102" t="s">
        <v>1362</v>
      </c>
      <c r="E102" t="s">
        <v>1363</v>
      </c>
      <c r="G102">
        <v>50</v>
      </c>
      <c r="M102">
        <v>11120</v>
      </c>
      <c r="O102">
        <v>83.6</v>
      </c>
      <c r="Q102">
        <v>230</v>
      </c>
      <c r="R102" t="s">
        <v>1784</v>
      </c>
      <c r="S102">
        <v>18</v>
      </c>
      <c r="T102" t="s">
        <v>1784</v>
      </c>
      <c r="U102">
        <v>18</v>
      </c>
      <c r="V102" s="7">
        <f t="shared" si="16"/>
        <v>314883372</v>
      </c>
      <c r="W102" s="7">
        <f t="shared" si="17"/>
        <v>5667.9006959999997</v>
      </c>
      <c r="X102" s="7">
        <f t="shared" si="18"/>
        <v>5667.9006959999997</v>
      </c>
      <c r="Y102" s="7">
        <f t="shared" si="19"/>
        <v>11335.801391999999</v>
      </c>
      <c r="AC102" t="s">
        <v>520</v>
      </c>
      <c r="AD102" t="s">
        <v>448</v>
      </c>
      <c r="AO102">
        <v>6.5000000000000002E-2</v>
      </c>
      <c r="AQ102">
        <v>4.7</v>
      </c>
      <c r="BA102">
        <v>7.43</v>
      </c>
      <c r="BO102">
        <v>263</v>
      </c>
      <c r="BQ102">
        <v>85</v>
      </c>
      <c r="BU102">
        <v>31</v>
      </c>
      <c r="BW102">
        <v>27</v>
      </c>
      <c r="BY102">
        <v>33</v>
      </c>
      <c r="CA102">
        <v>210</v>
      </c>
      <c r="CC102">
        <v>0.45</v>
      </c>
      <c r="CI102">
        <v>320</v>
      </c>
    </row>
    <row r="103" spans="1:87" x14ac:dyDescent="0.2">
      <c r="A103" s="22" t="s">
        <v>1247</v>
      </c>
      <c r="B103" s="4">
        <v>36580.760416666664</v>
      </c>
      <c r="C103" s="4">
        <v>36584.40625</v>
      </c>
      <c r="D103" t="s">
        <v>1366</v>
      </c>
      <c r="E103" t="s">
        <v>1365</v>
      </c>
      <c r="G103">
        <v>50</v>
      </c>
      <c r="M103">
        <v>4832</v>
      </c>
      <c r="O103">
        <v>39.200000000000003</v>
      </c>
      <c r="Q103">
        <v>99</v>
      </c>
      <c r="R103" t="s">
        <v>1784</v>
      </c>
      <c r="S103">
        <v>18</v>
      </c>
      <c r="U103">
        <v>36</v>
      </c>
      <c r="V103" s="7">
        <f t="shared" si="16"/>
        <v>136827019.19999999</v>
      </c>
      <c r="W103" s="7">
        <f t="shared" si="17"/>
        <v>2462.8863455999999</v>
      </c>
      <c r="X103" s="7">
        <f t="shared" si="18"/>
        <v>4925.7726911999998</v>
      </c>
      <c r="Y103" s="7">
        <f t="shared" si="19"/>
        <v>7388.6590367999997</v>
      </c>
      <c r="AC103" t="s">
        <v>520</v>
      </c>
      <c r="AD103" t="s">
        <v>449</v>
      </c>
      <c r="AN103" t="s">
        <v>1784</v>
      </c>
      <c r="AO103">
        <v>1.2999999999999999E-2</v>
      </c>
      <c r="AQ103">
        <v>0.91900000000000004</v>
      </c>
      <c r="BO103">
        <v>12</v>
      </c>
    </row>
    <row r="104" spans="1:87" x14ac:dyDescent="0.2">
      <c r="A104" s="22" t="s">
        <v>1247</v>
      </c>
      <c r="B104" s="4">
        <v>36623.652777777781</v>
      </c>
      <c r="C104" s="4">
        <v>36624.309027777781</v>
      </c>
      <c r="D104" t="s">
        <v>1369</v>
      </c>
      <c r="E104" t="s">
        <v>1370</v>
      </c>
      <c r="G104">
        <v>50</v>
      </c>
      <c r="M104">
        <v>1790</v>
      </c>
      <c r="O104">
        <v>307</v>
      </c>
      <c r="Q104">
        <v>560</v>
      </c>
      <c r="S104">
        <v>35</v>
      </c>
      <c r="U104">
        <v>250</v>
      </c>
      <c r="V104" s="7">
        <f t="shared" si="16"/>
        <v>50687161.499999993</v>
      </c>
      <c r="W104" s="7">
        <f t="shared" si="17"/>
        <v>1774.0506524999998</v>
      </c>
      <c r="X104" s="7">
        <f t="shared" si="18"/>
        <v>12671.790374999999</v>
      </c>
      <c r="Y104" s="7">
        <f t="shared" si="19"/>
        <v>14445.841027499999</v>
      </c>
      <c r="AC104" t="s">
        <v>520</v>
      </c>
      <c r="AD104" t="s">
        <v>450</v>
      </c>
      <c r="AO104">
        <v>0.22</v>
      </c>
      <c r="AQ104">
        <v>1.23</v>
      </c>
      <c r="BA104">
        <v>7.76</v>
      </c>
      <c r="BO104">
        <v>30</v>
      </c>
      <c r="BQ104">
        <v>52</v>
      </c>
      <c r="BU104">
        <v>11</v>
      </c>
      <c r="BW104">
        <v>17</v>
      </c>
      <c r="BY104">
        <v>11</v>
      </c>
      <c r="CA104">
        <v>91</v>
      </c>
      <c r="CC104">
        <v>0.08</v>
      </c>
      <c r="CI104">
        <v>200</v>
      </c>
    </row>
    <row r="105" spans="1:87" x14ac:dyDescent="0.2">
      <c r="A105" s="22" t="s">
        <v>1247</v>
      </c>
      <c r="B105" s="4">
        <v>36791.534722222219</v>
      </c>
      <c r="C105" s="4">
        <v>36791.920138888891</v>
      </c>
      <c r="D105" t="s">
        <v>1375</v>
      </c>
      <c r="E105" t="s">
        <v>1376</v>
      </c>
      <c r="G105">
        <v>50</v>
      </c>
      <c r="M105">
        <v>5586</v>
      </c>
      <c r="Q105">
        <v>39</v>
      </c>
      <c r="R105" t="s">
        <v>1784</v>
      </c>
      <c r="S105">
        <v>18</v>
      </c>
      <c r="U105">
        <v>24</v>
      </c>
      <c r="V105" s="7">
        <f t="shared" si="16"/>
        <v>158177924.09999999</v>
      </c>
      <c r="W105" s="7">
        <f t="shared" si="17"/>
        <v>2847.2026337999996</v>
      </c>
      <c r="X105" s="7">
        <f t="shared" si="18"/>
        <v>3796.2701783999996</v>
      </c>
      <c r="Y105" s="7">
        <f t="shared" si="19"/>
        <v>6643.4728121999997</v>
      </c>
      <c r="AC105" t="s">
        <v>520</v>
      </c>
      <c r="AD105" t="s">
        <v>451</v>
      </c>
      <c r="AO105">
        <v>0.17199999999999999</v>
      </c>
      <c r="AQ105">
        <v>1.48</v>
      </c>
      <c r="BA105">
        <v>7.59</v>
      </c>
      <c r="BO105">
        <v>164</v>
      </c>
      <c r="BQ105">
        <v>35</v>
      </c>
      <c r="BU105">
        <v>20</v>
      </c>
      <c r="BW105">
        <v>13</v>
      </c>
      <c r="BY105">
        <v>20</v>
      </c>
      <c r="CA105">
        <v>98</v>
      </c>
      <c r="CC105">
        <v>0.255</v>
      </c>
      <c r="CI105">
        <v>140</v>
      </c>
    </row>
    <row r="106" spans="1:87" x14ac:dyDescent="0.2">
      <c r="A106" s="22" t="s">
        <v>1247</v>
      </c>
      <c r="B106" s="4">
        <v>36871.600694444445</v>
      </c>
      <c r="C106" s="4">
        <v>36872.399305555555</v>
      </c>
      <c r="D106" t="s">
        <v>1378</v>
      </c>
      <c r="E106" t="s">
        <v>1379</v>
      </c>
      <c r="G106">
        <v>50</v>
      </c>
      <c r="M106">
        <v>168.83</v>
      </c>
      <c r="O106">
        <v>204</v>
      </c>
      <c r="Q106">
        <v>382</v>
      </c>
      <c r="R106" t="s">
        <v>1784</v>
      </c>
      <c r="S106">
        <v>18</v>
      </c>
      <c r="U106">
        <v>130</v>
      </c>
      <c r="V106" s="7">
        <f t="shared" si="16"/>
        <v>4780733.7855000002</v>
      </c>
      <c r="W106" s="7">
        <f t="shared" si="17"/>
        <v>86.053208138999992</v>
      </c>
      <c r="X106" s="7">
        <f t="shared" si="18"/>
        <v>621.49539211499996</v>
      </c>
      <c r="Y106" s="7">
        <f t="shared" si="19"/>
        <v>707.54860025399989</v>
      </c>
      <c r="AC106" t="s">
        <v>520</v>
      </c>
      <c r="AD106" t="s">
        <v>452</v>
      </c>
      <c r="AO106">
        <v>8.2000000000000003E-2</v>
      </c>
      <c r="AQ106">
        <v>1.01</v>
      </c>
      <c r="AS106">
        <v>0.9</v>
      </c>
      <c r="AW106">
        <v>1200</v>
      </c>
      <c r="BA106">
        <v>7.87</v>
      </c>
    </row>
    <row r="107" spans="1:87" x14ac:dyDescent="0.2">
      <c r="A107" s="22" t="s">
        <v>1247</v>
      </c>
      <c r="B107" s="4">
        <v>36905.375</v>
      </c>
      <c r="C107" s="4">
        <v>36905.680555555555</v>
      </c>
      <c r="D107" t="s">
        <v>1382</v>
      </c>
      <c r="E107" t="s">
        <v>1383</v>
      </c>
      <c r="G107">
        <v>50</v>
      </c>
      <c r="M107">
        <v>1090.7</v>
      </c>
      <c r="O107">
        <v>229.9</v>
      </c>
      <c r="Q107">
        <v>450</v>
      </c>
      <c r="S107">
        <v>45</v>
      </c>
      <c r="U107">
        <v>190</v>
      </c>
      <c r="V107" s="7">
        <f t="shared" si="16"/>
        <v>30885188.295000002</v>
      </c>
      <c r="W107" s="7">
        <f t="shared" si="17"/>
        <v>1389.8334732750002</v>
      </c>
      <c r="X107" s="7">
        <f t="shared" si="18"/>
        <v>5868.1857760500006</v>
      </c>
      <c r="Y107" s="7">
        <f t="shared" si="19"/>
        <v>7258.0192493250006</v>
      </c>
      <c r="AC107" t="s">
        <v>520</v>
      </c>
      <c r="AD107" t="s">
        <v>454</v>
      </c>
      <c r="AO107">
        <v>0.22600000000000001</v>
      </c>
      <c r="AQ107">
        <v>2.93</v>
      </c>
      <c r="AS107">
        <v>15</v>
      </c>
      <c r="AW107">
        <v>2040</v>
      </c>
      <c r="AY107">
        <v>6130</v>
      </c>
      <c r="BA107">
        <v>7.33</v>
      </c>
      <c r="BC107">
        <v>127</v>
      </c>
      <c r="BO107">
        <v>179</v>
      </c>
      <c r="BQ107">
        <v>93</v>
      </c>
      <c r="BU107">
        <v>27</v>
      </c>
      <c r="BW107">
        <v>27</v>
      </c>
      <c r="BY107">
        <v>27</v>
      </c>
      <c r="CA107">
        <v>190</v>
      </c>
      <c r="CI107">
        <v>340</v>
      </c>
    </row>
    <row r="108" spans="1:87" x14ac:dyDescent="0.2">
      <c r="A108" s="22" t="s">
        <v>1247</v>
      </c>
      <c r="B108" s="4">
        <v>36920.423611111109</v>
      </c>
      <c r="C108" s="4">
        <v>36920.826388888891</v>
      </c>
      <c r="D108" t="s">
        <v>1384</v>
      </c>
      <c r="E108" t="s">
        <v>1385</v>
      </c>
      <c r="G108">
        <v>50</v>
      </c>
      <c r="M108">
        <v>1133.68</v>
      </c>
      <c r="O108">
        <v>219</v>
      </c>
      <c r="Q108">
        <v>460</v>
      </c>
      <c r="R108" t="s">
        <v>1784</v>
      </c>
      <c r="S108">
        <v>18</v>
      </c>
      <c r="U108">
        <v>150</v>
      </c>
      <c r="V108" s="7">
        <f t="shared" si="16"/>
        <v>32102246.508000001</v>
      </c>
      <c r="W108" s="7">
        <f t="shared" si="17"/>
        <v>577.84043714400002</v>
      </c>
      <c r="X108" s="7">
        <f t="shared" si="18"/>
        <v>4815.3369762000002</v>
      </c>
      <c r="Y108" s="7">
        <f t="shared" si="19"/>
        <v>5393.1774133440003</v>
      </c>
      <c r="AC108" t="s">
        <v>520</v>
      </c>
      <c r="AD108" t="s">
        <v>455</v>
      </c>
      <c r="AO108">
        <v>0.442</v>
      </c>
      <c r="AQ108">
        <v>2.5099999999999998</v>
      </c>
      <c r="AS108">
        <v>44</v>
      </c>
      <c r="AW108">
        <v>4360</v>
      </c>
      <c r="AY108">
        <v>12100</v>
      </c>
      <c r="BA108">
        <v>7.58</v>
      </c>
      <c r="BC108">
        <v>214</v>
      </c>
      <c r="BO108">
        <v>466</v>
      </c>
    </row>
    <row r="109" spans="1:87" x14ac:dyDescent="0.2">
      <c r="A109" s="22" t="s">
        <v>1247</v>
      </c>
      <c r="B109" s="4">
        <v>36946.354166666664</v>
      </c>
      <c r="C109" s="4">
        <v>36946.739583333336</v>
      </c>
      <c r="D109" t="s">
        <v>1386</v>
      </c>
      <c r="E109" t="s">
        <v>1387</v>
      </c>
      <c r="G109">
        <v>50</v>
      </c>
      <c r="M109">
        <v>2553.4</v>
      </c>
      <c r="N109" t="s">
        <v>1934</v>
      </c>
      <c r="O109">
        <v>138</v>
      </c>
      <c r="Q109">
        <v>600</v>
      </c>
      <c r="R109" t="s">
        <v>1784</v>
      </c>
      <c r="S109">
        <v>18</v>
      </c>
      <c r="U109">
        <v>160</v>
      </c>
      <c r="V109" s="7">
        <f t="shared" si="16"/>
        <v>72304244.789999992</v>
      </c>
      <c r="W109" s="7">
        <f t="shared" si="17"/>
        <v>1301.4764062199997</v>
      </c>
      <c r="X109" s="7">
        <f t="shared" si="18"/>
        <v>11568.679166399997</v>
      </c>
      <c r="Y109" s="7">
        <f t="shared" si="19"/>
        <v>12870.155572619997</v>
      </c>
      <c r="AC109" t="s">
        <v>520</v>
      </c>
      <c r="AD109" t="s">
        <v>456</v>
      </c>
      <c r="AO109">
        <v>0.47199999999999998</v>
      </c>
      <c r="AQ109">
        <v>3.14</v>
      </c>
      <c r="AS109">
        <v>100</v>
      </c>
      <c r="AW109">
        <v>1640</v>
      </c>
      <c r="AY109">
        <v>5570</v>
      </c>
      <c r="BA109">
        <v>7.68</v>
      </c>
      <c r="BC109">
        <v>182</v>
      </c>
    </row>
    <row r="110" spans="1:87" x14ac:dyDescent="0.2">
      <c r="A110" s="22" t="s">
        <v>1247</v>
      </c>
      <c r="B110" s="4">
        <v>36970.913194444445</v>
      </c>
      <c r="C110" s="4">
        <v>36976.527777777781</v>
      </c>
      <c r="D110" t="s">
        <v>1388</v>
      </c>
      <c r="E110" t="s">
        <v>1389</v>
      </c>
      <c r="G110">
        <v>50</v>
      </c>
      <c r="M110">
        <v>3238.98</v>
      </c>
      <c r="O110">
        <v>15.57</v>
      </c>
      <c r="Q110">
        <v>43</v>
      </c>
      <c r="R110" t="s">
        <v>1784</v>
      </c>
      <c r="S110">
        <v>18</v>
      </c>
      <c r="T110" t="s">
        <v>1784</v>
      </c>
      <c r="U110">
        <v>18</v>
      </c>
      <c r="V110" s="7">
        <f t="shared" si="16"/>
        <v>91717710.812999994</v>
      </c>
      <c r="W110" s="7">
        <f t="shared" si="17"/>
        <v>1650.9187946339998</v>
      </c>
      <c r="X110" s="7">
        <f t="shared" si="18"/>
        <v>1650.9187946339998</v>
      </c>
      <c r="Y110" s="7">
        <f t="shared" si="19"/>
        <v>3301.8375892679996</v>
      </c>
      <c r="AC110" t="s">
        <v>520</v>
      </c>
      <c r="AD110" t="s">
        <v>457</v>
      </c>
      <c r="AN110" t="s">
        <v>1784</v>
      </c>
      <c r="AO110">
        <v>1.2999999999999999E-2</v>
      </c>
      <c r="AQ110">
        <v>0.69</v>
      </c>
      <c r="AS110">
        <v>8.6</v>
      </c>
      <c r="AW110">
        <v>438</v>
      </c>
      <c r="AY110">
        <v>2060</v>
      </c>
      <c r="BA110">
        <v>8.33</v>
      </c>
      <c r="BC110">
        <v>298</v>
      </c>
      <c r="BO110">
        <v>15</v>
      </c>
    </row>
    <row r="111" spans="1:87" x14ac:dyDescent="0.2">
      <c r="A111" s="22" t="s">
        <v>1247</v>
      </c>
      <c r="B111" s="4">
        <v>37188.034722222219</v>
      </c>
      <c r="C111" s="4">
        <v>37188.145833333336</v>
      </c>
      <c r="D111" t="s">
        <v>1404</v>
      </c>
      <c r="E111" t="s">
        <v>1405</v>
      </c>
      <c r="G111">
        <v>50</v>
      </c>
      <c r="M111">
        <v>1677</v>
      </c>
      <c r="O111">
        <v>8.6999999999999993</v>
      </c>
      <c r="Q111">
        <v>74</v>
      </c>
      <c r="R111" t="s">
        <v>1784</v>
      </c>
      <c r="S111">
        <v>18</v>
      </c>
      <c r="T111" t="s">
        <v>1784</v>
      </c>
      <c r="U111">
        <v>18</v>
      </c>
      <c r="V111" s="7">
        <f t="shared" si="16"/>
        <v>47487357.449999996</v>
      </c>
      <c r="W111" s="7">
        <f t="shared" si="17"/>
        <v>854.77243409999994</v>
      </c>
      <c r="X111" s="7">
        <f t="shared" si="18"/>
        <v>854.77243409999994</v>
      </c>
      <c r="Y111" s="7">
        <f t="shared" si="19"/>
        <v>1709.5448681999999</v>
      </c>
      <c r="AC111" t="s">
        <v>520</v>
      </c>
      <c r="AD111" t="s">
        <v>458</v>
      </c>
      <c r="AO111">
        <v>0.219</v>
      </c>
      <c r="AQ111">
        <v>1.88</v>
      </c>
      <c r="AW111">
        <v>39.9</v>
      </c>
      <c r="AY111">
        <v>88</v>
      </c>
      <c r="BA111">
        <v>7.53</v>
      </c>
      <c r="BC111">
        <v>33</v>
      </c>
    </row>
    <row r="112" spans="1:87" x14ac:dyDescent="0.2">
      <c r="A112" s="22" t="s">
        <v>1247</v>
      </c>
      <c r="B112" s="4">
        <v>37270.381944444445</v>
      </c>
      <c r="C112" s="4">
        <v>37270.774305555555</v>
      </c>
      <c r="D112" t="s">
        <v>1406</v>
      </c>
      <c r="E112" t="s">
        <v>1407</v>
      </c>
      <c r="G112">
        <v>50</v>
      </c>
      <c r="M112">
        <v>328</v>
      </c>
      <c r="O112">
        <v>23.1</v>
      </c>
      <c r="Q112">
        <v>100</v>
      </c>
      <c r="R112" t="s">
        <v>1784</v>
      </c>
      <c r="S112">
        <v>18</v>
      </c>
      <c r="T112" t="s">
        <v>1784</v>
      </c>
      <c r="U112">
        <v>18</v>
      </c>
      <c r="V112" s="7">
        <f t="shared" si="16"/>
        <v>9287926.7999999989</v>
      </c>
      <c r="W112" s="7">
        <f t="shared" si="17"/>
        <v>167.18268239999998</v>
      </c>
      <c r="X112" s="7">
        <f t="shared" si="18"/>
        <v>167.18268239999998</v>
      </c>
      <c r="Y112" s="7">
        <f t="shared" si="19"/>
        <v>334.36536479999995</v>
      </c>
      <c r="AC112" t="s">
        <v>520</v>
      </c>
      <c r="AD112" t="s">
        <v>459</v>
      </c>
      <c r="AO112">
        <v>0.69</v>
      </c>
      <c r="AQ112">
        <v>2.35</v>
      </c>
      <c r="AS112">
        <v>1</v>
      </c>
      <c r="AW112">
        <v>1770</v>
      </c>
      <c r="AY112">
        <v>5700</v>
      </c>
      <c r="BA112">
        <v>7.85</v>
      </c>
      <c r="BC112">
        <v>187</v>
      </c>
    </row>
    <row r="113" spans="1:93" x14ac:dyDescent="0.2">
      <c r="A113" s="22" t="s">
        <v>1247</v>
      </c>
      <c r="B113" s="4">
        <v>37272.715277777781</v>
      </c>
      <c r="C113" s="4">
        <v>37273.253472222219</v>
      </c>
      <c r="D113" t="s">
        <v>1408</v>
      </c>
      <c r="E113" t="s">
        <v>1409</v>
      </c>
      <c r="G113">
        <v>50</v>
      </c>
      <c r="M113">
        <v>231</v>
      </c>
      <c r="O113">
        <v>32.22</v>
      </c>
      <c r="Q113">
        <v>111</v>
      </c>
      <c r="R113" t="s">
        <v>1784</v>
      </c>
      <c r="S113">
        <v>18</v>
      </c>
      <c r="U113">
        <v>25</v>
      </c>
      <c r="V113" s="7">
        <f t="shared" si="16"/>
        <v>6541192.3499999996</v>
      </c>
      <c r="W113" s="7">
        <f t="shared" si="17"/>
        <v>117.74146229999999</v>
      </c>
      <c r="X113" s="7">
        <f t="shared" si="18"/>
        <v>163.52980875</v>
      </c>
      <c r="Y113" s="7">
        <f t="shared" si="19"/>
        <v>281.27127105</v>
      </c>
      <c r="AC113" t="s">
        <v>520</v>
      </c>
      <c r="AD113" t="s">
        <v>460</v>
      </c>
      <c r="AO113">
        <v>0.19600000000000001</v>
      </c>
      <c r="AQ113">
        <v>0.75</v>
      </c>
      <c r="AS113">
        <v>14</v>
      </c>
      <c r="AW113">
        <v>2920</v>
      </c>
      <c r="AY113">
        <v>8950</v>
      </c>
      <c r="BA113">
        <v>8.08</v>
      </c>
      <c r="BC113">
        <v>235</v>
      </c>
    </row>
    <row r="114" spans="1:93" x14ac:dyDescent="0.2">
      <c r="A114" s="22" t="s">
        <v>1247</v>
      </c>
      <c r="B114" s="4">
        <v>37287.402777777781</v>
      </c>
      <c r="C114" s="4">
        <v>37288.635416666664</v>
      </c>
      <c r="D114" t="s">
        <v>1410</v>
      </c>
      <c r="E114" t="s">
        <v>1411</v>
      </c>
      <c r="G114">
        <v>50</v>
      </c>
      <c r="M114">
        <v>1703</v>
      </c>
      <c r="O114">
        <v>173</v>
      </c>
      <c r="Q114">
        <v>326</v>
      </c>
      <c r="R114" t="s">
        <v>1784</v>
      </c>
      <c r="S114">
        <v>18</v>
      </c>
      <c r="U114">
        <v>180</v>
      </c>
      <c r="V114" s="7">
        <f t="shared" si="16"/>
        <v>48223595.549999997</v>
      </c>
      <c r="W114" s="7">
        <f t="shared" si="17"/>
        <v>868.02471989999992</v>
      </c>
      <c r="X114" s="7">
        <f t="shared" si="18"/>
        <v>8680.2471989999995</v>
      </c>
      <c r="Y114" s="7">
        <f t="shared" si="19"/>
        <v>9548.2719188999999</v>
      </c>
      <c r="AC114" t="s">
        <v>520</v>
      </c>
      <c r="AD114" t="s">
        <v>461</v>
      </c>
      <c r="AO114">
        <v>0.28000000000000003</v>
      </c>
      <c r="AQ114">
        <v>1.87</v>
      </c>
      <c r="AS114">
        <v>23</v>
      </c>
      <c r="AW114">
        <v>3930</v>
      </c>
      <c r="AY114">
        <v>11500</v>
      </c>
      <c r="BA114">
        <v>7.62</v>
      </c>
      <c r="BC114">
        <v>177</v>
      </c>
    </row>
    <row r="115" spans="1:93" x14ac:dyDescent="0.2">
      <c r="A115" s="22" t="s">
        <v>1247</v>
      </c>
      <c r="B115" s="4">
        <v>37308.371527777781</v>
      </c>
      <c r="C115" s="4">
        <v>37308.774305555555</v>
      </c>
      <c r="D115" t="s">
        <v>1414</v>
      </c>
      <c r="E115" t="s">
        <v>1415</v>
      </c>
      <c r="G115">
        <v>50</v>
      </c>
      <c r="M115">
        <v>458</v>
      </c>
      <c r="O115">
        <v>36.200000000000003</v>
      </c>
      <c r="Q115">
        <v>93</v>
      </c>
      <c r="R115" t="s">
        <v>1784</v>
      </c>
      <c r="S115">
        <v>18</v>
      </c>
      <c r="U115">
        <v>23</v>
      </c>
      <c r="V115" s="7">
        <f t="shared" si="16"/>
        <v>12969117.300000001</v>
      </c>
      <c r="W115" s="7">
        <f t="shared" si="17"/>
        <v>233.4441114</v>
      </c>
      <c r="X115" s="7">
        <f t="shared" si="18"/>
        <v>298.28969790000002</v>
      </c>
      <c r="Y115" s="7">
        <f t="shared" si="19"/>
        <v>531.73380930000008</v>
      </c>
      <c r="AC115" t="s">
        <v>520</v>
      </c>
      <c r="AD115" t="s">
        <v>462</v>
      </c>
      <c r="AO115">
        <v>2.5999999999999999E-2</v>
      </c>
      <c r="AQ115">
        <v>0.76</v>
      </c>
      <c r="AS115">
        <v>13</v>
      </c>
      <c r="AW115">
        <v>1100</v>
      </c>
      <c r="AY115">
        <v>3970</v>
      </c>
      <c r="BA115">
        <v>8.1300000000000008</v>
      </c>
      <c r="BC115">
        <v>239</v>
      </c>
    </row>
    <row r="116" spans="1:93" x14ac:dyDescent="0.2">
      <c r="A116" s="22" t="s">
        <v>1247</v>
      </c>
      <c r="B116" s="4">
        <v>37317.336805555555</v>
      </c>
      <c r="C116" s="4">
        <v>37318.284722222219</v>
      </c>
      <c r="D116" t="s">
        <v>1416</v>
      </c>
      <c r="E116" t="s">
        <v>1417</v>
      </c>
      <c r="G116">
        <v>50</v>
      </c>
      <c r="M116">
        <v>902</v>
      </c>
      <c r="O116">
        <v>372</v>
      </c>
      <c r="Q116">
        <v>704</v>
      </c>
      <c r="S116">
        <v>27</v>
      </c>
      <c r="U116">
        <v>160</v>
      </c>
      <c r="V116" s="7">
        <f t="shared" si="16"/>
        <v>25541798.699999999</v>
      </c>
      <c r="W116" s="7">
        <f t="shared" si="17"/>
        <v>689.62856490000001</v>
      </c>
      <c r="X116" s="7">
        <f t="shared" si="18"/>
        <v>4086.6877920000002</v>
      </c>
      <c r="Y116" s="7">
        <f t="shared" si="19"/>
        <v>4776.3163568999998</v>
      </c>
      <c r="AC116" t="s">
        <v>520</v>
      </c>
      <c r="AD116" t="s">
        <v>463</v>
      </c>
      <c r="AO116">
        <v>0.29499999999999998</v>
      </c>
      <c r="AQ116">
        <v>2</v>
      </c>
      <c r="AS116">
        <v>15</v>
      </c>
      <c r="AW116">
        <v>3060</v>
      </c>
      <c r="AY116">
        <v>9150</v>
      </c>
      <c r="BA116">
        <v>7.61</v>
      </c>
      <c r="BC116">
        <v>199</v>
      </c>
    </row>
    <row r="117" spans="1:93" x14ac:dyDescent="0.2">
      <c r="A117" s="22" t="s">
        <v>1247</v>
      </c>
      <c r="B117" s="4">
        <v>37531.055555555555</v>
      </c>
      <c r="C117" s="4">
        <v>37531.548611111109</v>
      </c>
      <c r="D117" t="s">
        <v>1420</v>
      </c>
      <c r="E117" t="s">
        <v>1421</v>
      </c>
      <c r="G117">
        <v>50</v>
      </c>
      <c r="M117">
        <v>1983</v>
      </c>
      <c r="O117">
        <v>4.8</v>
      </c>
      <c r="Q117">
        <v>36</v>
      </c>
      <c r="R117" t="s">
        <v>1784</v>
      </c>
      <c r="S117">
        <v>18</v>
      </c>
      <c r="T117" t="s">
        <v>1784</v>
      </c>
      <c r="U117">
        <v>18</v>
      </c>
      <c r="V117" s="7">
        <f t="shared" si="16"/>
        <v>56152313.549999997</v>
      </c>
      <c r="W117" s="7">
        <f t="shared" si="17"/>
        <v>1010.7416439</v>
      </c>
      <c r="X117" s="7">
        <f t="shared" si="18"/>
        <v>1010.7416439</v>
      </c>
      <c r="Y117" s="7">
        <f t="shared" si="19"/>
        <v>2021.4832878</v>
      </c>
      <c r="AC117" t="s">
        <v>520</v>
      </c>
      <c r="AD117" t="s">
        <v>464</v>
      </c>
      <c r="BA117">
        <v>7.85</v>
      </c>
      <c r="BO117">
        <v>143</v>
      </c>
    </row>
    <row r="118" spans="1:93" x14ac:dyDescent="0.2">
      <c r="A118" s="22" t="s">
        <v>1247</v>
      </c>
      <c r="B118" s="4">
        <v>37652.368055555555</v>
      </c>
      <c r="C118" s="4">
        <v>37652.9375</v>
      </c>
      <c r="D118" t="s">
        <v>1424</v>
      </c>
      <c r="E118" t="s">
        <v>1425</v>
      </c>
      <c r="G118">
        <v>50</v>
      </c>
      <c r="M118">
        <v>150.44999999999999</v>
      </c>
      <c r="O118">
        <v>17.2</v>
      </c>
      <c r="Q118">
        <v>83</v>
      </c>
      <c r="R118" t="s">
        <v>1784</v>
      </c>
      <c r="S118">
        <v>18</v>
      </c>
      <c r="T118" t="s">
        <v>1784</v>
      </c>
      <c r="U118">
        <v>18</v>
      </c>
      <c r="V118" s="7">
        <f t="shared" si="16"/>
        <v>4260270.0824999996</v>
      </c>
      <c r="W118" s="7">
        <f t="shared" si="17"/>
        <v>76.684861484999985</v>
      </c>
      <c r="X118" s="7">
        <f t="shared" si="18"/>
        <v>76.684861484999985</v>
      </c>
      <c r="Y118" s="7">
        <f t="shared" si="19"/>
        <v>153.36972296999997</v>
      </c>
      <c r="AC118" t="s">
        <v>520</v>
      </c>
      <c r="AD118" t="s">
        <v>465</v>
      </c>
      <c r="AO118">
        <v>1.04</v>
      </c>
      <c r="AQ118">
        <v>3.1</v>
      </c>
      <c r="AY118">
        <v>10370</v>
      </c>
      <c r="BA118">
        <v>7.52</v>
      </c>
      <c r="BC118">
        <v>156</v>
      </c>
    </row>
    <row r="119" spans="1:93" x14ac:dyDescent="0.2">
      <c r="A119" s="22" t="s">
        <v>1247</v>
      </c>
      <c r="B119" s="4">
        <v>37684.975694444445</v>
      </c>
      <c r="C119" s="4">
        <v>37688.611111111109</v>
      </c>
      <c r="D119" t="s">
        <v>1426</v>
      </c>
      <c r="E119" t="s">
        <v>1427</v>
      </c>
      <c r="G119">
        <v>50</v>
      </c>
      <c r="M119">
        <v>812</v>
      </c>
      <c r="Q119">
        <v>332</v>
      </c>
      <c r="R119" t="s">
        <v>1784</v>
      </c>
      <c r="S119">
        <v>18</v>
      </c>
      <c r="U119">
        <v>140</v>
      </c>
      <c r="V119" s="7">
        <f t="shared" si="16"/>
        <v>22993282.199999999</v>
      </c>
      <c r="W119" s="7">
        <f t="shared" si="17"/>
        <v>413.87907959999995</v>
      </c>
      <c r="X119" s="7">
        <f t="shared" si="18"/>
        <v>3219.0595079999998</v>
      </c>
      <c r="Y119" s="7">
        <f t="shared" si="19"/>
        <v>3632.9385875999997</v>
      </c>
      <c r="AC119" t="s">
        <v>520</v>
      </c>
      <c r="AD119" t="s">
        <v>466</v>
      </c>
      <c r="AO119">
        <v>5.3999999999999999E-2</v>
      </c>
      <c r="AQ119">
        <v>1.23</v>
      </c>
    </row>
    <row r="120" spans="1:93" x14ac:dyDescent="0.2">
      <c r="A120" s="22" t="s">
        <v>1247</v>
      </c>
      <c r="B120" s="4">
        <v>37694.607638888891</v>
      </c>
      <c r="C120" s="4">
        <v>37696.84375</v>
      </c>
      <c r="D120" t="s">
        <v>1428</v>
      </c>
      <c r="E120" t="s">
        <v>1429</v>
      </c>
      <c r="G120">
        <v>50</v>
      </c>
      <c r="M120">
        <v>5819</v>
      </c>
      <c r="O120">
        <v>201</v>
      </c>
      <c r="Q120">
        <v>477</v>
      </c>
      <c r="R120" t="s">
        <v>1784</v>
      </c>
      <c r="S120">
        <v>18</v>
      </c>
      <c r="U120">
        <v>130</v>
      </c>
      <c r="V120" s="7">
        <f t="shared" si="16"/>
        <v>164775750.15000001</v>
      </c>
      <c r="W120" s="7">
        <f t="shared" si="17"/>
        <v>2965.9635027000004</v>
      </c>
      <c r="X120" s="7">
        <f t="shared" si="18"/>
        <v>21420.847519499999</v>
      </c>
      <c r="Y120" s="7">
        <f t="shared" si="19"/>
        <v>24386.8110222</v>
      </c>
      <c r="AC120" t="s">
        <v>520</v>
      </c>
      <c r="AD120" t="s">
        <v>467</v>
      </c>
      <c r="AO120">
        <v>2.8000000000000001E-2</v>
      </c>
      <c r="AQ120">
        <v>3.86</v>
      </c>
      <c r="AY120">
        <v>4320</v>
      </c>
      <c r="BA120">
        <v>7.32</v>
      </c>
      <c r="BC120">
        <v>171</v>
      </c>
      <c r="BO120">
        <v>152</v>
      </c>
    </row>
    <row r="121" spans="1:93" x14ac:dyDescent="0.2">
      <c r="A121" s="22" t="s">
        <v>1247</v>
      </c>
      <c r="B121" s="4">
        <v>37715.743055555555</v>
      </c>
      <c r="C121" s="4">
        <v>37716.239583333336</v>
      </c>
      <c r="D121" t="s">
        <v>1432</v>
      </c>
      <c r="E121" t="s">
        <v>1433</v>
      </c>
      <c r="G121">
        <v>50</v>
      </c>
      <c r="M121">
        <v>2125</v>
      </c>
      <c r="O121">
        <v>166</v>
      </c>
      <c r="Q121">
        <v>339</v>
      </c>
      <c r="R121" t="s">
        <v>1784</v>
      </c>
      <c r="S121">
        <v>18</v>
      </c>
      <c r="U121">
        <v>120</v>
      </c>
      <c r="V121" s="7">
        <f t="shared" ref="V121:V152" si="20">M121*28.31685*1000</f>
        <v>60173306.249999993</v>
      </c>
      <c r="W121" s="7">
        <f t="shared" ref="W121:W152" si="21">V121*S121/1000000</f>
        <v>1083.1195124999997</v>
      </c>
      <c r="X121" s="7">
        <f t="shared" ref="X121:X152" si="22">V121*U121/1000000</f>
        <v>7220.7967499999986</v>
      </c>
      <c r="Y121" s="7">
        <f t="shared" ref="Y121:Y152" si="23">W121+X121</f>
        <v>8303.916262499999</v>
      </c>
      <c r="AC121" t="s">
        <v>520</v>
      </c>
      <c r="AD121" t="s">
        <v>468</v>
      </c>
      <c r="AO121">
        <v>0.161</v>
      </c>
      <c r="AQ121">
        <v>1.75</v>
      </c>
      <c r="AY121">
        <v>2600</v>
      </c>
      <c r="BA121">
        <v>7.46</v>
      </c>
      <c r="BC121">
        <v>110</v>
      </c>
    </row>
    <row r="122" spans="1:93" x14ac:dyDescent="0.2">
      <c r="A122" s="22" t="s">
        <v>1247</v>
      </c>
      <c r="B122" s="4">
        <v>37990.715277777781</v>
      </c>
      <c r="C122" s="4">
        <v>37991.467361111114</v>
      </c>
      <c r="D122" t="s">
        <v>1436</v>
      </c>
      <c r="E122" t="s">
        <v>1437</v>
      </c>
      <c r="G122">
        <v>50</v>
      </c>
      <c r="M122">
        <v>200.7</v>
      </c>
      <c r="O122">
        <v>7.9</v>
      </c>
      <c r="Q122">
        <v>38</v>
      </c>
      <c r="R122" t="s">
        <v>1784</v>
      </c>
      <c r="S122">
        <v>18</v>
      </c>
      <c r="T122" t="s">
        <v>1784</v>
      </c>
      <c r="U122">
        <v>18</v>
      </c>
      <c r="V122" s="7">
        <f t="shared" si="20"/>
        <v>5683191.7949999999</v>
      </c>
      <c r="W122" s="7">
        <f t="shared" si="21"/>
        <v>102.29745231</v>
      </c>
      <c r="X122" s="7">
        <f t="shared" si="22"/>
        <v>102.29745231</v>
      </c>
      <c r="Y122" s="7">
        <f t="shared" si="23"/>
        <v>204.59490461999999</v>
      </c>
      <c r="AC122" t="s">
        <v>520</v>
      </c>
      <c r="AD122" t="s">
        <v>469</v>
      </c>
      <c r="AN122" t="s">
        <v>1784</v>
      </c>
      <c r="AO122">
        <v>1.4999999999999999E-2</v>
      </c>
      <c r="AQ122">
        <v>0.34</v>
      </c>
      <c r="AW122">
        <v>1900</v>
      </c>
      <c r="AY122">
        <v>6180</v>
      </c>
      <c r="BA122">
        <v>8.07</v>
      </c>
      <c r="BC122">
        <v>229</v>
      </c>
    </row>
    <row r="123" spans="1:93" x14ac:dyDescent="0.2">
      <c r="A123" s="22" t="s">
        <v>1247</v>
      </c>
      <c r="B123" s="4">
        <v>38003.378472222219</v>
      </c>
      <c r="C123" s="4">
        <v>38004.201388888891</v>
      </c>
      <c r="D123" t="s">
        <v>1439</v>
      </c>
      <c r="E123" t="s">
        <v>1440</v>
      </c>
      <c r="G123">
        <v>50</v>
      </c>
      <c r="M123">
        <v>374.51</v>
      </c>
      <c r="O123">
        <v>205</v>
      </c>
      <c r="Q123">
        <v>411</v>
      </c>
      <c r="R123" t="s">
        <v>1784</v>
      </c>
      <c r="S123">
        <v>18</v>
      </c>
      <c r="U123">
        <v>170</v>
      </c>
      <c r="V123" s="7">
        <f t="shared" si="20"/>
        <v>10604943.4935</v>
      </c>
      <c r="W123" s="7">
        <f t="shared" si="21"/>
        <v>190.88898288299998</v>
      </c>
      <c r="X123" s="7">
        <f t="shared" si="22"/>
        <v>1802.840393895</v>
      </c>
      <c r="Y123" s="7">
        <f t="shared" si="23"/>
        <v>1993.729376778</v>
      </c>
      <c r="AC123" t="s">
        <v>520</v>
      </c>
      <c r="AD123" t="s">
        <v>470</v>
      </c>
      <c r="AO123">
        <v>0.129</v>
      </c>
      <c r="AQ123">
        <v>1.02</v>
      </c>
      <c r="AW123">
        <v>7730</v>
      </c>
      <c r="AY123">
        <v>20600</v>
      </c>
      <c r="BA123">
        <v>7.68</v>
      </c>
      <c r="BC123">
        <v>176</v>
      </c>
    </row>
    <row r="124" spans="1:93" x14ac:dyDescent="0.2">
      <c r="A124" s="22" t="s">
        <v>1247</v>
      </c>
      <c r="B124" s="4">
        <v>38036.823611111111</v>
      </c>
      <c r="C124" s="4">
        <v>38039.660416666666</v>
      </c>
      <c r="D124" t="s">
        <v>1446</v>
      </c>
      <c r="E124" t="s">
        <v>1447</v>
      </c>
      <c r="G124">
        <v>50</v>
      </c>
      <c r="M124">
        <v>3057</v>
      </c>
      <c r="O124">
        <v>252</v>
      </c>
      <c r="Q124">
        <v>441</v>
      </c>
      <c r="R124" t="s">
        <v>1784</v>
      </c>
      <c r="S124">
        <v>18</v>
      </c>
      <c r="U124">
        <v>300</v>
      </c>
      <c r="V124" s="7">
        <f t="shared" si="20"/>
        <v>86564610.449999988</v>
      </c>
      <c r="W124" s="7">
        <f t="shared" si="21"/>
        <v>1558.1629880999999</v>
      </c>
      <c r="X124" s="7">
        <f t="shared" si="22"/>
        <v>25969.383134999996</v>
      </c>
      <c r="Y124" s="7">
        <f t="shared" si="23"/>
        <v>27527.546123099997</v>
      </c>
      <c r="AC124" t="s">
        <v>520</v>
      </c>
      <c r="AD124" t="s">
        <v>471</v>
      </c>
      <c r="AO124">
        <v>3.5999999999999997E-2</v>
      </c>
      <c r="AQ124">
        <v>2.1800000000000002</v>
      </c>
      <c r="AW124">
        <v>2420</v>
      </c>
      <c r="AY124">
        <v>7280</v>
      </c>
      <c r="BA124">
        <v>7.61</v>
      </c>
      <c r="BC124">
        <v>161</v>
      </c>
    </row>
    <row r="125" spans="1:93" x14ac:dyDescent="0.2">
      <c r="A125" s="22" t="s">
        <v>1247</v>
      </c>
      <c r="B125" s="4">
        <v>38355.819444444445</v>
      </c>
      <c r="C125" s="4">
        <v>38356.319444444445</v>
      </c>
      <c r="D125" t="s">
        <v>1460</v>
      </c>
      <c r="E125" t="s">
        <v>1461</v>
      </c>
      <c r="G125">
        <v>50</v>
      </c>
      <c r="M125">
        <v>337.63</v>
      </c>
      <c r="O125">
        <v>290</v>
      </c>
      <c r="Q125">
        <v>383</v>
      </c>
      <c r="R125" t="s">
        <v>1784</v>
      </c>
      <c r="S125">
        <v>18</v>
      </c>
      <c r="U125">
        <v>61</v>
      </c>
      <c r="V125" s="7">
        <f t="shared" si="20"/>
        <v>9560618.0654999986</v>
      </c>
      <c r="W125" s="7">
        <f t="shared" si="21"/>
        <v>172.09112517899996</v>
      </c>
      <c r="X125" s="7">
        <f t="shared" si="22"/>
        <v>583.19770199549998</v>
      </c>
      <c r="Y125" s="7">
        <f t="shared" si="23"/>
        <v>755.28882717449994</v>
      </c>
      <c r="AC125" t="s">
        <v>520</v>
      </c>
      <c r="AD125" t="s">
        <v>473</v>
      </c>
      <c r="AK125">
        <v>78</v>
      </c>
      <c r="AL125" t="s">
        <v>1784</v>
      </c>
      <c r="AM125">
        <v>2.5</v>
      </c>
      <c r="AO125">
        <v>0.26700000000000002</v>
      </c>
      <c r="AQ125">
        <v>1.34</v>
      </c>
      <c r="AS125">
        <v>44</v>
      </c>
      <c r="AU125">
        <v>1890</v>
      </c>
      <c r="AW125">
        <v>3070</v>
      </c>
      <c r="AY125">
        <v>8960</v>
      </c>
      <c r="BA125">
        <v>7.73</v>
      </c>
      <c r="BC125">
        <v>189</v>
      </c>
      <c r="BE125">
        <v>60</v>
      </c>
      <c r="CN125" t="s">
        <v>1784</v>
      </c>
      <c r="CO125">
        <v>40</v>
      </c>
    </row>
    <row r="126" spans="1:93" x14ac:dyDescent="0.2">
      <c r="A126" s="22" t="s">
        <v>1247</v>
      </c>
      <c r="B126" s="4">
        <v>38364.715277777781</v>
      </c>
      <c r="C126" s="4">
        <v>38365.638888888891</v>
      </c>
      <c r="D126" t="s">
        <v>1462</v>
      </c>
      <c r="E126" t="s">
        <v>1463</v>
      </c>
      <c r="G126">
        <v>50</v>
      </c>
      <c r="M126">
        <v>12619</v>
      </c>
      <c r="O126">
        <v>67.8</v>
      </c>
      <c r="Q126">
        <v>158</v>
      </c>
      <c r="R126" t="s">
        <v>1784</v>
      </c>
      <c r="S126">
        <v>18</v>
      </c>
      <c r="U126">
        <v>32</v>
      </c>
      <c r="V126" s="7">
        <f t="shared" si="20"/>
        <v>357330330.14999998</v>
      </c>
      <c r="W126" s="7">
        <f t="shared" si="21"/>
        <v>6431.9459427000002</v>
      </c>
      <c r="X126" s="7">
        <f t="shared" si="22"/>
        <v>11434.570564799998</v>
      </c>
      <c r="Y126" s="7">
        <f t="shared" si="23"/>
        <v>17866.516507499997</v>
      </c>
      <c r="AC126" t="s">
        <v>520</v>
      </c>
      <c r="AD126" t="s">
        <v>475</v>
      </c>
      <c r="AK126">
        <v>11</v>
      </c>
      <c r="AM126">
        <v>2.9</v>
      </c>
      <c r="AO126">
        <v>0.128</v>
      </c>
      <c r="AQ126">
        <v>1.9100000000000001</v>
      </c>
      <c r="AS126">
        <v>11</v>
      </c>
      <c r="AU126">
        <v>245</v>
      </c>
      <c r="AW126">
        <v>432</v>
      </c>
      <c r="AY126">
        <v>1520</v>
      </c>
      <c r="BA126">
        <v>7.62</v>
      </c>
      <c r="BC126">
        <v>81</v>
      </c>
      <c r="BD126" t="s">
        <v>1784</v>
      </c>
      <c r="BE126">
        <v>40</v>
      </c>
      <c r="BO126">
        <v>130</v>
      </c>
      <c r="BQ126">
        <v>42.1</v>
      </c>
      <c r="BU126">
        <v>20</v>
      </c>
      <c r="BW126">
        <v>14</v>
      </c>
      <c r="BY126">
        <v>18.5</v>
      </c>
      <c r="CA126">
        <v>125</v>
      </c>
      <c r="CI126">
        <v>163</v>
      </c>
      <c r="CN126" t="s">
        <v>1784</v>
      </c>
      <c r="CO126">
        <v>40</v>
      </c>
    </row>
    <row r="127" spans="1:93" x14ac:dyDescent="0.2">
      <c r="A127" s="22" t="s">
        <v>1247</v>
      </c>
      <c r="B127" s="4">
        <v>38403.552083333336</v>
      </c>
      <c r="C127" s="4">
        <v>38404.635416666664</v>
      </c>
      <c r="D127" t="s">
        <v>1471</v>
      </c>
      <c r="E127" t="s">
        <v>1472</v>
      </c>
      <c r="G127">
        <v>50</v>
      </c>
      <c r="M127">
        <v>1761</v>
      </c>
      <c r="O127">
        <v>515</v>
      </c>
      <c r="Q127">
        <v>876</v>
      </c>
      <c r="R127" t="s">
        <v>1784</v>
      </c>
      <c r="S127">
        <v>18</v>
      </c>
      <c r="U127">
        <v>430</v>
      </c>
      <c r="V127" s="7">
        <f t="shared" si="20"/>
        <v>49865972.850000001</v>
      </c>
      <c r="W127" s="7">
        <f t="shared" si="21"/>
        <v>897.58751130000007</v>
      </c>
      <c r="X127" s="7">
        <f t="shared" si="22"/>
        <v>21442.3683255</v>
      </c>
      <c r="Y127" s="7">
        <f t="shared" si="23"/>
        <v>22339.9558368</v>
      </c>
      <c r="AC127" t="s">
        <v>520</v>
      </c>
      <c r="AD127" t="s">
        <v>476</v>
      </c>
      <c r="AJ127" t="s">
        <v>1784</v>
      </c>
      <c r="AK127">
        <v>5</v>
      </c>
      <c r="AL127" t="s">
        <v>1784</v>
      </c>
      <c r="AM127">
        <v>2.5</v>
      </c>
      <c r="AO127">
        <v>9.7000000000000003E-2</v>
      </c>
      <c r="AQ127">
        <v>1.37</v>
      </c>
      <c r="AS127">
        <v>19</v>
      </c>
      <c r="AU127">
        <v>2020</v>
      </c>
      <c r="AW127">
        <v>3070</v>
      </c>
      <c r="AY127">
        <v>8750</v>
      </c>
      <c r="BA127">
        <v>7.37</v>
      </c>
      <c r="BC127">
        <v>169</v>
      </c>
      <c r="BE127">
        <v>110</v>
      </c>
      <c r="CO127">
        <v>50</v>
      </c>
    </row>
    <row r="128" spans="1:93" x14ac:dyDescent="0.2">
      <c r="A128" s="22" t="s">
        <v>1247</v>
      </c>
      <c r="B128" s="4">
        <v>38429.166666666664</v>
      </c>
      <c r="C128" s="4">
        <v>38430.170138888891</v>
      </c>
      <c r="D128" t="s">
        <v>1473</v>
      </c>
      <c r="E128" t="s">
        <v>1474</v>
      </c>
      <c r="G128">
        <v>50</v>
      </c>
      <c r="M128">
        <v>1012</v>
      </c>
      <c r="O128">
        <v>262</v>
      </c>
      <c r="Q128">
        <v>5150</v>
      </c>
      <c r="R128" t="s">
        <v>1784</v>
      </c>
      <c r="S128">
        <v>18</v>
      </c>
      <c r="U128">
        <v>210</v>
      </c>
      <c r="V128" s="7">
        <f t="shared" si="20"/>
        <v>28656652.199999999</v>
      </c>
      <c r="W128" s="7">
        <f t="shared" si="21"/>
        <v>515.81973959999993</v>
      </c>
      <c r="X128" s="7">
        <f t="shared" si="22"/>
        <v>6017.8969619999998</v>
      </c>
      <c r="Y128" s="7">
        <f t="shared" si="23"/>
        <v>6533.7167015999994</v>
      </c>
      <c r="AC128" t="s">
        <v>520</v>
      </c>
      <c r="AD128" t="s">
        <v>477</v>
      </c>
      <c r="AJ128" t="s">
        <v>1784</v>
      </c>
      <c r="AK128">
        <v>5</v>
      </c>
      <c r="AL128" t="s">
        <v>1784</v>
      </c>
      <c r="AM128">
        <v>2.5</v>
      </c>
      <c r="AO128">
        <v>5.0999999999999997E-2</v>
      </c>
      <c r="AQ128">
        <v>2.23</v>
      </c>
      <c r="AS128">
        <v>19</v>
      </c>
      <c r="AU128">
        <v>1590</v>
      </c>
      <c r="AW128">
        <v>2700</v>
      </c>
      <c r="AY128">
        <v>8060</v>
      </c>
      <c r="BA128">
        <v>7.42</v>
      </c>
      <c r="BC128">
        <v>191</v>
      </c>
      <c r="BD128" t="s">
        <v>1784</v>
      </c>
      <c r="BE128">
        <v>40</v>
      </c>
      <c r="CN128" t="s">
        <v>1784</v>
      </c>
      <c r="CO128">
        <v>40</v>
      </c>
    </row>
    <row r="129" spans="1:119" x14ac:dyDescent="0.2">
      <c r="A129" s="22" t="s">
        <v>1247</v>
      </c>
      <c r="B129" s="4">
        <v>38430.180555555555</v>
      </c>
      <c r="C129" s="4">
        <v>38431.541666666664</v>
      </c>
      <c r="D129" t="s">
        <v>1475</v>
      </c>
      <c r="E129" t="s">
        <v>1476</v>
      </c>
      <c r="G129">
        <v>50</v>
      </c>
      <c r="M129">
        <v>3168</v>
      </c>
      <c r="O129">
        <v>88.4</v>
      </c>
      <c r="Q129">
        <v>182</v>
      </c>
      <c r="R129" t="s">
        <v>1784</v>
      </c>
      <c r="S129">
        <v>18</v>
      </c>
      <c r="U129">
        <v>55</v>
      </c>
      <c r="V129" s="7">
        <f t="shared" si="20"/>
        <v>89707780.799999997</v>
      </c>
      <c r="W129" s="7">
        <f t="shared" si="21"/>
        <v>1614.7400544</v>
      </c>
      <c r="X129" s="7">
        <f t="shared" si="22"/>
        <v>4933.927944</v>
      </c>
      <c r="Y129" s="7">
        <f t="shared" si="23"/>
        <v>6548.6679984000002</v>
      </c>
      <c r="AC129" t="s">
        <v>520</v>
      </c>
      <c r="AD129" t="s">
        <v>478</v>
      </c>
      <c r="AK129">
        <v>19</v>
      </c>
      <c r="AL129" t="s">
        <v>1784</v>
      </c>
      <c r="AM129">
        <v>2.5</v>
      </c>
      <c r="AO129">
        <v>0.29599999999999999</v>
      </c>
      <c r="AQ129">
        <v>2.1800000000000002</v>
      </c>
      <c r="AS129">
        <v>23</v>
      </c>
      <c r="AU129">
        <v>388</v>
      </c>
      <c r="AW129">
        <v>656</v>
      </c>
      <c r="AY129">
        <v>2330</v>
      </c>
      <c r="BA129">
        <v>7.51</v>
      </c>
      <c r="BC129">
        <v>148</v>
      </c>
      <c r="BD129" t="s">
        <v>1784</v>
      </c>
      <c r="BE129">
        <v>40</v>
      </c>
      <c r="CN129" t="s">
        <v>1784</v>
      </c>
      <c r="CO129">
        <v>40</v>
      </c>
    </row>
    <row r="130" spans="1:119" x14ac:dyDescent="0.2">
      <c r="A130" s="22" t="s">
        <v>1247</v>
      </c>
      <c r="B130" s="4">
        <v>38738.006944444445</v>
      </c>
      <c r="C130" s="4">
        <v>38738.729166666664</v>
      </c>
      <c r="D130" t="s">
        <v>1479</v>
      </c>
      <c r="E130" t="s">
        <v>1480</v>
      </c>
      <c r="G130">
        <v>50</v>
      </c>
      <c r="M130">
        <v>417.04</v>
      </c>
      <c r="O130">
        <v>32.299999999999997</v>
      </c>
      <c r="R130" t="s">
        <v>1784</v>
      </c>
      <c r="S130">
        <v>18</v>
      </c>
      <c r="T130" t="s">
        <v>1784</v>
      </c>
      <c r="U130">
        <v>18</v>
      </c>
      <c r="V130" s="7">
        <f t="shared" si="20"/>
        <v>11809259.124</v>
      </c>
      <c r="W130" s="7">
        <f t="shared" si="21"/>
        <v>212.56666423199999</v>
      </c>
      <c r="X130" s="7">
        <f t="shared" si="22"/>
        <v>212.56666423199999</v>
      </c>
      <c r="Y130" s="7">
        <f t="shared" si="23"/>
        <v>425.13332846399999</v>
      </c>
      <c r="AC130" t="s">
        <v>520</v>
      </c>
      <c r="AD130" t="s">
        <v>479</v>
      </c>
      <c r="AJ130" t="s">
        <v>1784</v>
      </c>
      <c r="AK130">
        <v>25</v>
      </c>
      <c r="AL130" t="s">
        <v>1784</v>
      </c>
      <c r="AM130">
        <v>12.5</v>
      </c>
      <c r="AN130" t="s">
        <v>1784</v>
      </c>
      <c r="AO130">
        <v>1.4999999999999999E-2</v>
      </c>
      <c r="AQ130">
        <v>0.87</v>
      </c>
      <c r="AS130">
        <v>11</v>
      </c>
      <c r="AU130">
        <v>2230</v>
      </c>
      <c r="AW130">
        <v>3500</v>
      </c>
      <c r="AY130">
        <v>10700</v>
      </c>
      <c r="BA130">
        <v>7.77</v>
      </c>
      <c r="BC130">
        <v>218</v>
      </c>
      <c r="BD130" t="s">
        <v>1784</v>
      </c>
      <c r="BE130">
        <v>40</v>
      </c>
      <c r="CN130" t="s">
        <v>1784</v>
      </c>
      <c r="CO130">
        <v>40</v>
      </c>
    </row>
    <row r="131" spans="1:119" x14ac:dyDescent="0.2">
      <c r="A131" s="22" t="s">
        <v>1247</v>
      </c>
      <c r="B131" s="4">
        <v>38759.927083333336</v>
      </c>
      <c r="C131" s="4">
        <v>38760.201388888891</v>
      </c>
      <c r="D131" t="s">
        <v>1481</v>
      </c>
      <c r="E131" t="s">
        <v>1482</v>
      </c>
      <c r="G131">
        <v>50</v>
      </c>
      <c r="M131">
        <v>88.19</v>
      </c>
      <c r="O131">
        <v>47.4</v>
      </c>
      <c r="Q131">
        <v>111</v>
      </c>
      <c r="R131" t="s">
        <v>1784</v>
      </c>
      <c r="S131">
        <v>18</v>
      </c>
      <c r="U131">
        <v>29</v>
      </c>
      <c r="V131" s="7">
        <f t="shared" si="20"/>
        <v>2497263.0014999998</v>
      </c>
      <c r="W131" s="7">
        <f t="shared" si="21"/>
        <v>44.950734026999996</v>
      </c>
      <c r="X131" s="7">
        <f t="shared" si="22"/>
        <v>72.420627043499991</v>
      </c>
      <c r="Y131" s="7">
        <f t="shared" si="23"/>
        <v>117.37136107049999</v>
      </c>
      <c r="AC131" t="s">
        <v>520</v>
      </c>
      <c r="AD131" t="s">
        <v>480</v>
      </c>
      <c r="AJ131" t="s">
        <v>1784</v>
      </c>
      <c r="AK131">
        <v>5</v>
      </c>
      <c r="AL131" t="s">
        <v>1784</v>
      </c>
      <c r="AM131">
        <v>2.5</v>
      </c>
      <c r="AO131">
        <v>1.7000000000000001E-2</v>
      </c>
      <c r="AQ131">
        <v>0.82</v>
      </c>
      <c r="AS131">
        <v>16</v>
      </c>
      <c r="AU131">
        <v>1760</v>
      </c>
      <c r="AW131">
        <v>3020</v>
      </c>
      <c r="AY131">
        <v>9170</v>
      </c>
      <c r="BA131">
        <v>8.02</v>
      </c>
      <c r="BC131">
        <v>248</v>
      </c>
    </row>
    <row r="132" spans="1:119" x14ac:dyDescent="0.2">
      <c r="A132" s="22" t="s">
        <v>1247</v>
      </c>
      <c r="B132" s="4">
        <v>38764.256944444445</v>
      </c>
      <c r="C132" s="4">
        <v>38765.263888888891</v>
      </c>
      <c r="D132" t="s">
        <v>1483</v>
      </c>
      <c r="E132" t="s">
        <v>1484</v>
      </c>
      <c r="G132">
        <v>50</v>
      </c>
      <c r="M132">
        <v>1347.37</v>
      </c>
      <c r="O132">
        <v>236</v>
      </c>
      <c r="Q132">
        <v>481</v>
      </c>
      <c r="R132" t="s">
        <v>1784</v>
      </c>
      <c r="S132">
        <v>18</v>
      </c>
      <c r="U132">
        <v>170</v>
      </c>
      <c r="V132" s="7">
        <f t="shared" si="20"/>
        <v>38153274.184500001</v>
      </c>
      <c r="W132" s="7">
        <f t="shared" si="21"/>
        <v>686.75893532099997</v>
      </c>
      <c r="X132" s="7">
        <f t="shared" si="22"/>
        <v>6486.0566113650002</v>
      </c>
      <c r="Y132" s="7">
        <f t="shared" si="23"/>
        <v>7172.8155466859998</v>
      </c>
      <c r="AC132" t="s">
        <v>520</v>
      </c>
      <c r="AD132" t="s">
        <v>521</v>
      </c>
      <c r="AJ132" t="s">
        <v>1784</v>
      </c>
      <c r="AK132">
        <v>5</v>
      </c>
      <c r="AL132" t="s">
        <v>1784</v>
      </c>
      <c r="AM132">
        <v>2.5</v>
      </c>
      <c r="AO132">
        <v>0.30599999999999999</v>
      </c>
      <c r="AQ132">
        <v>2.42</v>
      </c>
      <c r="AS132">
        <v>29</v>
      </c>
      <c r="AU132">
        <v>2600</v>
      </c>
      <c r="AW132">
        <v>4270</v>
      </c>
      <c r="AY132">
        <v>12200</v>
      </c>
      <c r="BA132">
        <v>7.18</v>
      </c>
      <c r="BC132">
        <v>154</v>
      </c>
      <c r="BD132" t="s">
        <v>1784</v>
      </c>
      <c r="BE132">
        <v>40</v>
      </c>
      <c r="CN132" t="s">
        <v>1784</v>
      </c>
      <c r="CO132">
        <v>40</v>
      </c>
    </row>
    <row r="133" spans="1:119" x14ac:dyDescent="0.2">
      <c r="A133" s="22" t="s">
        <v>1247</v>
      </c>
      <c r="B133" s="4">
        <v>38781.958333333336</v>
      </c>
      <c r="C133" s="4">
        <v>38782.986111111109</v>
      </c>
      <c r="D133" t="s">
        <v>1485</v>
      </c>
      <c r="E133" t="s">
        <v>1486</v>
      </c>
      <c r="G133">
        <v>50</v>
      </c>
      <c r="M133">
        <v>1251.95</v>
      </c>
      <c r="O133">
        <v>644</v>
      </c>
      <c r="Q133">
        <v>1150</v>
      </c>
      <c r="R133" t="s">
        <v>1784</v>
      </c>
      <c r="S133">
        <v>18</v>
      </c>
      <c r="U133">
        <v>180</v>
      </c>
      <c r="V133" s="7">
        <f t="shared" si="20"/>
        <v>35451280.357500002</v>
      </c>
      <c r="W133" s="7">
        <f t="shared" si="21"/>
        <v>638.12304643500011</v>
      </c>
      <c r="X133" s="7">
        <f t="shared" si="22"/>
        <v>6381.2304643500001</v>
      </c>
      <c r="Y133" s="7">
        <f t="shared" si="23"/>
        <v>7019.3535107850003</v>
      </c>
      <c r="AC133" t="s">
        <v>520</v>
      </c>
      <c r="AD133" t="s">
        <v>481</v>
      </c>
      <c r="AK133">
        <v>10</v>
      </c>
      <c r="AL133" t="s">
        <v>1784</v>
      </c>
      <c r="AM133">
        <v>2.5</v>
      </c>
      <c r="AO133">
        <v>3.6999999999999998E-2</v>
      </c>
      <c r="AQ133">
        <v>2.31</v>
      </c>
      <c r="AS133">
        <v>39</v>
      </c>
      <c r="AU133">
        <v>2790</v>
      </c>
      <c r="AW133">
        <v>4660</v>
      </c>
      <c r="AY133">
        <v>13500</v>
      </c>
      <c r="BA133">
        <v>7.12</v>
      </c>
      <c r="BC133">
        <v>158</v>
      </c>
      <c r="BD133" t="s">
        <v>1784</v>
      </c>
      <c r="BE133">
        <v>40</v>
      </c>
      <c r="CO133">
        <v>50</v>
      </c>
    </row>
    <row r="134" spans="1:119" x14ac:dyDescent="0.2">
      <c r="A134" s="22" t="s">
        <v>1247</v>
      </c>
      <c r="B134" s="4">
        <v>38783.576388888891</v>
      </c>
      <c r="C134" s="4">
        <v>38785.40625</v>
      </c>
      <c r="D134" t="s">
        <v>1487</v>
      </c>
      <c r="E134" t="s">
        <v>1488</v>
      </c>
      <c r="G134">
        <v>50</v>
      </c>
      <c r="M134">
        <v>12372.82</v>
      </c>
      <c r="O134">
        <v>45.4</v>
      </c>
      <c r="Q134">
        <v>139</v>
      </c>
      <c r="R134" t="s">
        <v>1784</v>
      </c>
      <c r="S134">
        <v>18</v>
      </c>
      <c r="U134">
        <v>21</v>
      </c>
      <c r="V134" s="7">
        <f t="shared" si="20"/>
        <v>350359288.01699996</v>
      </c>
      <c r="W134" s="7">
        <f t="shared" si="21"/>
        <v>6306.4671843059996</v>
      </c>
      <c r="X134" s="7">
        <f t="shared" si="22"/>
        <v>7357.5450483569994</v>
      </c>
      <c r="Y134" s="7">
        <f t="shared" si="23"/>
        <v>13664.012232662999</v>
      </c>
      <c r="AC134" t="s">
        <v>520</v>
      </c>
      <c r="AD134" t="s">
        <v>482</v>
      </c>
      <c r="AK134">
        <v>13</v>
      </c>
      <c r="AL134" t="s">
        <v>1784</v>
      </c>
      <c r="AM134">
        <v>2.5</v>
      </c>
      <c r="AO134">
        <v>5.7000000000000002E-2</v>
      </c>
      <c r="AQ134">
        <v>2.44</v>
      </c>
      <c r="AS134">
        <v>18</v>
      </c>
      <c r="AU134">
        <v>203</v>
      </c>
      <c r="AW134">
        <v>327</v>
      </c>
      <c r="AY134">
        <v>1290</v>
      </c>
      <c r="BA134">
        <v>7.38</v>
      </c>
      <c r="BC134">
        <v>100</v>
      </c>
      <c r="BD134" t="s">
        <v>1784</v>
      </c>
      <c r="BE134">
        <v>40</v>
      </c>
      <c r="BG134">
        <v>2.6640000000000001</v>
      </c>
      <c r="BI134">
        <v>43.106000000000002</v>
      </c>
      <c r="BK134">
        <v>0.40899999999999997</v>
      </c>
      <c r="BM134">
        <v>42.697000000000003</v>
      </c>
      <c r="CN134" t="s">
        <v>1784</v>
      </c>
      <c r="CO134">
        <v>40</v>
      </c>
    </row>
    <row r="135" spans="1:119" x14ac:dyDescent="0.2">
      <c r="A135" s="22" t="s">
        <v>1247</v>
      </c>
      <c r="B135" s="4">
        <v>39052.330555555556</v>
      </c>
      <c r="C135" s="4">
        <v>39053.101388888892</v>
      </c>
      <c r="D135" t="s">
        <v>1489</v>
      </c>
      <c r="E135" t="s">
        <v>1490</v>
      </c>
      <c r="G135">
        <v>50</v>
      </c>
      <c r="M135">
        <v>815</v>
      </c>
      <c r="O135">
        <v>26.9</v>
      </c>
      <c r="Q135">
        <v>69</v>
      </c>
      <c r="R135" t="s">
        <v>1784</v>
      </c>
      <c r="S135">
        <v>18</v>
      </c>
      <c r="U135">
        <v>34</v>
      </c>
      <c r="V135" s="7">
        <f t="shared" si="20"/>
        <v>23078232.75</v>
      </c>
      <c r="W135" s="7">
        <f t="shared" si="21"/>
        <v>415.40818949999999</v>
      </c>
      <c r="X135" s="7">
        <f t="shared" si="22"/>
        <v>784.65991350000002</v>
      </c>
      <c r="Y135" s="7">
        <f t="shared" si="23"/>
        <v>1200.0681030000001</v>
      </c>
      <c r="AC135" t="s">
        <v>520</v>
      </c>
      <c r="AD135" t="s">
        <v>483</v>
      </c>
      <c r="AJ135" t="s">
        <v>1784</v>
      </c>
      <c r="AK135">
        <v>5</v>
      </c>
      <c r="AL135" t="s">
        <v>1784</v>
      </c>
      <c r="AM135">
        <v>2.5</v>
      </c>
      <c r="AO135">
        <v>4.4999999999999998E-2</v>
      </c>
      <c r="AQ135">
        <v>0.44</v>
      </c>
      <c r="AS135">
        <v>7</v>
      </c>
      <c r="AU135">
        <v>419</v>
      </c>
      <c r="AW135">
        <v>678</v>
      </c>
      <c r="AY135">
        <v>2670</v>
      </c>
      <c r="BA135">
        <v>8.16</v>
      </c>
      <c r="BC135">
        <v>249</v>
      </c>
      <c r="BE135">
        <v>3.2</v>
      </c>
      <c r="CO135">
        <v>2.2999999999999998</v>
      </c>
      <c r="CQ135">
        <v>0.28999999999999998</v>
      </c>
    </row>
    <row r="136" spans="1:119" x14ac:dyDescent="0.2">
      <c r="A136" s="22" t="s">
        <v>1247</v>
      </c>
      <c r="B136" s="4">
        <v>39097.215277777781</v>
      </c>
      <c r="C136" s="4">
        <v>39097.920138888891</v>
      </c>
      <c r="D136" t="s">
        <v>1491</v>
      </c>
      <c r="E136" t="s">
        <v>1492</v>
      </c>
      <c r="G136">
        <v>50</v>
      </c>
      <c r="M136">
        <v>353</v>
      </c>
      <c r="N136" t="s">
        <v>1784</v>
      </c>
      <c r="O136">
        <v>600</v>
      </c>
      <c r="Q136">
        <v>260</v>
      </c>
      <c r="R136" t="s">
        <v>1784</v>
      </c>
      <c r="S136">
        <v>18</v>
      </c>
      <c r="U136">
        <v>180</v>
      </c>
      <c r="V136" s="7">
        <f t="shared" si="20"/>
        <v>9995848.0499999989</v>
      </c>
      <c r="W136" s="7">
        <f t="shared" si="21"/>
        <v>179.92526489999997</v>
      </c>
      <c r="X136" s="7">
        <f t="shared" si="22"/>
        <v>1799.2526489999998</v>
      </c>
      <c r="Y136" s="7">
        <f t="shared" si="23"/>
        <v>1979.1779138999998</v>
      </c>
      <c r="AC136" t="s">
        <v>520</v>
      </c>
      <c r="AD136" t="s">
        <v>484</v>
      </c>
      <c r="AK136">
        <v>7.5</v>
      </c>
      <c r="AL136" t="s">
        <v>1784</v>
      </c>
      <c r="AM136">
        <v>2.5</v>
      </c>
      <c r="AO136">
        <v>9.4E-2</v>
      </c>
      <c r="AQ136">
        <v>0.9</v>
      </c>
      <c r="AS136">
        <v>18.2</v>
      </c>
      <c r="AU136">
        <v>1700</v>
      </c>
      <c r="AW136">
        <v>2830</v>
      </c>
      <c r="AY136">
        <v>8880</v>
      </c>
      <c r="BA136">
        <v>8.02</v>
      </c>
      <c r="BC136">
        <v>261</v>
      </c>
      <c r="BE136">
        <v>6.1</v>
      </c>
      <c r="BO136">
        <v>175</v>
      </c>
      <c r="CO136">
        <v>5.5</v>
      </c>
      <c r="CQ136">
        <v>1</v>
      </c>
    </row>
    <row r="137" spans="1:119" x14ac:dyDescent="0.2">
      <c r="A137" s="22" t="s">
        <v>1247</v>
      </c>
      <c r="B137" s="4">
        <v>39103.743055555555</v>
      </c>
      <c r="C137" s="4">
        <v>39104.701388888891</v>
      </c>
      <c r="D137" t="s">
        <v>1495</v>
      </c>
      <c r="E137" t="s">
        <v>1496</v>
      </c>
      <c r="G137">
        <v>50</v>
      </c>
      <c r="M137">
        <v>359</v>
      </c>
      <c r="N137" t="s">
        <v>1784</v>
      </c>
      <c r="O137">
        <v>120</v>
      </c>
      <c r="Q137">
        <v>69</v>
      </c>
      <c r="R137" t="s">
        <v>1784</v>
      </c>
      <c r="S137">
        <v>18</v>
      </c>
      <c r="U137">
        <v>52</v>
      </c>
      <c r="V137" s="7">
        <f t="shared" si="20"/>
        <v>10165749.15</v>
      </c>
      <c r="W137" s="7">
        <f t="shared" si="21"/>
        <v>182.98348470000002</v>
      </c>
      <c r="X137" s="7">
        <f t="shared" si="22"/>
        <v>528.61895579999998</v>
      </c>
      <c r="Y137" s="7">
        <f t="shared" si="23"/>
        <v>711.60244050000006</v>
      </c>
      <c r="AC137" t="s">
        <v>520</v>
      </c>
      <c r="AD137" t="s">
        <v>485</v>
      </c>
      <c r="AJ137" t="s">
        <v>1784</v>
      </c>
      <c r="AK137">
        <v>5</v>
      </c>
      <c r="AL137" t="s">
        <v>1784</v>
      </c>
      <c r="AM137">
        <v>2.5</v>
      </c>
      <c r="AS137">
        <v>12</v>
      </c>
      <c r="AU137">
        <v>1660</v>
      </c>
      <c r="AW137">
        <v>2680</v>
      </c>
      <c r="AY137">
        <v>8350</v>
      </c>
      <c r="BA137">
        <v>8.14</v>
      </c>
      <c r="BC137">
        <v>190</v>
      </c>
      <c r="BO137">
        <v>172</v>
      </c>
    </row>
    <row r="138" spans="1:119" x14ac:dyDescent="0.2">
      <c r="A138" s="22" t="s">
        <v>1247</v>
      </c>
      <c r="B138" s="4">
        <v>39137.545138888891</v>
      </c>
      <c r="C138" s="4">
        <v>39139.621527777781</v>
      </c>
      <c r="D138" t="s">
        <v>1497</v>
      </c>
      <c r="E138" t="s">
        <v>1498</v>
      </c>
      <c r="G138">
        <v>50</v>
      </c>
      <c r="M138">
        <v>2625</v>
      </c>
      <c r="O138">
        <v>197</v>
      </c>
      <c r="Q138">
        <v>356</v>
      </c>
      <c r="R138" t="s">
        <v>1784</v>
      </c>
      <c r="S138">
        <v>18</v>
      </c>
      <c r="U138">
        <v>80</v>
      </c>
      <c r="V138" s="7">
        <f t="shared" si="20"/>
        <v>74331731.25</v>
      </c>
      <c r="W138" s="7">
        <f t="shared" si="21"/>
        <v>1337.9711625</v>
      </c>
      <c r="X138" s="7">
        <f t="shared" si="22"/>
        <v>5946.5384999999997</v>
      </c>
      <c r="Y138" s="7">
        <f t="shared" si="23"/>
        <v>7284.5096624999996</v>
      </c>
      <c r="AC138" t="s">
        <v>520</v>
      </c>
      <c r="AD138" t="s">
        <v>486</v>
      </c>
      <c r="AK138">
        <v>36</v>
      </c>
      <c r="AL138" t="s">
        <v>1784</v>
      </c>
      <c r="AM138">
        <v>2.5</v>
      </c>
      <c r="AO138">
        <v>4.9000000000000002E-2</v>
      </c>
      <c r="AQ138">
        <v>1.71</v>
      </c>
      <c r="AS138">
        <v>28.5</v>
      </c>
      <c r="AU138">
        <v>2030</v>
      </c>
      <c r="AW138">
        <v>3330</v>
      </c>
      <c r="AY138">
        <v>9840</v>
      </c>
      <c r="BA138">
        <v>7.43</v>
      </c>
      <c r="BC138">
        <v>199</v>
      </c>
      <c r="BE138">
        <v>14</v>
      </c>
      <c r="CO138">
        <v>15</v>
      </c>
      <c r="CQ138">
        <v>3.2</v>
      </c>
    </row>
    <row r="139" spans="1:119" x14ac:dyDescent="0.2">
      <c r="A139" s="22" t="s">
        <v>1247</v>
      </c>
      <c r="B139" s="4">
        <v>39142.552083333336</v>
      </c>
      <c r="C139" s="4">
        <v>39143.53125</v>
      </c>
      <c r="D139" t="s">
        <v>1499</v>
      </c>
      <c r="E139" t="s">
        <v>1500</v>
      </c>
      <c r="G139">
        <v>50</v>
      </c>
      <c r="M139">
        <v>6991</v>
      </c>
      <c r="O139">
        <v>178</v>
      </c>
      <c r="Q139">
        <v>366</v>
      </c>
      <c r="R139" t="s">
        <v>1784</v>
      </c>
      <c r="S139">
        <v>18</v>
      </c>
      <c r="U139">
        <v>130</v>
      </c>
      <c r="V139" s="7">
        <f t="shared" si="20"/>
        <v>197963098.34999999</v>
      </c>
      <c r="W139" s="7">
        <f t="shared" si="21"/>
        <v>3563.3357702999997</v>
      </c>
      <c r="X139" s="7">
        <f t="shared" si="22"/>
        <v>25735.202785500001</v>
      </c>
      <c r="Y139" s="7">
        <f t="shared" si="23"/>
        <v>29298.538555800002</v>
      </c>
      <c r="AC139" t="s">
        <v>520</v>
      </c>
      <c r="AD139" t="s">
        <v>487</v>
      </c>
      <c r="AK139">
        <v>27</v>
      </c>
      <c r="AL139" t="s">
        <v>1784</v>
      </c>
      <c r="AM139">
        <v>2.5</v>
      </c>
      <c r="AS139">
        <v>30.4</v>
      </c>
      <c r="AU139">
        <v>828</v>
      </c>
      <c r="AW139">
        <v>1460</v>
      </c>
      <c r="AY139">
        <v>4670</v>
      </c>
      <c r="BA139">
        <v>7.02</v>
      </c>
      <c r="BC139">
        <v>147</v>
      </c>
      <c r="BE139">
        <v>7.6</v>
      </c>
      <c r="CO139">
        <v>8.6</v>
      </c>
      <c r="CQ139">
        <v>1.3</v>
      </c>
    </row>
    <row r="140" spans="1:119" x14ac:dyDescent="0.2">
      <c r="A140" s="22" t="s">
        <v>1247</v>
      </c>
      <c r="B140" s="4">
        <v>39183.73541666667</v>
      </c>
      <c r="C140" s="4">
        <v>39184.34652777778</v>
      </c>
      <c r="D140" t="s">
        <v>1501</v>
      </c>
      <c r="E140" t="s">
        <v>1502</v>
      </c>
      <c r="G140">
        <v>50</v>
      </c>
      <c r="M140">
        <v>2841</v>
      </c>
      <c r="O140">
        <v>196</v>
      </c>
      <c r="Q140">
        <v>301</v>
      </c>
      <c r="R140" t="s">
        <v>1784</v>
      </c>
      <c r="S140">
        <v>18</v>
      </c>
      <c r="U140">
        <v>81</v>
      </c>
      <c r="V140" s="7">
        <f t="shared" si="20"/>
        <v>80448170.849999994</v>
      </c>
      <c r="W140" s="7">
        <f t="shared" si="21"/>
        <v>1448.0670752999999</v>
      </c>
      <c r="X140" s="7">
        <f t="shared" si="22"/>
        <v>6516.3018388499995</v>
      </c>
      <c r="Y140" s="7">
        <f t="shared" si="23"/>
        <v>7964.3689141499999</v>
      </c>
      <c r="AC140" t="s">
        <v>520</v>
      </c>
      <c r="AD140" t="s">
        <v>488</v>
      </c>
      <c r="AK140">
        <v>27</v>
      </c>
      <c r="AL140" t="s">
        <v>1784</v>
      </c>
      <c r="AM140">
        <v>2.5</v>
      </c>
      <c r="AO140">
        <v>0.188</v>
      </c>
      <c r="AQ140">
        <v>1.49</v>
      </c>
      <c r="AS140">
        <v>19.600000000000001</v>
      </c>
      <c r="AU140">
        <v>780</v>
      </c>
      <c r="AW140">
        <v>1270</v>
      </c>
      <c r="AY140">
        <v>4070</v>
      </c>
      <c r="BA140">
        <v>7.53</v>
      </c>
      <c r="BC140">
        <v>137</v>
      </c>
      <c r="BE140">
        <v>15</v>
      </c>
      <c r="BO140">
        <v>33</v>
      </c>
      <c r="CO140">
        <v>19</v>
      </c>
      <c r="CQ140">
        <v>2.6</v>
      </c>
    </row>
    <row r="141" spans="1:119" x14ac:dyDescent="0.2">
      <c r="A141" s="22" t="s">
        <v>1247</v>
      </c>
      <c r="B141" s="4">
        <v>39350.961111111108</v>
      </c>
      <c r="C141" s="4">
        <v>39351.589583333334</v>
      </c>
      <c r="D141" t="s">
        <v>1505</v>
      </c>
      <c r="E141" t="s">
        <v>1506</v>
      </c>
      <c r="G141">
        <v>50</v>
      </c>
      <c r="M141">
        <v>855</v>
      </c>
      <c r="O141">
        <v>4.7</v>
      </c>
      <c r="Q141">
        <v>32</v>
      </c>
      <c r="R141" t="s">
        <v>1784</v>
      </c>
      <c r="S141">
        <v>18</v>
      </c>
      <c r="T141" t="s">
        <v>1784</v>
      </c>
      <c r="U141">
        <v>18</v>
      </c>
      <c r="V141" s="7">
        <f t="shared" si="20"/>
        <v>24210906.75</v>
      </c>
      <c r="W141" s="7">
        <f t="shared" si="21"/>
        <v>435.79632149999998</v>
      </c>
      <c r="X141" s="7">
        <f t="shared" si="22"/>
        <v>435.79632149999998</v>
      </c>
      <c r="Y141" s="7">
        <f t="shared" si="23"/>
        <v>871.59264299999995</v>
      </c>
      <c r="AC141" t="s">
        <v>520</v>
      </c>
      <c r="AD141" t="s">
        <v>489</v>
      </c>
      <c r="AJ141" t="s">
        <v>1784</v>
      </c>
      <c r="AK141">
        <v>5</v>
      </c>
      <c r="AL141" t="s">
        <v>1784</v>
      </c>
      <c r="AM141">
        <v>2.5</v>
      </c>
      <c r="AN141" t="s">
        <v>1784</v>
      </c>
      <c r="AO141">
        <v>1.4999999999999999E-2</v>
      </c>
      <c r="AQ141">
        <v>0.67</v>
      </c>
      <c r="AS141">
        <v>5.6</v>
      </c>
      <c r="AU141">
        <v>57.7</v>
      </c>
      <c r="AW141">
        <v>92.8</v>
      </c>
      <c r="AY141">
        <v>603</v>
      </c>
      <c r="BA141">
        <v>8.11</v>
      </c>
      <c r="BC141">
        <v>114</v>
      </c>
      <c r="BE141">
        <v>0.33</v>
      </c>
      <c r="BO141">
        <v>11</v>
      </c>
      <c r="CO141">
        <v>2.5</v>
      </c>
      <c r="CQ141">
        <v>0.35</v>
      </c>
    </row>
    <row r="142" spans="1:119" x14ac:dyDescent="0.2">
      <c r="A142" s="22" t="s">
        <v>1247</v>
      </c>
      <c r="B142" s="4">
        <v>39418.013194444444</v>
      </c>
      <c r="C142" s="4">
        <v>39419.492361111108</v>
      </c>
      <c r="D142" t="s">
        <v>1509</v>
      </c>
      <c r="E142" t="s">
        <v>1510</v>
      </c>
      <c r="G142">
        <v>50</v>
      </c>
      <c r="M142">
        <v>3822</v>
      </c>
      <c r="N142" t="s">
        <v>1934</v>
      </c>
      <c r="O142">
        <v>75</v>
      </c>
      <c r="Q142">
        <v>245</v>
      </c>
      <c r="R142" t="s">
        <v>1784</v>
      </c>
      <c r="S142">
        <v>18</v>
      </c>
      <c r="U142">
        <v>62</v>
      </c>
      <c r="V142" s="7">
        <f t="shared" si="20"/>
        <v>108227000.69999999</v>
      </c>
      <c r="W142" s="7">
        <f t="shared" si="21"/>
        <v>1948.0860126</v>
      </c>
      <c r="X142" s="7">
        <f t="shared" si="22"/>
        <v>6710.0740433999999</v>
      </c>
      <c r="Y142" s="7">
        <f t="shared" si="23"/>
        <v>8658.1600560000006</v>
      </c>
      <c r="AC142" t="s">
        <v>520</v>
      </c>
      <c r="AD142" t="s">
        <v>490</v>
      </c>
      <c r="AK142">
        <v>29</v>
      </c>
      <c r="AM142">
        <v>3.6</v>
      </c>
      <c r="AO142">
        <v>0.36599999999999999</v>
      </c>
      <c r="AQ142">
        <v>1.5</v>
      </c>
      <c r="AS142">
        <v>25.2</v>
      </c>
      <c r="AU142">
        <v>863</v>
      </c>
      <c r="AW142">
        <v>1400</v>
      </c>
      <c r="AY142">
        <v>4490</v>
      </c>
      <c r="BA142">
        <v>7.41</v>
      </c>
      <c r="BC142">
        <v>117</v>
      </c>
      <c r="BE142">
        <v>7.7</v>
      </c>
      <c r="BO142">
        <v>73</v>
      </c>
      <c r="CO142">
        <v>8.4</v>
      </c>
      <c r="CQ142">
        <v>1.8</v>
      </c>
    </row>
    <row r="143" spans="1:119" x14ac:dyDescent="0.2">
      <c r="A143" s="22" t="s">
        <v>1247</v>
      </c>
      <c r="B143" s="4">
        <v>39427.715277777781</v>
      </c>
      <c r="C143" s="4">
        <v>39428.582638888889</v>
      </c>
      <c r="D143" t="s">
        <v>1513</v>
      </c>
      <c r="E143" t="s">
        <v>1514</v>
      </c>
      <c r="G143">
        <v>50</v>
      </c>
      <c r="M143">
        <v>505.3</v>
      </c>
      <c r="O143">
        <v>840</v>
      </c>
      <c r="Q143">
        <v>1250</v>
      </c>
      <c r="R143" t="s">
        <v>1784</v>
      </c>
      <c r="S143">
        <v>18</v>
      </c>
      <c r="U143">
        <v>770</v>
      </c>
      <c r="V143" s="7">
        <f t="shared" si="20"/>
        <v>14308504.305</v>
      </c>
      <c r="W143" s="7">
        <f t="shared" si="21"/>
        <v>257.55307749000002</v>
      </c>
      <c r="X143" s="7">
        <f t="shared" si="22"/>
        <v>11017.548314850001</v>
      </c>
      <c r="Y143" s="7">
        <f t="shared" si="23"/>
        <v>11275.101392340001</v>
      </c>
      <c r="AC143" t="s">
        <v>520</v>
      </c>
      <c r="AD143" t="s">
        <v>491</v>
      </c>
      <c r="AK143">
        <v>69</v>
      </c>
      <c r="AM143">
        <v>7.2</v>
      </c>
      <c r="AO143">
        <v>2.1999999999999999E-2</v>
      </c>
      <c r="AQ143">
        <v>0.82</v>
      </c>
      <c r="AS143">
        <v>47.3</v>
      </c>
      <c r="AU143">
        <v>3840</v>
      </c>
      <c r="AW143">
        <v>6290</v>
      </c>
      <c r="AY143">
        <v>17600</v>
      </c>
      <c r="BA143">
        <v>7.36</v>
      </c>
      <c r="BC143">
        <v>197</v>
      </c>
      <c r="BE143">
        <v>40</v>
      </c>
      <c r="BO143">
        <v>20</v>
      </c>
      <c r="CO143">
        <v>29</v>
      </c>
      <c r="CQ143">
        <v>3.2</v>
      </c>
    </row>
    <row r="144" spans="1:119" s="95" customFormat="1" x14ac:dyDescent="0.2">
      <c r="A144" s="105" t="s">
        <v>1247</v>
      </c>
      <c r="B144" s="88">
        <v>39452.947222222225</v>
      </c>
      <c r="C144" s="88">
        <v>39456.405555555553</v>
      </c>
      <c r="D144" s="6" t="s">
        <v>1515</v>
      </c>
      <c r="E144" s="6" t="s">
        <v>1516</v>
      </c>
      <c r="F144" s="6"/>
      <c r="G144" s="6">
        <v>50</v>
      </c>
      <c r="H144" s="6"/>
      <c r="I144" s="6"/>
      <c r="J144" s="6"/>
      <c r="K144" s="6"/>
      <c r="L144" s="6"/>
      <c r="M144" s="6">
        <v>26593</v>
      </c>
      <c r="N144" s="6"/>
      <c r="O144" s="6">
        <v>34.1</v>
      </c>
      <c r="P144" s="6"/>
      <c r="Q144" s="6">
        <v>112</v>
      </c>
      <c r="R144" s="6" t="s">
        <v>1784</v>
      </c>
      <c r="S144" s="6">
        <v>18</v>
      </c>
      <c r="T144" s="6"/>
      <c r="U144" s="6">
        <v>29</v>
      </c>
      <c r="V144" s="106">
        <f t="shared" si="20"/>
        <v>753029992.04999995</v>
      </c>
      <c r="W144" s="106">
        <f t="shared" si="21"/>
        <v>13554.539856899999</v>
      </c>
      <c r="X144" s="106">
        <f t="shared" si="22"/>
        <v>21837.869769449997</v>
      </c>
      <c r="Y144" s="106">
        <f t="shared" si="23"/>
        <v>35392.409626349996</v>
      </c>
      <c r="Z144" s="6"/>
      <c r="AA144" s="6"/>
      <c r="AB144" s="6"/>
      <c r="AC144" s="6" t="s">
        <v>520</v>
      </c>
      <c r="AD144" s="6" t="s">
        <v>492</v>
      </c>
      <c r="AE144" s="6"/>
      <c r="AF144" s="6"/>
      <c r="AG144" s="6"/>
      <c r="AH144" s="6"/>
      <c r="AI144" s="6"/>
      <c r="AJ144" s="6" t="s">
        <v>1784</v>
      </c>
      <c r="AK144" s="6">
        <v>5</v>
      </c>
      <c r="AL144" s="6" t="s">
        <v>1784</v>
      </c>
      <c r="AM144" s="6">
        <v>2.5</v>
      </c>
      <c r="AN144" s="6" t="s">
        <v>1784</v>
      </c>
      <c r="AO144" s="6">
        <v>1.4999999999999999E-2</v>
      </c>
      <c r="AP144" s="6"/>
      <c r="AQ144" s="6">
        <v>1.25</v>
      </c>
      <c r="AR144" s="6"/>
      <c r="AS144" s="6">
        <v>14.8</v>
      </c>
      <c r="AT144" s="6"/>
      <c r="AU144" s="6">
        <v>310</v>
      </c>
      <c r="AV144" s="6"/>
      <c r="AW144" s="6">
        <v>500</v>
      </c>
      <c r="AX144" s="6"/>
      <c r="AY144" s="6">
        <v>1930</v>
      </c>
      <c r="AZ144" s="6"/>
      <c r="BA144" s="6">
        <v>7.48</v>
      </c>
      <c r="BB144" s="6"/>
      <c r="BC144" s="6">
        <v>155</v>
      </c>
      <c r="BD144" s="6"/>
      <c r="BE144" s="6">
        <v>4.4000000000000004</v>
      </c>
      <c r="BF144" s="6"/>
      <c r="BG144" s="6"/>
      <c r="BH144" s="6"/>
      <c r="BI144" s="6"/>
      <c r="BJ144" s="6"/>
      <c r="BK144" s="6"/>
      <c r="BL144" s="6"/>
      <c r="BM144" s="6"/>
      <c r="BN144" s="6"/>
      <c r="BO144" s="6">
        <v>39</v>
      </c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>
        <v>3.4</v>
      </c>
      <c r="CP144" s="6"/>
      <c r="CQ144" s="6">
        <v>0.46</v>
      </c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</row>
    <row r="145" spans="1:119" s="95" customFormat="1" x14ac:dyDescent="0.2">
      <c r="A145" s="105" t="s">
        <v>1247</v>
      </c>
      <c r="B145" s="88">
        <v>39495.399305555555</v>
      </c>
      <c r="C145" s="88">
        <v>39496.402083333334</v>
      </c>
      <c r="D145" s="6" t="s">
        <v>1518</v>
      </c>
      <c r="E145" s="6" t="s">
        <v>1519</v>
      </c>
      <c r="F145" s="6"/>
      <c r="G145" s="6">
        <v>50</v>
      </c>
      <c r="H145" s="6"/>
      <c r="I145" s="6"/>
      <c r="J145" s="6"/>
      <c r="K145" s="6"/>
      <c r="L145" s="6"/>
      <c r="M145" s="6">
        <v>12993</v>
      </c>
      <c r="N145" s="6"/>
      <c r="O145" s="6">
        <v>58.9</v>
      </c>
      <c r="P145" s="6"/>
      <c r="Q145" s="6">
        <v>167</v>
      </c>
      <c r="R145" s="6" t="s">
        <v>1784</v>
      </c>
      <c r="S145" s="6">
        <v>18</v>
      </c>
      <c r="T145" s="6"/>
      <c r="U145" s="6">
        <v>37</v>
      </c>
      <c r="V145" s="106">
        <f t="shared" si="20"/>
        <v>367920832.04999995</v>
      </c>
      <c r="W145" s="106">
        <f t="shared" si="21"/>
        <v>6622.5749768999995</v>
      </c>
      <c r="X145" s="106">
        <f t="shared" si="22"/>
        <v>13613.070785849999</v>
      </c>
      <c r="Y145" s="106">
        <f t="shared" si="23"/>
        <v>20235.645762749999</v>
      </c>
      <c r="Z145" s="6"/>
      <c r="AA145" s="6"/>
      <c r="AB145" s="6"/>
      <c r="AC145" s="6" t="s">
        <v>520</v>
      </c>
      <c r="AD145" s="6" t="s">
        <v>493</v>
      </c>
      <c r="AE145" s="6"/>
      <c r="AF145" s="6"/>
      <c r="AG145" s="6"/>
      <c r="AH145" s="6"/>
      <c r="AI145" s="6"/>
      <c r="AJ145" s="6"/>
      <c r="AK145" s="6">
        <v>15</v>
      </c>
      <c r="AL145" s="6"/>
      <c r="AM145" s="6">
        <v>13</v>
      </c>
      <c r="AN145" s="6"/>
      <c r="AO145" s="6"/>
      <c r="AP145" s="6"/>
      <c r="AQ145" s="6"/>
      <c r="AR145" s="6"/>
      <c r="AS145" s="6">
        <v>21.3</v>
      </c>
      <c r="AT145" s="6"/>
      <c r="AU145" s="6">
        <v>511</v>
      </c>
      <c r="AV145" s="6"/>
      <c r="AW145" s="6">
        <v>787</v>
      </c>
      <c r="AX145" s="6"/>
      <c r="AY145" s="6">
        <v>2610</v>
      </c>
      <c r="AZ145" s="6"/>
      <c r="BA145" s="6">
        <v>7.7</v>
      </c>
      <c r="BB145" s="6"/>
      <c r="BC145" s="6">
        <v>97.5</v>
      </c>
      <c r="BD145" s="6"/>
      <c r="BE145" s="6">
        <v>10</v>
      </c>
      <c r="BF145" s="6"/>
      <c r="BG145" s="6"/>
      <c r="BH145" s="6"/>
      <c r="BI145" s="6"/>
      <c r="BJ145" s="6"/>
      <c r="BK145" s="6"/>
      <c r="BL145" s="6"/>
      <c r="BM145" s="6"/>
      <c r="BN145" s="6"/>
      <c r="BO145" s="6">
        <v>59</v>
      </c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>
        <v>7</v>
      </c>
      <c r="CP145" s="6"/>
      <c r="CQ145" s="6">
        <v>1.6</v>
      </c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</row>
    <row r="146" spans="1:119" s="95" customFormat="1" x14ac:dyDescent="0.2">
      <c r="A146" s="105" t="s">
        <v>1247</v>
      </c>
      <c r="B146" s="88">
        <v>39532.513888888891</v>
      </c>
      <c r="C146" s="88">
        <v>39534.356944444444</v>
      </c>
      <c r="D146" s="6" t="s">
        <v>1520</v>
      </c>
      <c r="E146" s="6" t="s">
        <v>1521</v>
      </c>
      <c r="F146" s="6"/>
      <c r="G146" s="6">
        <v>50</v>
      </c>
      <c r="H146" s="6"/>
      <c r="I146" s="6"/>
      <c r="J146" s="6"/>
      <c r="K146" s="6"/>
      <c r="L146" s="6"/>
      <c r="M146" s="6">
        <v>11954.5</v>
      </c>
      <c r="N146" s="6"/>
      <c r="O146" s="6">
        <v>20.3</v>
      </c>
      <c r="P146" s="6"/>
      <c r="Q146" s="6">
        <v>48.8</v>
      </c>
      <c r="R146" s="6" t="s">
        <v>1784</v>
      </c>
      <c r="S146" s="6">
        <v>18</v>
      </c>
      <c r="T146" s="6" t="s">
        <v>1784</v>
      </c>
      <c r="U146" s="6">
        <v>18</v>
      </c>
      <c r="V146" s="106">
        <f t="shared" si="20"/>
        <v>338513783.32499999</v>
      </c>
      <c r="W146" s="106">
        <f t="shared" si="21"/>
        <v>6093.2480998499996</v>
      </c>
      <c r="X146" s="106">
        <f t="shared" si="22"/>
        <v>6093.2480998499996</v>
      </c>
      <c r="Y146" s="106">
        <f t="shared" si="23"/>
        <v>12186.496199699999</v>
      </c>
      <c r="Z146" s="6"/>
      <c r="AA146" s="6"/>
      <c r="AB146" s="6"/>
      <c r="AC146" s="6" t="s">
        <v>520</v>
      </c>
      <c r="AD146" s="6" t="s">
        <v>494</v>
      </c>
      <c r="AE146" s="6"/>
      <c r="AF146" s="6"/>
      <c r="AG146" s="6"/>
      <c r="AH146" s="6"/>
      <c r="AI146" s="6"/>
      <c r="AJ146" s="6" t="s">
        <v>1784</v>
      </c>
      <c r="AK146" s="6">
        <v>5</v>
      </c>
      <c r="AL146" s="6" t="s">
        <v>1784</v>
      </c>
      <c r="AM146" s="6">
        <v>2.5</v>
      </c>
      <c r="AN146" s="6" t="s">
        <v>1784</v>
      </c>
      <c r="AO146" s="6">
        <v>1.4999999999999999E-2</v>
      </c>
      <c r="AP146" s="6"/>
      <c r="AQ146" s="6">
        <v>0.92</v>
      </c>
      <c r="AR146" s="6"/>
      <c r="AS146" s="6">
        <v>12.1</v>
      </c>
      <c r="AT146" s="6"/>
      <c r="AU146" s="6">
        <v>195</v>
      </c>
      <c r="AV146" s="6"/>
      <c r="AW146" s="6">
        <v>315</v>
      </c>
      <c r="AX146" s="6"/>
      <c r="AY146" s="6">
        <v>1410</v>
      </c>
      <c r="AZ146" s="6"/>
      <c r="BA146" s="6">
        <v>7.97</v>
      </c>
      <c r="BB146" s="6"/>
      <c r="BC146" s="6">
        <v>167</v>
      </c>
      <c r="BD146" s="6"/>
      <c r="BE146" s="6">
        <v>2.8</v>
      </c>
      <c r="BF146" s="6"/>
      <c r="BG146" s="6"/>
      <c r="BH146" s="6"/>
      <c r="BI146" s="6"/>
      <c r="BJ146" s="6"/>
      <c r="BK146" s="6"/>
      <c r="BL146" s="6"/>
      <c r="BM146" s="6"/>
      <c r="BN146" s="6"/>
      <c r="BO146" s="6">
        <v>47</v>
      </c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>
        <v>2.2999999999999998</v>
      </c>
      <c r="CP146" s="6" t="s">
        <v>1784</v>
      </c>
      <c r="CQ146" s="6">
        <v>0.25</v>
      </c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</row>
    <row r="147" spans="1:119" s="95" customFormat="1" x14ac:dyDescent="0.2">
      <c r="A147" s="105" t="s">
        <v>1247</v>
      </c>
      <c r="B147" s="88">
        <v>39782.90625</v>
      </c>
      <c r="C147" s="88">
        <v>39783.694444444445</v>
      </c>
      <c r="D147" s="6" t="s">
        <v>1526</v>
      </c>
      <c r="E147" s="6" t="s">
        <v>1527</v>
      </c>
      <c r="F147" s="6"/>
      <c r="G147" s="6">
        <v>50</v>
      </c>
      <c r="H147" s="6"/>
      <c r="I147" s="6"/>
      <c r="J147" s="6"/>
      <c r="K147" s="6"/>
      <c r="L147" s="6"/>
      <c r="M147" s="6">
        <v>1362</v>
      </c>
      <c r="N147" s="6" t="s">
        <v>1934</v>
      </c>
      <c r="O147" s="6">
        <v>159</v>
      </c>
      <c r="P147" s="6"/>
      <c r="Q147" s="6">
        <v>409</v>
      </c>
      <c r="R147" s="6" t="s">
        <v>1784</v>
      </c>
      <c r="S147" s="6">
        <v>18</v>
      </c>
      <c r="T147" s="6"/>
      <c r="U147" s="6">
        <v>180</v>
      </c>
      <c r="V147" s="106">
        <f t="shared" si="20"/>
        <v>38567549.699999996</v>
      </c>
      <c r="W147" s="106">
        <f t="shared" si="21"/>
        <v>694.21589459999996</v>
      </c>
      <c r="X147" s="106">
        <f t="shared" si="22"/>
        <v>6942.1589459999987</v>
      </c>
      <c r="Y147" s="106">
        <f t="shared" si="23"/>
        <v>7636.3748405999986</v>
      </c>
      <c r="Z147" s="6"/>
      <c r="AA147" s="6"/>
      <c r="AB147" s="6"/>
      <c r="AC147" s="6" t="s">
        <v>520</v>
      </c>
      <c r="AD147" s="6" t="s">
        <v>495</v>
      </c>
      <c r="AE147" s="6"/>
      <c r="AF147" s="6"/>
      <c r="AG147" s="6"/>
      <c r="AH147" s="6"/>
      <c r="AI147" s="6"/>
      <c r="AJ147" s="6"/>
      <c r="AK147" s="6">
        <v>9.1999999999999993</v>
      </c>
      <c r="AL147" s="6" t="s">
        <v>1784</v>
      </c>
      <c r="AM147" s="6">
        <v>2.5</v>
      </c>
      <c r="AN147" s="6"/>
      <c r="AO147" s="6">
        <v>3.6999999999999998E-2</v>
      </c>
      <c r="AP147" s="6"/>
      <c r="AQ147" s="6">
        <v>1.22</v>
      </c>
      <c r="AR147" s="6"/>
      <c r="AS147" s="6"/>
      <c r="AT147" s="6"/>
      <c r="AU147" s="6"/>
      <c r="AV147" s="6"/>
      <c r="AW147" s="6">
        <v>1210</v>
      </c>
      <c r="AX147" s="6"/>
      <c r="AY147" s="6">
        <v>3990</v>
      </c>
      <c r="AZ147" s="6"/>
      <c r="BA147" s="6">
        <v>7.73</v>
      </c>
      <c r="BB147" s="6"/>
      <c r="BC147" s="6">
        <v>113</v>
      </c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>
        <v>56</v>
      </c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</row>
    <row r="148" spans="1:119" s="95" customFormat="1" x14ac:dyDescent="0.2">
      <c r="A148" s="105" t="s">
        <v>1247</v>
      </c>
      <c r="B148" s="88">
        <v>39791.201388888891</v>
      </c>
      <c r="C148" s="88">
        <v>39792.253472222219</v>
      </c>
      <c r="D148" s="6" t="s">
        <v>1530</v>
      </c>
      <c r="E148" s="6" t="s">
        <v>1531</v>
      </c>
      <c r="F148" s="6"/>
      <c r="G148" s="6">
        <v>50</v>
      </c>
      <c r="H148" s="6"/>
      <c r="I148" s="6"/>
      <c r="J148" s="6"/>
      <c r="K148" s="6"/>
      <c r="L148" s="6"/>
      <c r="M148" s="6">
        <v>1005.6</v>
      </c>
      <c r="N148" s="6"/>
      <c r="O148" s="6">
        <v>234</v>
      </c>
      <c r="P148" s="6"/>
      <c r="Q148" s="6">
        <v>439</v>
      </c>
      <c r="R148" s="6" t="s">
        <v>1784</v>
      </c>
      <c r="S148" s="6">
        <v>20</v>
      </c>
      <c r="T148" s="6"/>
      <c r="U148" s="6">
        <v>170</v>
      </c>
      <c r="V148" s="106">
        <f t="shared" si="20"/>
        <v>28475424.359999999</v>
      </c>
      <c r="W148" s="106">
        <f t="shared" si="21"/>
        <v>569.5084872000001</v>
      </c>
      <c r="X148" s="106">
        <f t="shared" si="22"/>
        <v>4840.8221412000003</v>
      </c>
      <c r="Y148" s="106">
        <f t="shared" si="23"/>
        <v>5410.3306284</v>
      </c>
      <c r="Z148" s="6"/>
      <c r="AA148" s="6"/>
      <c r="AB148" s="6"/>
      <c r="AC148" s="6" t="s">
        <v>520</v>
      </c>
      <c r="AD148" s="6" t="s">
        <v>522</v>
      </c>
      <c r="AE148" s="6"/>
      <c r="AF148" s="6"/>
      <c r="AG148" s="6"/>
      <c r="AH148" s="6"/>
      <c r="AI148" s="6"/>
      <c r="AJ148" s="6"/>
      <c r="AK148" s="6">
        <v>9.5</v>
      </c>
      <c r="AL148" s="6"/>
      <c r="AM148" s="6">
        <v>5.6</v>
      </c>
      <c r="AN148" s="6"/>
      <c r="AO148" s="6">
        <v>0.111</v>
      </c>
      <c r="AP148" s="6"/>
      <c r="AQ148" s="6">
        <v>1.35</v>
      </c>
      <c r="AR148" s="6"/>
      <c r="AS148" s="6">
        <v>13.5</v>
      </c>
      <c r="AT148" s="6"/>
      <c r="AU148" s="6">
        <v>2390</v>
      </c>
      <c r="AV148" s="6"/>
      <c r="AW148" s="6">
        <v>3880</v>
      </c>
      <c r="AX148" s="6"/>
      <c r="AY148" s="6">
        <v>11400</v>
      </c>
      <c r="AZ148" s="6"/>
      <c r="BA148" s="6">
        <v>7.26</v>
      </c>
      <c r="BB148" s="6"/>
      <c r="BC148" s="6">
        <v>151</v>
      </c>
      <c r="BD148" s="6"/>
      <c r="BE148" s="6">
        <v>15</v>
      </c>
      <c r="BF148" s="6"/>
      <c r="BG148" s="6"/>
      <c r="BH148" s="6"/>
      <c r="BI148" s="6"/>
      <c r="BJ148" s="6"/>
      <c r="BK148" s="6"/>
      <c r="BL148" s="6"/>
      <c r="BM148" s="6"/>
      <c r="BN148" s="6"/>
      <c r="BO148" s="6">
        <v>27</v>
      </c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>
        <v>11</v>
      </c>
      <c r="CP148" s="6"/>
      <c r="CQ148" s="6">
        <v>2.5</v>
      </c>
      <c r="CR148" s="6" t="s">
        <v>1784</v>
      </c>
      <c r="CS148" s="6">
        <v>20</v>
      </c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</row>
    <row r="149" spans="1:119" s="95" customFormat="1" x14ac:dyDescent="0.2">
      <c r="A149" s="105" t="s">
        <v>1247</v>
      </c>
      <c r="B149" s="88">
        <v>39822.71597222222</v>
      </c>
      <c r="C149" s="88">
        <v>39823.226388888892</v>
      </c>
      <c r="D149" s="6" t="s">
        <v>1532</v>
      </c>
      <c r="E149" s="6" t="s">
        <v>1533</v>
      </c>
      <c r="F149" s="6"/>
      <c r="G149" s="6">
        <v>50</v>
      </c>
      <c r="H149" s="6"/>
      <c r="I149" s="6"/>
      <c r="J149" s="6"/>
      <c r="K149" s="6"/>
      <c r="L149" s="6"/>
      <c r="M149" s="6">
        <v>237.36</v>
      </c>
      <c r="N149" s="6"/>
      <c r="O149" s="6">
        <v>80.5</v>
      </c>
      <c r="P149" s="6"/>
      <c r="Q149" s="6">
        <v>168</v>
      </c>
      <c r="R149" s="6" t="s">
        <v>1784</v>
      </c>
      <c r="S149" s="6">
        <v>20</v>
      </c>
      <c r="T149" s="6"/>
      <c r="U149" s="6">
        <v>90</v>
      </c>
      <c r="V149" s="106">
        <f t="shared" si="20"/>
        <v>6721287.5160000008</v>
      </c>
      <c r="W149" s="106">
        <f t="shared" si="21"/>
        <v>134.42575032000002</v>
      </c>
      <c r="X149" s="106">
        <f t="shared" si="22"/>
        <v>604.91587644000003</v>
      </c>
      <c r="Y149" s="106">
        <f t="shared" si="23"/>
        <v>739.34162676000005</v>
      </c>
      <c r="Z149" s="6"/>
      <c r="AA149" s="6"/>
      <c r="AB149" s="6"/>
      <c r="AC149" s="6" t="s">
        <v>520</v>
      </c>
      <c r="AD149" s="6" t="s">
        <v>498</v>
      </c>
      <c r="AE149" s="6"/>
      <c r="AF149" s="6"/>
      <c r="AG149" s="6"/>
      <c r="AH149" s="6"/>
      <c r="AI149" s="6"/>
      <c r="AJ149" s="6" t="s">
        <v>1784</v>
      </c>
      <c r="AK149" s="6">
        <v>5</v>
      </c>
      <c r="AL149" s="6" t="s">
        <v>1784</v>
      </c>
      <c r="AM149" s="6">
        <v>2.5</v>
      </c>
      <c r="AN149" s="6" t="s">
        <v>1784</v>
      </c>
      <c r="AO149" s="6">
        <v>1.4999999999999999E-2</v>
      </c>
      <c r="AP149" s="6"/>
      <c r="AQ149" s="6">
        <v>0.69</v>
      </c>
      <c r="AR149" s="6"/>
      <c r="AS149" s="6">
        <v>6.5</v>
      </c>
      <c r="AT149" s="6"/>
      <c r="AU149" s="6">
        <v>923</v>
      </c>
      <c r="AV149" s="6"/>
      <c r="AW149" s="6">
        <v>1710</v>
      </c>
      <c r="AX149" s="6"/>
      <c r="AY149" s="6">
        <v>5670</v>
      </c>
      <c r="AZ149" s="6"/>
      <c r="BA149" s="6">
        <v>7.96</v>
      </c>
      <c r="BB149" s="6"/>
      <c r="BC149" s="6">
        <v>290</v>
      </c>
      <c r="BD149" s="6"/>
      <c r="BE149" s="6">
        <v>3.8</v>
      </c>
      <c r="BF149" s="6"/>
      <c r="BG149" s="6"/>
      <c r="BH149" s="6"/>
      <c r="BI149" s="6"/>
      <c r="BJ149" s="6"/>
      <c r="BK149" s="6"/>
      <c r="BL149" s="6"/>
      <c r="BM149" s="6"/>
      <c r="BN149" s="6"/>
      <c r="BO149" s="6">
        <v>11</v>
      </c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>
        <v>3.7</v>
      </c>
      <c r="CP149" s="6"/>
      <c r="CQ149" s="6">
        <v>0.31</v>
      </c>
      <c r="CR149" s="6" t="s">
        <v>1784</v>
      </c>
      <c r="CS149" s="6">
        <v>20</v>
      </c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</row>
    <row r="150" spans="1:119" s="95" customFormat="1" x14ac:dyDescent="0.2">
      <c r="A150" s="105" t="s">
        <v>1247</v>
      </c>
      <c r="B150" s="88">
        <v>39871.409722222219</v>
      </c>
      <c r="C150" s="88">
        <v>39871.805555555555</v>
      </c>
      <c r="D150" s="6" t="s">
        <v>1536</v>
      </c>
      <c r="E150" s="6" t="s">
        <v>1537</v>
      </c>
      <c r="F150" s="6"/>
      <c r="G150" s="6">
        <v>50</v>
      </c>
      <c r="H150" s="6"/>
      <c r="I150" s="6"/>
      <c r="J150" s="6"/>
      <c r="K150" s="6"/>
      <c r="L150" s="6"/>
      <c r="M150" s="6">
        <v>983.7</v>
      </c>
      <c r="N150" s="6"/>
      <c r="O150" s="6">
        <v>222</v>
      </c>
      <c r="P150" s="6"/>
      <c r="Q150" s="6">
        <v>414</v>
      </c>
      <c r="R150" s="6" t="s">
        <v>1784</v>
      </c>
      <c r="S150" s="6">
        <v>20</v>
      </c>
      <c r="T150" s="6"/>
      <c r="U150" s="6">
        <v>120</v>
      </c>
      <c r="V150" s="106">
        <f t="shared" si="20"/>
        <v>27855285.344999999</v>
      </c>
      <c r="W150" s="106">
        <f t="shared" si="21"/>
        <v>557.10570689999997</v>
      </c>
      <c r="X150" s="106">
        <f t="shared" si="22"/>
        <v>3342.6342413999996</v>
      </c>
      <c r="Y150" s="106">
        <f t="shared" si="23"/>
        <v>3899.7399482999995</v>
      </c>
      <c r="Z150" s="6"/>
      <c r="AA150" s="6"/>
      <c r="AB150" s="6"/>
      <c r="AC150" s="6" t="s">
        <v>520</v>
      </c>
      <c r="AD150" s="6" t="s">
        <v>499</v>
      </c>
      <c r="AE150" s="6"/>
      <c r="AF150" s="6"/>
      <c r="AG150" s="6"/>
      <c r="AH150" s="6"/>
      <c r="AI150" s="6"/>
      <c r="AJ150" s="6"/>
      <c r="AK150" s="6">
        <v>19</v>
      </c>
      <c r="AL150" s="6" t="s">
        <v>1784</v>
      </c>
      <c r="AM150" s="6">
        <v>2.5</v>
      </c>
      <c r="AN150" s="6"/>
      <c r="AO150" s="6">
        <v>2.3E-2</v>
      </c>
      <c r="AP150" s="6"/>
      <c r="AQ150" s="6">
        <v>1.47</v>
      </c>
      <c r="AR150" s="6"/>
      <c r="AS150" s="6">
        <v>10.1</v>
      </c>
      <c r="AT150" s="6"/>
      <c r="AU150" s="6">
        <v>534</v>
      </c>
      <c r="AV150" s="6"/>
      <c r="AW150" s="6">
        <v>920</v>
      </c>
      <c r="AX150" s="6"/>
      <c r="AY150" s="6">
        <v>3130</v>
      </c>
      <c r="AZ150" s="6"/>
      <c r="BA150" s="6">
        <v>7.57</v>
      </c>
      <c r="BB150" s="6"/>
      <c r="BC150" s="6">
        <v>157</v>
      </c>
      <c r="BD150" s="6"/>
      <c r="BE150" s="6">
        <v>9.6999999999999993</v>
      </c>
      <c r="BF150" s="6"/>
      <c r="BG150" s="6"/>
      <c r="BH150" s="6"/>
      <c r="BI150" s="6"/>
      <c r="BJ150" s="6"/>
      <c r="BK150" s="6"/>
      <c r="BL150" s="6"/>
      <c r="BM150" s="6"/>
      <c r="BN150" s="6"/>
      <c r="BO150" s="6">
        <v>23</v>
      </c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>
        <v>7.1</v>
      </c>
      <c r="CP150" s="6"/>
      <c r="CQ150" s="6">
        <v>0.46</v>
      </c>
      <c r="CR150" s="6" t="s">
        <v>1784</v>
      </c>
      <c r="CS150" s="6">
        <v>20</v>
      </c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</row>
    <row r="151" spans="1:119" s="95" customFormat="1" x14ac:dyDescent="0.2">
      <c r="A151" s="105" t="s">
        <v>1247</v>
      </c>
      <c r="B151" s="88">
        <v>39901.052083333336</v>
      </c>
      <c r="C151" s="88">
        <v>39901.833333333336</v>
      </c>
      <c r="D151" s="6" t="s">
        <v>1538</v>
      </c>
      <c r="E151" s="6" t="s">
        <v>1539</v>
      </c>
      <c r="F151" s="6"/>
      <c r="G151" s="6">
        <v>50</v>
      </c>
      <c r="H151" s="6"/>
      <c r="I151" s="6"/>
      <c r="J151" s="6"/>
      <c r="K151" s="6"/>
      <c r="L151" s="6"/>
      <c r="M151" s="6">
        <v>1752.1</v>
      </c>
      <c r="N151" s="6" t="s">
        <v>1934</v>
      </c>
      <c r="O151" s="6">
        <v>502</v>
      </c>
      <c r="P151" s="6"/>
      <c r="Q151" s="6">
        <v>2250</v>
      </c>
      <c r="R151" s="6" t="s">
        <v>1784</v>
      </c>
      <c r="S151" s="6">
        <v>20</v>
      </c>
      <c r="T151" s="6"/>
      <c r="U151" s="6">
        <v>420</v>
      </c>
      <c r="V151" s="106">
        <f t="shared" si="20"/>
        <v>49613952.884999998</v>
      </c>
      <c r="W151" s="106">
        <f t="shared" si="21"/>
        <v>992.27905769999995</v>
      </c>
      <c r="X151" s="106">
        <f t="shared" si="22"/>
        <v>20837.860211700001</v>
      </c>
      <c r="Y151" s="106">
        <f t="shared" si="23"/>
        <v>21830.139269400002</v>
      </c>
      <c r="Z151" s="6"/>
      <c r="AA151" s="6"/>
      <c r="AB151" s="6"/>
      <c r="AC151" s="6" t="s">
        <v>520</v>
      </c>
      <c r="AD151" s="6" t="s">
        <v>500</v>
      </c>
      <c r="AE151" s="6"/>
      <c r="AF151" s="6"/>
      <c r="AG151" s="6"/>
      <c r="AH151" s="6"/>
      <c r="AI151" s="6"/>
      <c r="AJ151" s="6" t="s">
        <v>1784</v>
      </c>
      <c r="AK151" s="6">
        <v>5</v>
      </c>
      <c r="AL151" s="6" t="s">
        <v>1784</v>
      </c>
      <c r="AM151" s="6">
        <v>2.5</v>
      </c>
      <c r="AN151" s="6" t="s">
        <v>1784</v>
      </c>
      <c r="AO151" s="6">
        <v>1.4999999999999999E-2</v>
      </c>
      <c r="AP151" s="6"/>
      <c r="AQ151" s="6">
        <v>1.02</v>
      </c>
      <c r="AR151" s="6"/>
      <c r="AS151" s="6">
        <v>8.8000000000000007</v>
      </c>
      <c r="AT151" s="6"/>
      <c r="AU151" s="6">
        <v>1130</v>
      </c>
      <c r="AV151" s="6"/>
      <c r="AW151" s="6">
        <v>1860</v>
      </c>
      <c r="AX151" s="6"/>
      <c r="AY151" s="6">
        <v>5960</v>
      </c>
      <c r="AZ151" s="6"/>
      <c r="BA151" s="6">
        <v>7.21</v>
      </c>
      <c r="BB151" s="6"/>
      <c r="BC151" s="6">
        <v>147</v>
      </c>
      <c r="BD151" s="6"/>
      <c r="BE151" s="6">
        <v>29</v>
      </c>
      <c r="BF151" s="6"/>
      <c r="BG151" s="6"/>
      <c r="BH151" s="6"/>
      <c r="BI151" s="6"/>
      <c r="BJ151" s="6"/>
      <c r="BK151" s="6"/>
      <c r="BL151" s="6"/>
      <c r="BM151" s="6"/>
      <c r="BN151" s="6"/>
      <c r="BO151" s="6">
        <v>46</v>
      </c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>
        <v>18</v>
      </c>
      <c r="CP151" s="6"/>
      <c r="CQ151" s="6">
        <v>0.68</v>
      </c>
      <c r="CR151" s="6" t="s">
        <v>1784</v>
      </c>
      <c r="CS151" s="6">
        <v>20</v>
      </c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</row>
    <row r="152" spans="1:119" s="95" customFormat="1" x14ac:dyDescent="0.2">
      <c r="A152" s="105" t="s">
        <v>1247</v>
      </c>
      <c r="B152" s="88">
        <v>39924.447916666664</v>
      </c>
      <c r="C152" s="88">
        <v>39924.732638888891</v>
      </c>
      <c r="D152" s="6" t="s">
        <v>1540</v>
      </c>
      <c r="E152" s="6" t="s">
        <v>1541</v>
      </c>
      <c r="F152" s="6"/>
      <c r="G152" s="6">
        <v>50</v>
      </c>
      <c r="H152" s="6"/>
      <c r="I152" s="6"/>
      <c r="J152" s="6"/>
      <c r="K152" s="6"/>
      <c r="L152" s="6"/>
      <c r="M152" s="6">
        <v>964.42</v>
      </c>
      <c r="N152" s="6"/>
      <c r="O152" s="6">
        <v>20.100000000000001</v>
      </c>
      <c r="P152" s="6"/>
      <c r="Q152" s="6">
        <v>46.2</v>
      </c>
      <c r="R152" s="6" t="s">
        <v>1784</v>
      </c>
      <c r="S152" s="6">
        <v>20</v>
      </c>
      <c r="T152" s="6" t="s">
        <v>1784</v>
      </c>
      <c r="U152" s="6">
        <v>20</v>
      </c>
      <c r="V152" s="106">
        <f t="shared" si="20"/>
        <v>27309336.476999998</v>
      </c>
      <c r="W152" s="106">
        <f t="shared" si="21"/>
        <v>546.18672953999999</v>
      </c>
      <c r="X152" s="106">
        <f t="shared" si="22"/>
        <v>546.18672953999999</v>
      </c>
      <c r="Y152" s="106">
        <f t="shared" si="23"/>
        <v>1092.37345908</v>
      </c>
      <c r="Z152" s="6"/>
      <c r="AA152" s="6"/>
      <c r="AB152" s="6"/>
      <c r="AC152" s="6" t="s">
        <v>520</v>
      </c>
      <c r="AD152" s="6" t="s">
        <v>501</v>
      </c>
      <c r="AE152" s="6"/>
      <c r="AF152" s="6"/>
      <c r="AG152" s="6"/>
      <c r="AH152" s="6"/>
      <c r="AI152" s="6"/>
      <c r="AJ152" s="6" t="s">
        <v>1784</v>
      </c>
      <c r="AK152" s="6">
        <v>5</v>
      </c>
      <c r="AL152" s="6" t="s">
        <v>1784</v>
      </c>
      <c r="AM152" s="6">
        <v>2.5</v>
      </c>
      <c r="AN152" s="6" t="s">
        <v>1784</v>
      </c>
      <c r="AO152" s="6">
        <v>1.4999999999999999E-2</v>
      </c>
      <c r="AP152" s="6"/>
      <c r="AQ152" s="6">
        <v>0.63</v>
      </c>
      <c r="AR152" s="6"/>
      <c r="AS152" s="6">
        <v>6.6</v>
      </c>
      <c r="AT152" s="6"/>
      <c r="AU152" s="6">
        <v>156</v>
      </c>
      <c r="AV152" s="6"/>
      <c r="AW152" s="6">
        <v>271</v>
      </c>
      <c r="AX152" s="6"/>
      <c r="AY152" s="6">
        <v>1220</v>
      </c>
      <c r="AZ152" s="6"/>
      <c r="BA152" s="6">
        <v>8.01</v>
      </c>
      <c r="BB152" s="6"/>
      <c r="BC152" s="6">
        <v>171</v>
      </c>
      <c r="BD152" s="6"/>
      <c r="BE152" s="6">
        <v>2.2999999999999998</v>
      </c>
      <c r="BF152" s="6"/>
      <c r="BG152" s="6"/>
      <c r="BH152" s="6"/>
      <c r="BI152" s="6"/>
      <c r="BJ152" s="6"/>
      <c r="BK152" s="6"/>
      <c r="BL152" s="6"/>
      <c r="BM152" s="6"/>
      <c r="BN152" s="6"/>
      <c r="BO152" s="6">
        <v>9</v>
      </c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>
        <v>2.2000000000000002</v>
      </c>
      <c r="CP152" s="6" t="s">
        <v>1784</v>
      </c>
      <c r="CQ152" s="6">
        <v>0.25</v>
      </c>
      <c r="CR152" s="6" t="s">
        <v>1784</v>
      </c>
      <c r="CS152" s="6">
        <v>20</v>
      </c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</row>
    <row r="153" spans="1:119" s="95" customFormat="1" x14ac:dyDescent="0.2">
      <c r="A153" s="105" t="s">
        <v>1247</v>
      </c>
      <c r="B153" s="88">
        <v>40009.190972222219</v>
      </c>
      <c r="C153" s="88">
        <v>40009.378472222219</v>
      </c>
      <c r="D153" s="6" t="s">
        <v>1544</v>
      </c>
      <c r="E153" s="6" t="s">
        <v>1677</v>
      </c>
      <c r="F153" s="6"/>
      <c r="G153" s="6">
        <v>50</v>
      </c>
      <c r="H153" s="6"/>
      <c r="I153" s="6"/>
      <c r="J153" s="6"/>
      <c r="K153" s="6"/>
      <c r="L153" s="6"/>
      <c r="M153" s="6">
        <v>1797.49</v>
      </c>
      <c r="N153" s="6"/>
      <c r="O153" s="6">
        <v>17.3</v>
      </c>
      <c r="P153" s="6"/>
      <c r="Q153" s="6">
        <v>91.1</v>
      </c>
      <c r="R153" s="6" t="s">
        <v>1784</v>
      </c>
      <c r="S153" s="6">
        <v>20</v>
      </c>
      <c r="T153" s="6" t="s">
        <v>1784</v>
      </c>
      <c r="U153" s="6">
        <v>20</v>
      </c>
      <c r="V153" s="106">
        <f t="shared" ref="V153:V160" si="24">M153*28.31685*1000</f>
        <v>50899254.706499994</v>
      </c>
      <c r="W153" s="106">
        <f t="shared" ref="W153:W160" si="25">V153*S153/1000000</f>
        <v>1017.9850941299999</v>
      </c>
      <c r="X153" s="106">
        <f t="shared" ref="X153:X160" si="26">V153*U153/1000000</f>
        <v>1017.9850941299999</v>
      </c>
      <c r="Y153" s="106">
        <f t="shared" ref="Y153:Y160" si="27">W153+X153</f>
        <v>2035.9701882599998</v>
      </c>
      <c r="Z153" s="6"/>
      <c r="AA153" s="6"/>
      <c r="AB153" s="6"/>
      <c r="AC153" s="6" t="s">
        <v>520</v>
      </c>
      <c r="AD153" s="6" t="s">
        <v>502</v>
      </c>
      <c r="AE153" s="6"/>
      <c r="AF153" s="6"/>
      <c r="AG153" s="6"/>
      <c r="AH153" s="6"/>
      <c r="AI153" s="6"/>
      <c r="AJ153" s="6" t="s">
        <v>1784</v>
      </c>
      <c r="AK153" s="6">
        <v>5</v>
      </c>
      <c r="AL153" s="6" t="s">
        <v>1784</v>
      </c>
      <c r="AM153" s="6">
        <v>2.5</v>
      </c>
      <c r="AN153" s="6"/>
      <c r="AO153" s="6">
        <v>0.13100000000000001</v>
      </c>
      <c r="AP153" s="6"/>
      <c r="AQ153" s="6">
        <v>2.37</v>
      </c>
      <c r="AR153" s="6"/>
      <c r="AS153" s="6">
        <v>5.3</v>
      </c>
      <c r="AT153" s="6"/>
      <c r="AU153" s="6">
        <v>34.9</v>
      </c>
      <c r="AV153" s="6"/>
      <c r="AW153" s="6">
        <v>54</v>
      </c>
      <c r="AX153" s="6"/>
      <c r="AY153" s="6">
        <v>353</v>
      </c>
      <c r="AZ153" s="6"/>
      <c r="BA153" s="6">
        <v>7.5600000000000005</v>
      </c>
      <c r="BB153" s="6"/>
      <c r="BC153" s="6">
        <v>72.099999999999994</v>
      </c>
      <c r="BD153" s="6"/>
      <c r="BE153" s="6">
        <v>1.2</v>
      </c>
      <c r="BF153" s="6"/>
      <c r="BG153" s="6"/>
      <c r="BH153" s="6"/>
      <c r="BI153" s="6"/>
      <c r="BJ153" s="6"/>
      <c r="BK153" s="6"/>
      <c r="BL153" s="6"/>
      <c r="BM153" s="6"/>
      <c r="BN153" s="6"/>
      <c r="BO153" s="6">
        <v>192</v>
      </c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>
        <v>1.4</v>
      </c>
      <c r="CP153" s="6" t="s">
        <v>1784</v>
      </c>
      <c r="CQ153" s="6">
        <v>0.25</v>
      </c>
      <c r="CR153" s="6" t="s">
        <v>1784</v>
      </c>
      <c r="CS153" s="6">
        <v>20</v>
      </c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</row>
    <row r="154" spans="1:119" s="95" customFormat="1" x14ac:dyDescent="0.2">
      <c r="A154" s="105" t="s">
        <v>1247</v>
      </c>
      <c r="B154" s="88">
        <v>40155.770833333336</v>
      </c>
      <c r="C154" s="88">
        <v>40157.1875</v>
      </c>
      <c r="D154" s="6" t="s">
        <v>1547</v>
      </c>
      <c r="E154" s="6" t="s">
        <v>1548</v>
      </c>
      <c r="F154" s="6"/>
      <c r="G154" s="6">
        <v>50</v>
      </c>
      <c r="H154" s="6"/>
      <c r="I154" s="6"/>
      <c r="J154" s="6"/>
      <c r="K154" s="6"/>
      <c r="L154" s="6"/>
      <c r="M154" s="6">
        <v>8847</v>
      </c>
      <c r="N154" s="6"/>
      <c r="O154" s="6">
        <v>151</v>
      </c>
      <c r="P154" s="6"/>
      <c r="Q154" s="6">
        <v>257</v>
      </c>
      <c r="R154" s="6" t="s">
        <v>1784</v>
      </c>
      <c r="S154" s="6">
        <v>20</v>
      </c>
      <c r="T154" s="6"/>
      <c r="U154" s="6">
        <v>22</v>
      </c>
      <c r="V154" s="106">
        <f t="shared" si="24"/>
        <v>250519171.94999999</v>
      </c>
      <c r="W154" s="106">
        <f t="shared" si="25"/>
        <v>5010.3834390000002</v>
      </c>
      <c r="X154" s="106">
        <f t="shared" si="26"/>
        <v>5511.4217828999999</v>
      </c>
      <c r="Y154" s="106">
        <f t="shared" si="27"/>
        <v>10521.8052219</v>
      </c>
      <c r="Z154" s="6"/>
      <c r="AA154" s="6"/>
      <c r="AB154" s="6"/>
      <c r="AC154" s="6" t="s">
        <v>520</v>
      </c>
      <c r="AD154" s="6" t="s">
        <v>503</v>
      </c>
      <c r="AE154" s="6"/>
      <c r="AF154" s="6"/>
      <c r="AG154" s="6"/>
      <c r="AH154" s="6"/>
      <c r="AI154" s="6"/>
      <c r="AJ154" s="6"/>
      <c r="AK154" s="6">
        <v>30</v>
      </c>
      <c r="AL154" s="6" t="s">
        <v>1784</v>
      </c>
      <c r="AM154" s="6">
        <v>2.5</v>
      </c>
      <c r="AN154" s="6"/>
      <c r="AO154" s="6">
        <v>4.9000000000000002E-2</v>
      </c>
      <c r="AP154" s="6"/>
      <c r="AQ154" s="6">
        <v>1.37</v>
      </c>
      <c r="AR154" s="6"/>
      <c r="AS154" s="6">
        <v>20.3</v>
      </c>
      <c r="AT154" s="6"/>
      <c r="AU154" s="6">
        <v>382</v>
      </c>
      <c r="AV154" s="6"/>
      <c r="AW154" s="6">
        <v>614</v>
      </c>
      <c r="AX154" s="6"/>
      <c r="AY154" s="6">
        <v>2160</v>
      </c>
      <c r="AZ154" s="6"/>
      <c r="BA154" s="6">
        <v>7.59</v>
      </c>
      <c r="BB154" s="6"/>
      <c r="BC154" s="6">
        <v>123</v>
      </c>
      <c r="BD154" s="6"/>
      <c r="BE154" s="6">
        <v>42</v>
      </c>
      <c r="BF154" s="6"/>
      <c r="BG154" s="6"/>
      <c r="BH154" s="6"/>
      <c r="BI154" s="6"/>
      <c r="BJ154" s="6"/>
      <c r="BK154" s="6"/>
      <c r="BL154" s="6"/>
      <c r="BM154" s="6"/>
      <c r="BN154" s="6"/>
      <c r="BO154" s="6">
        <v>87</v>
      </c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>
        <v>25</v>
      </c>
      <c r="CP154" s="6" t="s">
        <v>1784</v>
      </c>
      <c r="CQ154" s="6">
        <v>0.25</v>
      </c>
      <c r="CR154" s="6" t="s">
        <v>1784</v>
      </c>
      <c r="CS154" s="6">
        <v>20</v>
      </c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</row>
    <row r="155" spans="1:119" s="95" customFormat="1" x14ac:dyDescent="0.2">
      <c r="A155" s="105" t="s">
        <v>1247</v>
      </c>
      <c r="B155" s="88">
        <v>40201.913888888892</v>
      </c>
      <c r="C155" s="88">
        <v>40203.395833333336</v>
      </c>
      <c r="D155" s="6" t="s">
        <v>1553</v>
      </c>
      <c r="E155" s="6" t="s">
        <v>1552</v>
      </c>
      <c r="F155" s="6"/>
      <c r="G155" s="6">
        <v>50</v>
      </c>
      <c r="H155" s="6"/>
      <c r="I155" s="6"/>
      <c r="J155" s="6"/>
      <c r="K155" s="6"/>
      <c r="L155" s="6"/>
      <c r="M155" s="6">
        <v>9542</v>
      </c>
      <c r="N155" s="6"/>
      <c r="O155" s="6">
        <v>83.4</v>
      </c>
      <c r="P155" s="6"/>
      <c r="Q155" s="6">
        <v>177</v>
      </c>
      <c r="R155" s="6" t="s">
        <v>1784</v>
      </c>
      <c r="S155" s="6">
        <v>20</v>
      </c>
      <c r="T155" s="6"/>
      <c r="U155" s="6">
        <v>31</v>
      </c>
      <c r="V155" s="106">
        <f t="shared" si="24"/>
        <v>270199382.69999999</v>
      </c>
      <c r="W155" s="106">
        <f t="shared" si="25"/>
        <v>5403.9876539999996</v>
      </c>
      <c r="X155" s="106">
        <f t="shared" si="26"/>
        <v>8376.1808636999995</v>
      </c>
      <c r="Y155" s="106">
        <f t="shared" si="27"/>
        <v>13780.1685177</v>
      </c>
      <c r="Z155" s="6"/>
      <c r="AA155" s="6"/>
      <c r="AB155" s="6"/>
      <c r="AC155" s="6" t="s">
        <v>520</v>
      </c>
      <c r="AD155" s="6" t="s">
        <v>504</v>
      </c>
      <c r="AE155" s="6"/>
      <c r="AF155" s="6"/>
      <c r="AG155" s="6"/>
      <c r="AH155" s="6"/>
      <c r="AI155" s="6"/>
      <c r="AJ155" s="6"/>
      <c r="AK155" s="6">
        <v>21</v>
      </c>
      <c r="AL155" s="6" t="s">
        <v>1784</v>
      </c>
      <c r="AM155" s="6">
        <v>2.5</v>
      </c>
      <c r="AN155" s="6" t="s">
        <v>1784</v>
      </c>
      <c r="AO155" s="6">
        <v>1.4999999999999999E-2</v>
      </c>
      <c r="AP155" s="6"/>
      <c r="AQ155" s="6">
        <v>1.45</v>
      </c>
      <c r="AR155" s="6"/>
      <c r="AS155" s="6">
        <v>18.2</v>
      </c>
      <c r="AT155" s="6"/>
      <c r="AU155" s="6">
        <v>281</v>
      </c>
      <c r="AV155" s="6"/>
      <c r="AW155" s="6">
        <v>483</v>
      </c>
      <c r="AX155" s="6"/>
      <c r="AY155" s="6">
        <v>1800</v>
      </c>
      <c r="AZ155" s="6"/>
      <c r="BA155" s="6">
        <v>7.4</v>
      </c>
      <c r="BB155" s="6"/>
      <c r="BC155" s="6">
        <v>136</v>
      </c>
      <c r="BD155" s="6"/>
      <c r="BE155" s="6">
        <v>23</v>
      </c>
      <c r="BF155" s="6"/>
      <c r="BG155" s="6"/>
      <c r="BH155" s="6"/>
      <c r="BI155" s="6"/>
      <c r="BJ155" s="6"/>
      <c r="BK155" s="6"/>
      <c r="BL155" s="6"/>
      <c r="BM155" s="6"/>
      <c r="BN155" s="6"/>
      <c r="BO155" s="6">
        <v>40</v>
      </c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>
        <v>22</v>
      </c>
      <c r="CP155" s="6" t="s">
        <v>1784</v>
      </c>
      <c r="CQ155" s="6">
        <v>0.25</v>
      </c>
      <c r="CR155" s="6" t="s">
        <v>1784</v>
      </c>
      <c r="CS155" s="6">
        <v>20</v>
      </c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</row>
    <row r="156" spans="1:119" s="95" customFormat="1" x14ac:dyDescent="0.2">
      <c r="A156" s="105" t="s">
        <v>1247</v>
      </c>
      <c r="B156" s="88">
        <v>40218.667361111111</v>
      </c>
      <c r="C156" s="88">
        <v>40219.52847222222</v>
      </c>
      <c r="D156" s="6" t="s">
        <v>1556</v>
      </c>
      <c r="E156" s="6" t="s">
        <v>1557</v>
      </c>
      <c r="F156" s="6"/>
      <c r="G156" s="6">
        <v>50</v>
      </c>
      <c r="H156" s="6"/>
      <c r="I156" s="6"/>
      <c r="J156" s="6"/>
      <c r="K156" s="6"/>
      <c r="L156" s="6"/>
      <c r="M156" s="6">
        <v>267</v>
      </c>
      <c r="N156" s="6"/>
      <c r="O156" s="6">
        <v>83.5</v>
      </c>
      <c r="P156" s="6"/>
      <c r="Q156" s="6">
        <v>187</v>
      </c>
      <c r="R156" s="6" t="s">
        <v>1784</v>
      </c>
      <c r="S156" s="6">
        <v>20</v>
      </c>
      <c r="T156" s="6"/>
      <c r="U156" s="6">
        <v>46</v>
      </c>
      <c r="V156" s="106">
        <f t="shared" si="24"/>
        <v>7560598.9499999993</v>
      </c>
      <c r="W156" s="106">
        <f t="shared" si="25"/>
        <v>151.21197900000001</v>
      </c>
      <c r="X156" s="106">
        <f t="shared" si="26"/>
        <v>347.78755169999999</v>
      </c>
      <c r="Y156" s="106">
        <f t="shared" si="27"/>
        <v>498.99953070000004</v>
      </c>
      <c r="Z156" s="6"/>
      <c r="AA156" s="6"/>
      <c r="AB156" s="6"/>
      <c r="AC156" s="6" t="s">
        <v>520</v>
      </c>
      <c r="AD156" s="6" t="s">
        <v>505</v>
      </c>
      <c r="AE156" s="6"/>
      <c r="AF156" s="6"/>
      <c r="AG156" s="6"/>
      <c r="AH156" s="6"/>
      <c r="AI156" s="6"/>
      <c r="AJ156" s="6"/>
      <c r="AK156" s="6">
        <v>9.9</v>
      </c>
      <c r="AL156" s="6" t="s">
        <v>1784</v>
      </c>
      <c r="AM156" s="6">
        <v>2.5</v>
      </c>
      <c r="AN156" s="6" t="s">
        <v>1784</v>
      </c>
      <c r="AO156" s="6">
        <v>1.4999999999999999E-2</v>
      </c>
      <c r="AP156" s="6"/>
      <c r="AQ156" s="6">
        <v>0.39</v>
      </c>
      <c r="AR156" s="6"/>
      <c r="AS156" s="6">
        <v>18.5</v>
      </c>
      <c r="AT156" s="6"/>
      <c r="AU156" s="6">
        <v>2100</v>
      </c>
      <c r="AV156" s="6"/>
      <c r="AW156" s="6">
        <v>3110</v>
      </c>
      <c r="AX156" s="6"/>
      <c r="AY156" s="6">
        <v>9350</v>
      </c>
      <c r="AZ156" s="6"/>
      <c r="BA156" s="6">
        <v>8</v>
      </c>
      <c r="BB156" s="6"/>
      <c r="BC156" s="6">
        <v>252</v>
      </c>
      <c r="BD156" s="6"/>
      <c r="BE156" s="6">
        <v>16</v>
      </c>
      <c r="BF156" s="6"/>
      <c r="BG156" s="6"/>
      <c r="BH156" s="6"/>
      <c r="BI156" s="6"/>
      <c r="BJ156" s="6"/>
      <c r="BK156" s="6"/>
      <c r="BL156" s="6"/>
      <c r="BM156" s="6"/>
      <c r="BN156" s="6"/>
      <c r="BO156" s="6">
        <v>15</v>
      </c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>
        <v>11</v>
      </c>
      <c r="CP156" s="6" t="s">
        <v>1784</v>
      </c>
      <c r="CQ156" s="6">
        <v>0.25</v>
      </c>
      <c r="CR156" s="6" t="s">
        <v>1784</v>
      </c>
      <c r="CS156" s="6">
        <v>20</v>
      </c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</row>
    <row r="157" spans="1:119" s="95" customFormat="1" x14ac:dyDescent="0.2">
      <c r="A157" s="105" t="s">
        <v>1247</v>
      </c>
      <c r="B157" s="88">
        <v>40246.829861111109</v>
      </c>
      <c r="C157" s="88">
        <v>40248.472916666666</v>
      </c>
      <c r="D157" s="6" t="s">
        <v>1559</v>
      </c>
      <c r="E157" s="6" t="s">
        <v>1560</v>
      </c>
      <c r="F157" s="6"/>
      <c r="G157" s="6">
        <v>50</v>
      </c>
      <c r="H157" s="6"/>
      <c r="I157" s="6"/>
      <c r="J157" s="6"/>
      <c r="K157" s="6"/>
      <c r="L157" s="6"/>
      <c r="M157" s="6">
        <v>7334</v>
      </c>
      <c r="N157" s="6" t="s">
        <v>1784</v>
      </c>
      <c r="O157" s="6">
        <v>60</v>
      </c>
      <c r="P157" s="6"/>
      <c r="Q157" s="6">
        <v>218</v>
      </c>
      <c r="R157" s="6" t="s">
        <v>1784</v>
      </c>
      <c r="S157" s="6">
        <v>20</v>
      </c>
      <c r="T157" s="6" t="s">
        <v>1784</v>
      </c>
      <c r="U157" s="6">
        <v>20</v>
      </c>
      <c r="V157" s="106">
        <f t="shared" si="24"/>
        <v>207675777.89999998</v>
      </c>
      <c r="W157" s="106">
        <f t="shared" si="25"/>
        <v>4153.5155579999991</v>
      </c>
      <c r="X157" s="106">
        <f t="shared" si="26"/>
        <v>4153.5155579999991</v>
      </c>
      <c r="Y157" s="106">
        <f t="shared" si="27"/>
        <v>8307.0311159999983</v>
      </c>
      <c r="Z157" s="6"/>
      <c r="AA157" s="6"/>
      <c r="AB157" s="6"/>
      <c r="AC157" s="6" t="s">
        <v>520</v>
      </c>
      <c r="AD157" s="6" t="s">
        <v>506</v>
      </c>
      <c r="AE157" s="6"/>
      <c r="AF157" s="6"/>
      <c r="AG157" s="6"/>
      <c r="AH157" s="6"/>
      <c r="AI157" s="6"/>
      <c r="AJ157" s="6" t="s">
        <v>1784</v>
      </c>
      <c r="AK157" s="6">
        <v>5</v>
      </c>
      <c r="AL157" s="6" t="s">
        <v>1784</v>
      </c>
      <c r="AM157" s="6">
        <v>2.5</v>
      </c>
      <c r="AN157" s="6"/>
      <c r="AO157" s="6">
        <v>0.02</v>
      </c>
      <c r="AP157" s="6"/>
      <c r="AQ157" s="6">
        <v>5.35</v>
      </c>
      <c r="AR157" s="6"/>
      <c r="AS157" s="6">
        <v>11.7</v>
      </c>
      <c r="AT157" s="6"/>
      <c r="AU157" s="6">
        <v>229</v>
      </c>
      <c r="AV157" s="6"/>
      <c r="AW157" s="6">
        <v>387</v>
      </c>
      <c r="AX157" s="6"/>
      <c r="AY157" s="6">
        <v>1530</v>
      </c>
      <c r="AZ157" s="6"/>
      <c r="BA157" s="6">
        <v>7.29</v>
      </c>
      <c r="BB157" s="6"/>
      <c r="BC157" s="6">
        <v>174</v>
      </c>
      <c r="BD157" s="6"/>
      <c r="BE157" s="6">
        <v>12</v>
      </c>
      <c r="BF157" s="6"/>
      <c r="BG157" s="6"/>
      <c r="BH157" s="6"/>
      <c r="BI157" s="6"/>
      <c r="BJ157" s="6"/>
      <c r="BK157" s="6"/>
      <c r="BL157" s="6"/>
      <c r="BM157" s="6"/>
      <c r="BN157" s="6"/>
      <c r="BO157" s="6">
        <v>443</v>
      </c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>
        <v>146</v>
      </c>
      <c r="CH157" s="6"/>
      <c r="CI157" s="6"/>
      <c r="CJ157" s="6"/>
      <c r="CK157" s="6"/>
      <c r="CL157" s="6"/>
      <c r="CM157" s="6"/>
      <c r="CN157" s="6"/>
      <c r="CO157" s="6">
        <v>10</v>
      </c>
      <c r="CP157" s="6"/>
      <c r="CQ157" s="6">
        <v>0.47</v>
      </c>
      <c r="CR157" s="6" t="s">
        <v>1784</v>
      </c>
      <c r="CS157" s="6">
        <v>20</v>
      </c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</row>
    <row r="158" spans="1:119" s="95" customFormat="1" x14ac:dyDescent="0.2">
      <c r="A158" s="105" t="s">
        <v>1247</v>
      </c>
      <c r="B158" s="88">
        <v>40276.357638888891</v>
      </c>
      <c r="C158" s="88">
        <v>40276.712500000001</v>
      </c>
      <c r="D158" s="6" t="s">
        <v>1563</v>
      </c>
      <c r="E158" s="6" t="s">
        <v>1564</v>
      </c>
      <c r="F158" s="6"/>
      <c r="G158" s="6">
        <v>50</v>
      </c>
      <c r="H158" s="6"/>
      <c r="I158" s="6"/>
      <c r="J158" s="6"/>
      <c r="K158" s="6"/>
      <c r="L158" s="6"/>
      <c r="M158" s="6">
        <v>982</v>
      </c>
      <c r="N158" s="6"/>
      <c r="O158" s="6">
        <v>22.3</v>
      </c>
      <c r="P158" s="6"/>
      <c r="Q158" s="6">
        <v>53</v>
      </c>
      <c r="R158" s="6" t="s">
        <v>1784</v>
      </c>
      <c r="S158" s="6">
        <v>20</v>
      </c>
      <c r="T158" s="6" t="s">
        <v>1784</v>
      </c>
      <c r="U158" s="6">
        <v>20</v>
      </c>
      <c r="V158" s="106">
        <f t="shared" si="24"/>
        <v>27807146.699999999</v>
      </c>
      <c r="W158" s="106">
        <f t="shared" si="25"/>
        <v>556.14293399999997</v>
      </c>
      <c r="X158" s="106">
        <f t="shared" si="26"/>
        <v>556.14293399999997</v>
      </c>
      <c r="Y158" s="106">
        <f t="shared" si="27"/>
        <v>1112.2858679999999</v>
      </c>
      <c r="Z158" s="6"/>
      <c r="AA158" s="6"/>
      <c r="AB158" s="6"/>
      <c r="AC158" s="6" t="s">
        <v>520</v>
      </c>
      <c r="AD158" s="6" t="s">
        <v>507</v>
      </c>
      <c r="AE158" s="6"/>
      <c r="AF158" s="6"/>
      <c r="AG158" s="6"/>
      <c r="AH158" s="6"/>
      <c r="AI158" s="6"/>
      <c r="AJ158" s="6" t="s">
        <v>1784</v>
      </c>
      <c r="AK158" s="6">
        <v>5</v>
      </c>
      <c r="AL158" s="6" t="s">
        <v>1784</v>
      </c>
      <c r="AM158" s="6">
        <v>2.5</v>
      </c>
      <c r="AN158" s="6" t="s">
        <v>1784</v>
      </c>
      <c r="AO158" s="6">
        <v>1.4999999999999999E-2</v>
      </c>
      <c r="AP158" s="6"/>
      <c r="AQ158" s="6">
        <v>0.74</v>
      </c>
      <c r="AR158" s="6"/>
      <c r="AS158" s="6">
        <v>11.7</v>
      </c>
      <c r="AT158" s="6"/>
      <c r="AU158" s="6">
        <v>174</v>
      </c>
      <c r="AV158" s="6"/>
      <c r="AW158" s="6">
        <v>284</v>
      </c>
      <c r="AX158" s="6"/>
      <c r="AY158" s="6">
        <v>1390</v>
      </c>
      <c r="AZ158" s="6"/>
      <c r="BA158" s="6">
        <v>7.89</v>
      </c>
      <c r="BB158" s="6"/>
      <c r="BC158" s="6">
        <v>222</v>
      </c>
      <c r="BD158" s="6"/>
      <c r="BE158" s="6">
        <v>5.0999999999999996</v>
      </c>
      <c r="BF158" s="6"/>
      <c r="BG158" s="6"/>
      <c r="BH158" s="6"/>
      <c r="BI158" s="6"/>
      <c r="BJ158" s="6"/>
      <c r="BK158" s="6"/>
      <c r="BL158" s="6"/>
      <c r="BM158" s="6"/>
      <c r="BN158" s="6"/>
      <c r="BO158" s="6">
        <v>19</v>
      </c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>
        <v>8.1</v>
      </c>
      <c r="CP158" s="6"/>
      <c r="CQ158" s="6">
        <v>0.44</v>
      </c>
      <c r="CR158" s="6" t="s">
        <v>1784</v>
      </c>
      <c r="CS158" s="6">
        <v>20</v>
      </c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</row>
    <row r="159" spans="1:119" s="95" customFormat="1" x14ac:dyDescent="0.2">
      <c r="A159" s="105" t="s">
        <v>1247</v>
      </c>
      <c r="B159" s="88">
        <v>40422.135416666664</v>
      </c>
      <c r="C159" s="88">
        <v>40422.277777777781</v>
      </c>
      <c r="D159" s="6" t="s">
        <v>1571</v>
      </c>
      <c r="E159" s="6" t="s">
        <v>1572</v>
      </c>
      <c r="F159" s="6"/>
      <c r="G159" s="6">
        <v>50</v>
      </c>
      <c r="H159" s="6"/>
      <c r="I159" s="6"/>
      <c r="J159" s="6"/>
      <c r="K159" s="6"/>
      <c r="L159" s="6"/>
      <c r="M159" s="6">
        <v>2407</v>
      </c>
      <c r="N159" s="6"/>
      <c r="O159" s="6">
        <v>10.9</v>
      </c>
      <c r="P159" s="6"/>
      <c r="Q159" s="6">
        <v>107</v>
      </c>
      <c r="R159" s="6" t="s">
        <v>1784</v>
      </c>
      <c r="S159" s="6">
        <v>20</v>
      </c>
      <c r="T159" s="6" t="s">
        <v>1784</v>
      </c>
      <c r="U159" s="6">
        <v>20</v>
      </c>
      <c r="V159" s="106">
        <f t="shared" si="24"/>
        <v>68158657.949999988</v>
      </c>
      <c r="W159" s="106">
        <f t="shared" si="25"/>
        <v>1363.1731589999997</v>
      </c>
      <c r="X159" s="106">
        <f t="shared" si="26"/>
        <v>1363.1731589999997</v>
      </c>
      <c r="Y159" s="106">
        <f t="shared" si="27"/>
        <v>2726.3463179999994</v>
      </c>
      <c r="Z159" s="6"/>
      <c r="AA159" s="6"/>
      <c r="AB159" s="6"/>
      <c r="AC159" s="6" t="s">
        <v>520</v>
      </c>
      <c r="AD159" s="6" t="s">
        <v>508</v>
      </c>
      <c r="AE159" s="6"/>
      <c r="AF159" s="6"/>
      <c r="AG159" s="6"/>
      <c r="AH159" s="6"/>
      <c r="AI159" s="6"/>
      <c r="AJ159" s="6" t="s">
        <v>1784</v>
      </c>
      <c r="AK159" s="6">
        <v>5</v>
      </c>
      <c r="AL159" s="6"/>
      <c r="AM159" s="6">
        <v>28</v>
      </c>
      <c r="AN159" s="6"/>
      <c r="AO159" s="6">
        <v>6.8000000000000005E-2</v>
      </c>
      <c r="AP159" s="6"/>
      <c r="AQ159" s="6">
        <v>2.19</v>
      </c>
      <c r="AR159" s="6"/>
      <c r="AS159" s="6">
        <v>3.6</v>
      </c>
      <c r="AT159" s="6"/>
      <c r="AU159" s="6">
        <v>19</v>
      </c>
      <c r="AV159" s="6"/>
      <c r="AW159" s="6">
        <v>28.1</v>
      </c>
      <c r="AX159" s="6"/>
      <c r="AY159" s="6">
        <v>230</v>
      </c>
      <c r="AZ159" s="6"/>
      <c r="BA159" s="6">
        <v>7.99</v>
      </c>
      <c r="BB159" s="6"/>
      <c r="BC159" s="6">
        <v>80.8</v>
      </c>
      <c r="BD159" s="6"/>
      <c r="BE159" s="6">
        <v>0.5</v>
      </c>
      <c r="BF159" s="6"/>
      <c r="BG159" s="6"/>
      <c r="BH159" s="6"/>
      <c r="BI159" s="6"/>
      <c r="BJ159" s="6"/>
      <c r="BK159" s="6"/>
      <c r="BL159" s="6"/>
      <c r="BM159" s="6"/>
      <c r="BN159" s="6"/>
      <c r="BO159" s="6">
        <v>285</v>
      </c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>
        <v>52.7</v>
      </c>
      <c r="CH159" s="6"/>
      <c r="CI159" s="6"/>
      <c r="CJ159" s="6"/>
      <c r="CK159" s="6"/>
      <c r="CL159" s="6"/>
      <c r="CM159" s="6"/>
      <c r="CN159" s="6"/>
      <c r="CO159" s="6">
        <v>1</v>
      </c>
      <c r="CP159" s="6" t="s">
        <v>1784</v>
      </c>
      <c r="CQ159" s="6">
        <v>0.25</v>
      </c>
      <c r="CR159" s="6" t="s">
        <v>1784</v>
      </c>
      <c r="CS159" s="6">
        <v>20</v>
      </c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</row>
    <row r="160" spans="1:119" s="95" customFormat="1" x14ac:dyDescent="0.2">
      <c r="A160" s="105" t="s">
        <v>1247</v>
      </c>
      <c r="B160" s="88">
        <v>40477.288194444445</v>
      </c>
      <c r="C160" s="88">
        <v>40477.684027777781</v>
      </c>
      <c r="D160" s="6" t="s">
        <v>1575</v>
      </c>
      <c r="E160" s="6" t="s">
        <v>1576</v>
      </c>
      <c r="F160" s="6"/>
      <c r="G160" s="6">
        <v>50</v>
      </c>
      <c r="H160" s="6"/>
      <c r="I160" s="6"/>
      <c r="J160" s="6"/>
      <c r="K160" s="6"/>
      <c r="L160" s="6"/>
      <c r="M160" s="6">
        <v>3854</v>
      </c>
      <c r="N160" s="6"/>
      <c r="O160" s="6">
        <v>7.9</v>
      </c>
      <c r="P160" s="6"/>
      <c r="Q160" s="6">
        <v>60.7</v>
      </c>
      <c r="R160" s="6" t="s">
        <v>1784</v>
      </c>
      <c r="S160" s="6">
        <v>20</v>
      </c>
      <c r="T160" s="6" t="s">
        <v>1784</v>
      </c>
      <c r="U160" s="6">
        <v>20</v>
      </c>
      <c r="V160" s="106">
        <f t="shared" si="24"/>
        <v>109133139.89999999</v>
      </c>
      <c r="W160" s="106">
        <f t="shared" si="25"/>
        <v>2182.6627979999998</v>
      </c>
      <c r="X160" s="106">
        <f t="shared" si="26"/>
        <v>2182.6627979999998</v>
      </c>
      <c r="Y160" s="106">
        <f t="shared" si="27"/>
        <v>4365.3255959999997</v>
      </c>
      <c r="Z160" s="6"/>
      <c r="AA160" s="6"/>
      <c r="AB160" s="6"/>
      <c r="AC160" s="6" t="s">
        <v>520</v>
      </c>
      <c r="AD160" s="6" t="s">
        <v>509</v>
      </c>
      <c r="AE160" s="6"/>
      <c r="AF160" s="6"/>
      <c r="AG160" s="6"/>
      <c r="AH160" s="6"/>
      <c r="AI160" s="6"/>
      <c r="AJ160" s="6" t="s">
        <v>1784</v>
      </c>
      <c r="AK160" s="6">
        <v>5</v>
      </c>
      <c r="AL160" s="6" t="s">
        <v>1784</v>
      </c>
      <c r="AM160" s="6">
        <v>2.5</v>
      </c>
      <c r="AN160" s="6"/>
      <c r="AO160" s="6">
        <v>4.5999999999999999E-2</v>
      </c>
      <c r="AP160" s="6"/>
      <c r="AQ160" s="6">
        <v>0.91</v>
      </c>
      <c r="AR160" s="6"/>
      <c r="AS160" s="6">
        <v>5.7</v>
      </c>
      <c r="AT160" s="6"/>
      <c r="AU160" s="6">
        <v>23.6</v>
      </c>
      <c r="AV160" s="6"/>
      <c r="AW160" s="6">
        <v>36.6</v>
      </c>
      <c r="AX160" s="6"/>
      <c r="AY160" s="6">
        <v>274</v>
      </c>
      <c r="AZ160" s="6"/>
      <c r="BA160" s="6">
        <v>7.66</v>
      </c>
      <c r="BB160" s="6"/>
      <c r="BC160" s="6">
        <v>60</v>
      </c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>
        <v>130</v>
      </c>
      <c r="BP160" s="6"/>
      <c r="BQ160" s="6">
        <v>25.6</v>
      </c>
      <c r="BR160" s="6"/>
      <c r="BS160" s="6">
        <v>0.1</v>
      </c>
      <c r="BT160" s="6"/>
      <c r="BU160" s="6">
        <v>15</v>
      </c>
      <c r="BV160" s="6"/>
      <c r="BW160" s="6">
        <v>9.1999999999999993</v>
      </c>
      <c r="BX160" s="6"/>
      <c r="BY160" s="6">
        <v>11.4</v>
      </c>
      <c r="BZ160" s="6"/>
      <c r="CA160" s="6">
        <v>69</v>
      </c>
      <c r="CB160" s="6"/>
      <c r="CC160" s="6">
        <v>0.28699999999999998</v>
      </c>
      <c r="CD160" s="6"/>
      <c r="CE160" s="6"/>
      <c r="CF160" s="6"/>
      <c r="CG160" s="6"/>
      <c r="CH160" s="6"/>
      <c r="CI160" s="6">
        <v>102</v>
      </c>
      <c r="CJ160" s="6"/>
      <c r="CK160" s="6"/>
      <c r="CL160" s="6"/>
      <c r="CM160" s="6"/>
      <c r="CN160" s="6"/>
      <c r="CO160" s="6"/>
      <c r="CP160" s="6"/>
      <c r="CQ160" s="6"/>
      <c r="CR160" s="6" t="s">
        <v>1784</v>
      </c>
      <c r="CS160" s="6">
        <v>20</v>
      </c>
      <c r="CT160" s="6"/>
      <c r="CU160" s="6"/>
      <c r="CV160" s="6"/>
      <c r="CW160" s="6"/>
      <c r="CX160" s="6"/>
      <c r="CY160" s="6"/>
      <c r="CZ160" s="6"/>
      <c r="DA160" s="6"/>
      <c r="DB160" s="6"/>
      <c r="DC160" s="6">
        <v>1.5</v>
      </c>
      <c r="DD160" s="6"/>
      <c r="DE160" s="6">
        <v>9</v>
      </c>
      <c r="DF160" s="6"/>
      <c r="DG160" s="6"/>
      <c r="DH160" s="6"/>
      <c r="DI160" s="6"/>
      <c r="DJ160" s="6"/>
      <c r="DK160" s="6">
        <v>7</v>
      </c>
      <c r="DL160" s="6"/>
      <c r="DM160" s="6"/>
      <c r="DN160" s="6"/>
      <c r="DO160" s="6"/>
    </row>
    <row r="161" spans="1:119" s="104" customFormat="1" x14ac:dyDescent="0.2">
      <c r="A161" s="97" t="s">
        <v>1247</v>
      </c>
      <c r="B161" s="96">
        <v>40533.177083333336</v>
      </c>
      <c r="C161" s="96">
        <v>40533.625</v>
      </c>
      <c r="D161" s="95" t="s">
        <v>1589</v>
      </c>
      <c r="E161" s="95" t="s">
        <v>1590</v>
      </c>
      <c r="F161" s="95"/>
      <c r="G161" s="95">
        <v>50</v>
      </c>
      <c r="H161" s="95"/>
      <c r="I161" s="95"/>
      <c r="J161" s="95"/>
      <c r="K161" s="95"/>
      <c r="L161" s="95"/>
      <c r="M161" s="95">
        <v>200</v>
      </c>
      <c r="N161" s="95" t="s">
        <v>1784</v>
      </c>
      <c r="O161" s="95">
        <v>24</v>
      </c>
      <c r="P161" s="95"/>
      <c r="Q161" s="95">
        <v>78.599999999999994</v>
      </c>
      <c r="R161" s="95" t="s">
        <v>1784</v>
      </c>
      <c r="S161" s="95">
        <v>20</v>
      </c>
      <c r="T161" s="95" t="s">
        <v>1784</v>
      </c>
      <c r="U161" s="95">
        <v>20</v>
      </c>
      <c r="V161" s="106">
        <f t="shared" ref="V161:V177" si="28">M161*28.31685*1000</f>
        <v>5663370</v>
      </c>
      <c r="W161" s="106">
        <f t="shared" ref="W161:W177" si="29">V161*S161/1000000</f>
        <v>113.26739999999999</v>
      </c>
      <c r="X161" s="106">
        <f t="shared" ref="X161:X177" si="30">V161*U161/1000000</f>
        <v>113.26739999999999</v>
      </c>
      <c r="Y161" s="106">
        <f t="shared" ref="Y161:Y177" si="31">W161+X161</f>
        <v>226.53479999999999</v>
      </c>
      <c r="Z161" s="6"/>
      <c r="AA161" s="6"/>
      <c r="AB161" s="6"/>
      <c r="AC161" s="6" t="s">
        <v>520</v>
      </c>
      <c r="AD161" s="6" t="s">
        <v>510</v>
      </c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95"/>
      <c r="BE161" s="95"/>
      <c r="BF161" s="95"/>
      <c r="BG161" s="95"/>
      <c r="BH161" s="95"/>
      <c r="BI161" s="95"/>
      <c r="BJ161" s="95"/>
      <c r="BK161" s="95"/>
      <c r="BL161" s="95"/>
      <c r="BM161" s="95"/>
      <c r="BN161" s="95"/>
      <c r="BO161" s="95"/>
      <c r="BP161" s="95"/>
      <c r="BQ161" s="95"/>
      <c r="BR161" s="95"/>
      <c r="BS161" s="95"/>
      <c r="BT161" s="95"/>
      <c r="BU161" s="95"/>
      <c r="BV161" s="95"/>
      <c r="BW161" s="95"/>
      <c r="BX161" s="95"/>
      <c r="BY161" s="95"/>
      <c r="BZ161" s="95"/>
      <c r="CA161" s="95"/>
      <c r="CB161" s="95"/>
      <c r="CC161" s="95"/>
      <c r="CD161" s="95"/>
      <c r="CE161" s="95"/>
      <c r="CF161" s="95"/>
      <c r="CG161" s="95"/>
      <c r="CH161" s="95"/>
      <c r="CI161" s="95"/>
      <c r="CJ161" s="95"/>
      <c r="CK161" s="95"/>
      <c r="CL161" s="95"/>
      <c r="CM161" s="95"/>
      <c r="CN161" s="95"/>
      <c r="CO161" s="95"/>
      <c r="CP161" s="95"/>
      <c r="CQ161" s="95"/>
      <c r="CR161" s="95"/>
      <c r="CS161" s="95"/>
      <c r="CT161" s="95"/>
      <c r="CU161" s="95"/>
      <c r="CV161" s="95"/>
      <c r="CW161" s="95"/>
      <c r="CX161" s="95"/>
      <c r="CY161" s="95"/>
      <c r="CZ161" s="95"/>
      <c r="DA161" s="95"/>
      <c r="DB161" s="95"/>
      <c r="DC161" s="95"/>
      <c r="DD161" s="95"/>
      <c r="DE161" s="95"/>
      <c r="DF161" s="95"/>
      <c r="DG161" s="95"/>
      <c r="DH161" s="95"/>
      <c r="DI161" s="95"/>
      <c r="DJ161" s="95"/>
      <c r="DK161" s="95"/>
      <c r="DL161" s="95"/>
      <c r="DM161" s="95"/>
      <c r="DN161" s="95"/>
      <c r="DO161" s="95"/>
    </row>
    <row r="162" spans="1:119" s="104" customFormat="1" x14ac:dyDescent="0.2">
      <c r="A162" s="97" t="s">
        <v>1247</v>
      </c>
      <c r="B162" s="96">
        <v>40575.375</v>
      </c>
      <c r="C162" s="96">
        <v>40576.881944444445</v>
      </c>
      <c r="D162" s="95" t="s">
        <v>1592</v>
      </c>
      <c r="E162" s="95" t="s">
        <v>1593</v>
      </c>
      <c r="F162" s="95"/>
      <c r="G162" s="95">
        <v>50</v>
      </c>
      <c r="H162" s="95"/>
      <c r="I162" s="95"/>
      <c r="J162" s="95"/>
      <c r="K162" s="95"/>
      <c r="L162" s="95"/>
      <c r="M162" s="95">
        <v>256</v>
      </c>
      <c r="N162" s="95"/>
      <c r="O162" s="95">
        <v>68.400000000000006</v>
      </c>
      <c r="P162" s="95"/>
      <c r="Q162" s="95">
        <v>115</v>
      </c>
      <c r="R162" s="95" t="s">
        <v>1784</v>
      </c>
      <c r="S162" s="95">
        <v>20</v>
      </c>
      <c r="T162" s="95" t="s">
        <v>1784</v>
      </c>
      <c r="U162" s="95">
        <v>20</v>
      </c>
      <c r="V162" s="106">
        <f t="shared" si="28"/>
        <v>7249113.5999999996</v>
      </c>
      <c r="W162" s="106">
        <f t="shared" si="29"/>
        <v>144.98227199999999</v>
      </c>
      <c r="X162" s="106">
        <f t="shared" si="30"/>
        <v>144.98227199999999</v>
      </c>
      <c r="Y162" s="106">
        <f t="shared" si="31"/>
        <v>289.96454399999999</v>
      </c>
      <c r="Z162" s="6"/>
      <c r="AA162" s="6"/>
      <c r="AB162" s="6"/>
      <c r="AC162" s="6" t="s">
        <v>520</v>
      </c>
      <c r="AD162" s="6" t="s">
        <v>511</v>
      </c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  <c r="AY162" s="95"/>
      <c r="AZ162" s="95"/>
      <c r="BA162" s="95"/>
      <c r="BB162" s="95"/>
      <c r="BC162" s="95"/>
      <c r="BD162" s="95"/>
      <c r="BE162" s="95"/>
      <c r="BF162" s="95"/>
      <c r="BG162" s="95"/>
      <c r="BH162" s="95"/>
      <c r="BI162" s="95"/>
      <c r="BJ162" s="95"/>
      <c r="BK162" s="95"/>
      <c r="BL162" s="95"/>
      <c r="BM162" s="95"/>
      <c r="BN162" s="95"/>
      <c r="BO162" s="95"/>
      <c r="BP162" s="95"/>
      <c r="BQ162" s="95"/>
      <c r="BR162" s="95"/>
      <c r="BS162" s="95"/>
      <c r="BT162" s="95"/>
      <c r="BU162" s="95"/>
      <c r="BV162" s="95"/>
      <c r="BW162" s="95"/>
      <c r="BX162" s="95"/>
      <c r="BY162" s="95"/>
      <c r="BZ162" s="95"/>
      <c r="CA162" s="95"/>
      <c r="CB162" s="95"/>
      <c r="CC162" s="95"/>
      <c r="CD162" s="95"/>
      <c r="CE162" s="95"/>
      <c r="CF162" s="95"/>
      <c r="CG162" s="95"/>
      <c r="CH162" s="95"/>
      <c r="CI162" s="95"/>
      <c r="CJ162" s="95"/>
      <c r="CK162" s="95"/>
      <c r="CL162" s="95"/>
      <c r="CM162" s="95"/>
      <c r="CN162" s="95"/>
      <c r="CO162" s="95"/>
      <c r="CP162" s="95"/>
      <c r="CQ162" s="95"/>
      <c r="CR162" s="95"/>
      <c r="CS162" s="95"/>
      <c r="CT162" s="95"/>
      <c r="CU162" s="95"/>
      <c r="CV162" s="95"/>
      <c r="CW162" s="95"/>
      <c r="CX162" s="95"/>
      <c r="CY162" s="95"/>
      <c r="CZ162" s="95"/>
      <c r="DA162" s="95"/>
      <c r="DB162" s="95"/>
      <c r="DC162" s="95"/>
      <c r="DD162" s="95"/>
      <c r="DE162" s="95"/>
      <c r="DF162" s="95"/>
      <c r="DG162" s="95"/>
      <c r="DH162" s="95"/>
      <c r="DI162" s="95"/>
      <c r="DJ162" s="95"/>
      <c r="DK162" s="95"/>
      <c r="DL162" s="95"/>
      <c r="DM162" s="95"/>
      <c r="DN162" s="95"/>
      <c r="DO162" s="95"/>
    </row>
    <row r="163" spans="1:119" s="104" customFormat="1" x14ac:dyDescent="0.2">
      <c r="A163" s="97" t="s">
        <v>1247</v>
      </c>
      <c r="B163" s="96">
        <v>40594.597222222219</v>
      </c>
      <c r="C163" s="96">
        <v>40596.559027777781</v>
      </c>
      <c r="D163" s="95" t="s">
        <v>1595</v>
      </c>
      <c r="E163" s="95" t="s">
        <v>1596</v>
      </c>
      <c r="F163" s="95"/>
      <c r="G163" s="95">
        <v>50</v>
      </c>
      <c r="H163" s="95"/>
      <c r="I163" s="95"/>
      <c r="J163" s="95"/>
      <c r="K163" s="95"/>
      <c r="L163" s="95"/>
      <c r="M163" s="95">
        <v>2702</v>
      </c>
      <c r="N163" s="95" t="s">
        <v>1934</v>
      </c>
      <c r="O163" s="95">
        <v>253</v>
      </c>
      <c r="P163" s="95"/>
      <c r="Q163" s="95">
        <v>690</v>
      </c>
      <c r="R163" s="95" t="s">
        <v>1784</v>
      </c>
      <c r="S163" s="95">
        <v>20</v>
      </c>
      <c r="T163" s="95"/>
      <c r="U163" s="95">
        <v>150</v>
      </c>
      <c r="V163" s="106">
        <f t="shared" si="28"/>
        <v>76512128.700000003</v>
      </c>
      <c r="W163" s="106">
        <f t="shared" si="29"/>
        <v>1530.2425740000001</v>
      </c>
      <c r="X163" s="106">
        <f t="shared" si="30"/>
        <v>11476.819305000001</v>
      </c>
      <c r="Y163" s="106">
        <f t="shared" si="31"/>
        <v>13007.061879000001</v>
      </c>
      <c r="Z163" s="6"/>
      <c r="AA163" s="6"/>
      <c r="AB163" s="6"/>
      <c r="AC163" s="6" t="s">
        <v>520</v>
      </c>
      <c r="AD163" s="6" t="s">
        <v>512</v>
      </c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  <c r="AY163" s="95"/>
      <c r="AZ163" s="95"/>
      <c r="BA163" s="95"/>
      <c r="BB163" s="95"/>
      <c r="BC163" s="95"/>
      <c r="BD163" s="95"/>
      <c r="BE163" s="95"/>
      <c r="BF163" s="95"/>
      <c r="BG163" s="95"/>
      <c r="BH163" s="95"/>
      <c r="BI163" s="95"/>
      <c r="BJ163" s="95"/>
      <c r="BK163" s="95"/>
      <c r="BL163" s="95"/>
      <c r="BM163" s="95"/>
      <c r="BN163" s="95"/>
      <c r="BO163" s="95"/>
      <c r="BP163" s="95"/>
      <c r="BQ163" s="95"/>
      <c r="BR163" s="95"/>
      <c r="BS163" s="95"/>
      <c r="BT163" s="95"/>
      <c r="BU163" s="95"/>
      <c r="BV163" s="95"/>
      <c r="BW163" s="95"/>
      <c r="BX163" s="95"/>
      <c r="BY163" s="95"/>
      <c r="BZ163" s="95"/>
      <c r="CA163" s="95"/>
      <c r="CB163" s="95"/>
      <c r="CC163" s="95"/>
      <c r="CD163" s="95"/>
      <c r="CE163" s="95"/>
      <c r="CF163" s="95"/>
      <c r="CG163" s="95"/>
      <c r="CH163" s="95"/>
      <c r="CI163" s="95"/>
      <c r="CJ163" s="95"/>
      <c r="CK163" s="95"/>
      <c r="CL163" s="95"/>
      <c r="CM163" s="95"/>
      <c r="CN163" s="95"/>
      <c r="CO163" s="95"/>
      <c r="CP163" s="95"/>
      <c r="CQ163" s="95"/>
      <c r="CR163" s="95"/>
      <c r="CS163" s="95"/>
      <c r="CT163" s="95"/>
      <c r="CU163" s="95"/>
      <c r="CV163" s="95"/>
      <c r="CW163" s="95"/>
      <c r="CX163" s="95"/>
      <c r="CY163" s="95"/>
      <c r="CZ163" s="95"/>
      <c r="DA163" s="95"/>
      <c r="DB163" s="95"/>
      <c r="DC163" s="95"/>
      <c r="DD163" s="95"/>
      <c r="DE163" s="95"/>
      <c r="DF163" s="95"/>
      <c r="DG163" s="95"/>
      <c r="DH163" s="95"/>
      <c r="DI163" s="95"/>
      <c r="DJ163" s="95"/>
      <c r="DK163" s="95"/>
      <c r="DL163" s="95"/>
      <c r="DM163" s="95"/>
      <c r="DN163" s="95"/>
      <c r="DO163" s="95"/>
    </row>
    <row r="164" spans="1:119" s="104" customFormat="1" x14ac:dyDescent="0.2">
      <c r="A164" s="97" t="s">
        <v>1247</v>
      </c>
      <c r="B164" s="96">
        <v>40652.795138888891</v>
      </c>
      <c r="C164" s="96">
        <v>40653.371527777781</v>
      </c>
      <c r="D164" s="95" t="s">
        <v>1599</v>
      </c>
      <c r="E164" s="95" t="s">
        <v>1600</v>
      </c>
      <c r="F164" s="95"/>
      <c r="G164" s="95">
        <v>50</v>
      </c>
      <c r="H164" s="95"/>
      <c r="I164" s="95"/>
      <c r="J164" s="95"/>
      <c r="K164" s="95"/>
      <c r="L164" s="95"/>
      <c r="M164" s="95">
        <v>7144</v>
      </c>
      <c r="N164" s="95"/>
      <c r="O164" s="95">
        <v>20.399999999999999</v>
      </c>
      <c r="P164" s="95"/>
      <c r="Q164" s="95">
        <v>74.8</v>
      </c>
      <c r="R164" s="95" t="s">
        <v>1784</v>
      </c>
      <c r="S164" s="95">
        <v>20</v>
      </c>
      <c r="T164" s="95" t="s">
        <v>1784</v>
      </c>
      <c r="U164" s="95">
        <v>20</v>
      </c>
      <c r="V164" s="106">
        <f t="shared" si="28"/>
        <v>202295576.39999998</v>
      </c>
      <c r="W164" s="106">
        <f t="shared" si="29"/>
        <v>4045.9115279999996</v>
      </c>
      <c r="X164" s="106">
        <f t="shared" si="30"/>
        <v>4045.9115279999996</v>
      </c>
      <c r="Y164" s="106">
        <f t="shared" si="31"/>
        <v>8091.8230559999993</v>
      </c>
      <c r="Z164" s="6"/>
      <c r="AA164" s="6"/>
      <c r="AB164" s="6"/>
      <c r="AC164" s="6" t="s">
        <v>520</v>
      </c>
      <c r="AD164" s="6" t="s">
        <v>513</v>
      </c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95"/>
      <c r="BB164" s="95"/>
      <c r="BC164" s="95"/>
      <c r="BD164" s="95"/>
      <c r="BE164" s="95"/>
      <c r="BF164" s="95"/>
      <c r="BG164" s="95"/>
      <c r="BH164" s="95"/>
      <c r="BI164" s="95"/>
      <c r="BJ164" s="95"/>
      <c r="BK164" s="95"/>
      <c r="BL164" s="95"/>
      <c r="BM164" s="95"/>
      <c r="BN164" s="95"/>
      <c r="BO164" s="95"/>
      <c r="BP164" s="95"/>
      <c r="BQ164" s="95"/>
      <c r="BR164" s="95"/>
      <c r="BS164" s="95"/>
      <c r="BT164" s="95"/>
      <c r="BU164" s="95"/>
      <c r="BV164" s="95"/>
      <c r="BW164" s="95"/>
      <c r="BX164" s="95"/>
      <c r="BY164" s="95"/>
      <c r="BZ164" s="95"/>
      <c r="CA164" s="95"/>
      <c r="CB164" s="95"/>
      <c r="CC164" s="95"/>
      <c r="CD164" s="95"/>
      <c r="CE164" s="95"/>
      <c r="CF164" s="95"/>
      <c r="CG164" s="95"/>
      <c r="CH164" s="95"/>
      <c r="CI164" s="95"/>
      <c r="CJ164" s="95"/>
      <c r="CK164" s="95"/>
      <c r="CL164" s="95"/>
      <c r="CM164" s="95"/>
      <c r="CN164" s="95"/>
      <c r="CO164" s="95"/>
      <c r="CP164" s="95"/>
      <c r="CQ164" s="95"/>
      <c r="CR164" s="95"/>
      <c r="CS164" s="95"/>
      <c r="CT164" s="95"/>
      <c r="CU164" s="95"/>
      <c r="CV164" s="95"/>
      <c r="CW164" s="95"/>
      <c r="CX164" s="95"/>
      <c r="CY164" s="95"/>
      <c r="CZ164" s="95"/>
      <c r="DA164" s="95"/>
      <c r="DB164" s="95"/>
      <c r="DC164" s="95"/>
      <c r="DD164" s="95"/>
      <c r="DE164" s="95"/>
      <c r="DF164" s="95"/>
      <c r="DG164" s="95"/>
      <c r="DH164" s="95"/>
      <c r="DI164" s="95"/>
      <c r="DJ164" s="95"/>
      <c r="DK164" s="95"/>
      <c r="DL164" s="95"/>
      <c r="DM164" s="95"/>
      <c r="DN164" s="95"/>
      <c r="DO164" s="95"/>
    </row>
    <row r="165" spans="1:119" s="104" customFormat="1" x14ac:dyDescent="0.2">
      <c r="A165" s="97" t="s">
        <v>1247</v>
      </c>
      <c r="B165" s="96">
        <v>40785.965277777781</v>
      </c>
      <c r="C165" s="96">
        <v>40786.520833333336</v>
      </c>
      <c r="D165" s="95" t="s">
        <v>1606</v>
      </c>
      <c r="E165" s="95" t="s">
        <v>1607</v>
      </c>
      <c r="F165" s="95"/>
      <c r="G165" s="95">
        <v>50</v>
      </c>
      <c r="H165" s="95"/>
      <c r="I165" s="95"/>
      <c r="J165" s="95"/>
      <c r="K165" s="95"/>
      <c r="L165" s="95"/>
      <c r="M165" s="95">
        <v>210</v>
      </c>
      <c r="N165" s="95"/>
      <c r="O165" s="95">
        <v>4.7</v>
      </c>
      <c r="P165" s="95"/>
      <c r="Q165" s="95">
        <v>29.1</v>
      </c>
      <c r="R165" s="95" t="s">
        <v>1784</v>
      </c>
      <c r="S165" s="95">
        <v>20</v>
      </c>
      <c r="T165" s="95" t="s">
        <v>1784</v>
      </c>
      <c r="U165" s="95">
        <v>20</v>
      </c>
      <c r="V165" s="106">
        <f t="shared" si="28"/>
        <v>5946538.5</v>
      </c>
      <c r="W165" s="106">
        <f t="shared" si="29"/>
        <v>118.93077</v>
      </c>
      <c r="X165" s="106">
        <f t="shared" si="30"/>
        <v>118.93077</v>
      </c>
      <c r="Y165" s="106">
        <f t="shared" si="31"/>
        <v>237.86153999999999</v>
      </c>
      <c r="Z165" s="6"/>
      <c r="AA165" s="6"/>
      <c r="AB165" s="6"/>
      <c r="AC165" s="6" t="s">
        <v>520</v>
      </c>
      <c r="AD165" s="6" t="s">
        <v>514</v>
      </c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  <c r="AY165" s="95"/>
      <c r="AZ165" s="95"/>
      <c r="BA165" s="95"/>
      <c r="BB165" s="95"/>
      <c r="BC165" s="95"/>
      <c r="BD165" s="95"/>
      <c r="BE165" s="95"/>
      <c r="BF165" s="95"/>
      <c r="BG165" s="95"/>
      <c r="BH165" s="95"/>
      <c r="BI165" s="95"/>
      <c r="BJ165" s="95"/>
      <c r="BK165" s="95"/>
      <c r="BL165" s="95"/>
      <c r="BM165" s="95"/>
      <c r="BN165" s="95"/>
      <c r="BO165" s="95"/>
      <c r="BP165" s="95"/>
      <c r="BQ165" s="95"/>
      <c r="BR165" s="95"/>
      <c r="BS165" s="95"/>
      <c r="BT165" s="95"/>
      <c r="BU165" s="95"/>
      <c r="BV165" s="95"/>
      <c r="BW165" s="95"/>
      <c r="BX165" s="95"/>
      <c r="BY165" s="95"/>
      <c r="BZ165" s="95"/>
      <c r="CA165" s="95"/>
      <c r="CB165" s="95"/>
      <c r="CC165" s="95"/>
      <c r="CD165" s="95"/>
      <c r="CE165" s="95"/>
      <c r="CF165" s="95"/>
      <c r="CG165" s="95"/>
      <c r="CH165" s="95"/>
      <c r="CI165" s="95"/>
      <c r="CJ165" s="95"/>
      <c r="CK165" s="95"/>
      <c r="CL165" s="95"/>
      <c r="CM165" s="95"/>
      <c r="CN165" s="95"/>
      <c r="CO165" s="95"/>
      <c r="CP165" s="95"/>
      <c r="CQ165" s="95"/>
      <c r="CR165" s="95"/>
      <c r="CS165" s="95"/>
      <c r="CT165" s="95"/>
      <c r="CU165" s="95"/>
      <c r="CV165" s="95"/>
      <c r="CW165" s="95"/>
      <c r="CX165" s="95"/>
      <c r="CY165" s="95"/>
      <c r="CZ165" s="95"/>
      <c r="DA165" s="95"/>
      <c r="DB165" s="95"/>
      <c r="DC165" s="95"/>
      <c r="DD165" s="95"/>
      <c r="DE165" s="95"/>
      <c r="DF165" s="95"/>
      <c r="DG165" s="95"/>
      <c r="DH165" s="95"/>
      <c r="DI165" s="95"/>
      <c r="DJ165" s="95"/>
      <c r="DK165" s="95"/>
      <c r="DL165" s="95"/>
      <c r="DM165" s="95"/>
      <c r="DN165" s="95"/>
      <c r="DO165" s="95"/>
    </row>
    <row r="166" spans="1:119" s="104" customFormat="1" x14ac:dyDescent="0.2">
      <c r="A166" s="97" t="s">
        <v>1247</v>
      </c>
      <c r="B166" s="96">
        <v>40897.736111111109</v>
      </c>
      <c r="C166" s="96">
        <v>40898.5625</v>
      </c>
      <c r="D166" s="95" t="s">
        <v>1610</v>
      </c>
      <c r="E166" s="95" t="s">
        <v>1611</v>
      </c>
      <c r="F166" s="95"/>
      <c r="G166" s="95">
        <v>50</v>
      </c>
      <c r="H166" s="95"/>
      <c r="I166" s="95"/>
      <c r="J166" s="95"/>
      <c r="K166" s="95"/>
      <c r="L166" s="95"/>
      <c r="M166" s="95">
        <v>252</v>
      </c>
      <c r="N166" s="95" t="s">
        <v>1784</v>
      </c>
      <c r="O166" s="95">
        <v>6</v>
      </c>
      <c r="P166" s="95"/>
      <c r="Q166" s="95">
        <v>14.3</v>
      </c>
      <c r="R166" s="95" t="s">
        <v>1784</v>
      </c>
      <c r="S166" s="95">
        <v>20</v>
      </c>
      <c r="T166" s="95" t="s">
        <v>1784</v>
      </c>
      <c r="U166" s="95">
        <v>20</v>
      </c>
      <c r="V166" s="106">
        <f t="shared" si="28"/>
        <v>7135846.2000000002</v>
      </c>
      <c r="W166" s="106">
        <f t="shared" si="29"/>
        <v>142.71692400000001</v>
      </c>
      <c r="X166" s="106">
        <f t="shared" si="30"/>
        <v>142.71692400000001</v>
      </c>
      <c r="Y166" s="106">
        <f t="shared" si="31"/>
        <v>285.43384800000001</v>
      </c>
      <c r="Z166" s="6"/>
      <c r="AA166" s="6"/>
      <c r="AB166" s="6"/>
      <c r="AC166" s="6" t="s">
        <v>520</v>
      </c>
      <c r="AD166" s="6" t="s">
        <v>515</v>
      </c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  <c r="AY166" s="95"/>
      <c r="AZ166" s="95"/>
      <c r="BA166" s="95"/>
      <c r="BB166" s="95"/>
      <c r="BC166" s="95"/>
      <c r="BD166" s="95"/>
      <c r="BE166" s="95"/>
      <c r="BF166" s="95"/>
      <c r="BG166" s="95"/>
      <c r="BH166" s="95"/>
      <c r="BI166" s="95"/>
      <c r="BJ166" s="95"/>
      <c r="BK166" s="95"/>
      <c r="BL166" s="95"/>
      <c r="BM166" s="95"/>
      <c r="BN166" s="95"/>
      <c r="BO166" s="95"/>
      <c r="BP166" s="95"/>
      <c r="BQ166" s="95"/>
      <c r="BR166" s="95"/>
      <c r="BS166" s="95"/>
      <c r="BT166" s="95"/>
      <c r="BU166" s="95"/>
      <c r="BV166" s="95"/>
      <c r="BW166" s="95"/>
      <c r="BX166" s="95"/>
      <c r="BY166" s="95"/>
      <c r="BZ166" s="95"/>
      <c r="CA166" s="95"/>
      <c r="CB166" s="95"/>
      <c r="CC166" s="95"/>
      <c r="CD166" s="95"/>
      <c r="CE166" s="95"/>
      <c r="CF166" s="95"/>
      <c r="CG166" s="95"/>
      <c r="CH166" s="95"/>
      <c r="CI166" s="95"/>
      <c r="CJ166" s="95"/>
      <c r="CK166" s="95"/>
      <c r="CL166" s="95"/>
      <c r="CM166" s="95"/>
      <c r="CN166" s="95"/>
      <c r="CO166" s="95"/>
      <c r="CP166" s="95"/>
      <c r="CQ166" s="95"/>
      <c r="CR166" s="95"/>
      <c r="CS166" s="95"/>
      <c r="CT166" s="95"/>
      <c r="CU166" s="95"/>
      <c r="CV166" s="95"/>
      <c r="CW166" s="95"/>
      <c r="CX166" s="95"/>
      <c r="CY166" s="95"/>
      <c r="CZ166" s="95"/>
      <c r="DA166" s="95"/>
      <c r="DB166" s="95"/>
      <c r="DC166" s="95"/>
      <c r="DD166" s="95"/>
      <c r="DE166" s="95"/>
      <c r="DF166" s="95"/>
      <c r="DG166" s="95"/>
      <c r="DH166" s="95"/>
      <c r="DI166" s="95"/>
      <c r="DJ166" s="95"/>
      <c r="DK166" s="95"/>
      <c r="DL166" s="95"/>
      <c r="DM166" s="95"/>
      <c r="DN166" s="95"/>
      <c r="DO166" s="95"/>
    </row>
    <row r="167" spans="1:119" s="104" customFormat="1" x14ac:dyDescent="0.2">
      <c r="A167" s="97" t="s">
        <v>1247</v>
      </c>
      <c r="B167" s="96">
        <v>40920.8125</v>
      </c>
      <c r="C167" s="96">
        <v>40921.572916666664</v>
      </c>
      <c r="D167" s="95" t="s">
        <v>1614</v>
      </c>
      <c r="E167" s="95" t="s">
        <v>1615</v>
      </c>
      <c r="F167" s="95"/>
      <c r="G167" s="95">
        <v>50</v>
      </c>
      <c r="H167" s="95"/>
      <c r="I167" s="95"/>
      <c r="J167" s="95"/>
      <c r="K167" s="95"/>
      <c r="L167" s="95"/>
      <c r="M167" s="95">
        <v>213</v>
      </c>
      <c r="N167" s="95"/>
      <c r="O167" s="95">
        <v>48.8</v>
      </c>
      <c r="P167" s="95"/>
      <c r="Q167" s="95">
        <v>141</v>
      </c>
      <c r="R167" s="95" t="s">
        <v>1784</v>
      </c>
      <c r="S167" s="95">
        <v>20</v>
      </c>
      <c r="T167" s="95" t="s">
        <v>1784</v>
      </c>
      <c r="U167" s="95">
        <v>20</v>
      </c>
      <c r="V167" s="106">
        <f t="shared" si="28"/>
        <v>6031489.0499999998</v>
      </c>
      <c r="W167" s="106">
        <f t="shared" si="29"/>
        <v>120.62978099999999</v>
      </c>
      <c r="X167" s="106">
        <f t="shared" si="30"/>
        <v>120.62978099999999</v>
      </c>
      <c r="Y167" s="106">
        <f t="shared" si="31"/>
        <v>241.25956199999999</v>
      </c>
      <c r="Z167" s="6"/>
      <c r="AA167" s="6"/>
      <c r="AB167" s="6"/>
      <c r="AC167" s="6" t="s">
        <v>520</v>
      </c>
      <c r="AD167" s="6" t="s">
        <v>516</v>
      </c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  <c r="AY167" s="95"/>
      <c r="AZ167" s="95"/>
      <c r="BA167" s="95"/>
      <c r="BB167" s="95"/>
      <c r="BC167" s="95"/>
      <c r="BD167" s="95"/>
      <c r="BE167" s="95"/>
      <c r="BF167" s="95"/>
      <c r="BG167" s="95"/>
      <c r="BH167" s="95"/>
      <c r="BI167" s="95"/>
      <c r="BJ167" s="95"/>
      <c r="BK167" s="95"/>
      <c r="BL167" s="95"/>
      <c r="BM167" s="95"/>
      <c r="BN167" s="95"/>
      <c r="BO167" s="95"/>
      <c r="BP167" s="95"/>
      <c r="BQ167" s="95"/>
      <c r="BR167" s="95"/>
      <c r="BS167" s="95"/>
      <c r="BT167" s="95"/>
      <c r="BU167" s="95"/>
      <c r="BV167" s="95"/>
      <c r="BW167" s="95"/>
      <c r="BX167" s="95"/>
      <c r="BY167" s="95"/>
      <c r="BZ167" s="95"/>
      <c r="CA167" s="95"/>
      <c r="CB167" s="95"/>
      <c r="CC167" s="95"/>
      <c r="CD167" s="95"/>
      <c r="CE167" s="95"/>
      <c r="CF167" s="95"/>
      <c r="CG167" s="95"/>
      <c r="CH167" s="95"/>
      <c r="CI167" s="95"/>
      <c r="CJ167" s="95"/>
      <c r="CK167" s="95"/>
      <c r="CL167" s="95"/>
      <c r="CM167" s="95"/>
      <c r="CN167" s="95"/>
      <c r="CO167" s="95"/>
      <c r="CP167" s="95"/>
      <c r="CQ167" s="95"/>
      <c r="CR167" s="95"/>
      <c r="CS167" s="95"/>
      <c r="CT167" s="95"/>
      <c r="CU167" s="95"/>
      <c r="CV167" s="95"/>
      <c r="CW167" s="95"/>
      <c r="CX167" s="95"/>
      <c r="CY167" s="95"/>
      <c r="CZ167" s="95"/>
      <c r="DA167" s="95"/>
      <c r="DB167" s="95"/>
      <c r="DC167" s="95"/>
      <c r="DD167" s="95"/>
      <c r="DE167" s="95"/>
      <c r="DF167" s="95"/>
      <c r="DG167" s="95"/>
      <c r="DH167" s="95"/>
      <c r="DI167" s="95"/>
      <c r="DJ167" s="95"/>
      <c r="DK167" s="95"/>
      <c r="DL167" s="95"/>
      <c r="DM167" s="95"/>
      <c r="DN167" s="95"/>
      <c r="DO167" s="95"/>
    </row>
    <row r="168" spans="1:119" s="104" customFormat="1" x14ac:dyDescent="0.2">
      <c r="A168" s="97" t="s">
        <v>1247</v>
      </c>
      <c r="B168" s="96">
        <v>40925.597222222219</v>
      </c>
      <c r="C168" s="96">
        <v>40926.583333333336</v>
      </c>
      <c r="D168" s="95" t="s">
        <v>1618</v>
      </c>
      <c r="E168" s="95" t="s">
        <v>1619</v>
      </c>
      <c r="F168" s="95"/>
      <c r="G168" s="95">
        <v>50</v>
      </c>
      <c r="H168" s="95"/>
      <c r="I168" s="95"/>
      <c r="J168" s="95"/>
      <c r="K168" s="95"/>
      <c r="L168" s="95"/>
      <c r="M168" s="95">
        <v>400</v>
      </c>
      <c r="N168" s="95"/>
      <c r="O168" s="95">
        <v>169</v>
      </c>
      <c r="P168" s="95"/>
      <c r="Q168" s="95">
        <v>308</v>
      </c>
      <c r="R168" s="95" t="s">
        <v>1784</v>
      </c>
      <c r="S168" s="95">
        <v>20</v>
      </c>
      <c r="T168" s="95"/>
      <c r="U168" s="95">
        <v>110</v>
      </c>
      <c r="V168" s="106">
        <f t="shared" si="28"/>
        <v>11326740</v>
      </c>
      <c r="W168" s="106">
        <f t="shared" si="29"/>
        <v>226.53479999999999</v>
      </c>
      <c r="X168" s="106">
        <f t="shared" si="30"/>
        <v>1245.9413999999999</v>
      </c>
      <c r="Y168" s="106">
        <f t="shared" si="31"/>
        <v>1472.4761999999998</v>
      </c>
      <c r="Z168" s="6"/>
      <c r="AA168" s="6"/>
      <c r="AB168" s="6"/>
      <c r="AC168" s="6" t="s">
        <v>520</v>
      </c>
      <c r="AD168" s="6" t="s">
        <v>517</v>
      </c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  <c r="AY168" s="95"/>
      <c r="AZ168" s="95"/>
      <c r="BA168" s="95"/>
      <c r="BB168" s="95"/>
      <c r="BC168" s="95"/>
      <c r="BD168" s="95"/>
      <c r="BE168" s="95"/>
      <c r="BF168" s="95"/>
      <c r="BG168" s="95"/>
      <c r="BH168" s="95"/>
      <c r="BI168" s="95"/>
      <c r="BJ168" s="95"/>
      <c r="BK168" s="95"/>
      <c r="BL168" s="95"/>
      <c r="BM168" s="95"/>
      <c r="BN168" s="95"/>
      <c r="BO168" s="95"/>
      <c r="BP168" s="95"/>
      <c r="BQ168" s="95"/>
      <c r="BR168" s="95"/>
      <c r="BS168" s="95"/>
      <c r="BT168" s="95"/>
      <c r="BU168" s="95"/>
      <c r="BV168" s="95"/>
      <c r="BW168" s="95"/>
      <c r="BX168" s="95"/>
      <c r="BY168" s="95"/>
      <c r="BZ168" s="95"/>
      <c r="CA168" s="95"/>
      <c r="CB168" s="95"/>
      <c r="CC168" s="95"/>
      <c r="CD168" s="95"/>
      <c r="CE168" s="95"/>
      <c r="CF168" s="95"/>
      <c r="CG168" s="95"/>
      <c r="CH168" s="95"/>
      <c r="CI168" s="95"/>
      <c r="CJ168" s="95"/>
      <c r="CK168" s="95"/>
      <c r="CL168" s="95"/>
      <c r="CM168" s="95"/>
      <c r="CN168" s="95"/>
      <c r="CO168" s="95"/>
      <c r="CP168" s="95"/>
      <c r="CQ168" s="95"/>
      <c r="CR168" s="95"/>
      <c r="CS168" s="95"/>
      <c r="CT168" s="95"/>
      <c r="CU168" s="95"/>
      <c r="CV168" s="95"/>
      <c r="CW168" s="95"/>
      <c r="CX168" s="95"/>
      <c r="CY168" s="95"/>
      <c r="CZ168" s="95"/>
      <c r="DA168" s="95"/>
      <c r="DB168" s="95"/>
      <c r="DC168" s="95"/>
      <c r="DD168" s="95"/>
      <c r="DE168" s="95"/>
      <c r="DF168" s="95"/>
      <c r="DG168" s="95"/>
      <c r="DH168" s="95"/>
      <c r="DI168" s="95"/>
      <c r="DJ168" s="95"/>
      <c r="DK168" s="95"/>
      <c r="DL168" s="95"/>
      <c r="DM168" s="95"/>
      <c r="DN168" s="95"/>
      <c r="DO168" s="95"/>
    </row>
    <row r="169" spans="1:119" s="104" customFormat="1" x14ac:dyDescent="0.2">
      <c r="A169" s="97" t="s">
        <v>1247</v>
      </c>
      <c r="B169" s="96">
        <v>40931.059027777781</v>
      </c>
      <c r="C169" s="96">
        <v>40932.545138888891</v>
      </c>
      <c r="D169" s="95" t="s">
        <v>1620</v>
      </c>
      <c r="E169" s="95" t="s">
        <v>1621</v>
      </c>
      <c r="F169" s="95"/>
      <c r="G169" s="95">
        <v>50</v>
      </c>
      <c r="H169" s="95"/>
      <c r="I169" s="95"/>
      <c r="J169" s="95"/>
      <c r="K169" s="95"/>
      <c r="L169" s="95"/>
      <c r="M169" s="95">
        <v>5114</v>
      </c>
      <c r="N169" s="95"/>
      <c r="O169" s="95">
        <v>128</v>
      </c>
      <c r="P169" s="95"/>
      <c r="Q169" s="95">
        <v>255</v>
      </c>
      <c r="R169" s="95" t="s">
        <v>1784</v>
      </c>
      <c r="S169" s="95">
        <v>20</v>
      </c>
      <c r="T169" s="95" t="s">
        <v>1784</v>
      </c>
      <c r="U169" s="95">
        <v>20</v>
      </c>
      <c r="V169" s="106">
        <f t="shared" si="28"/>
        <v>144812370.89999998</v>
      </c>
      <c r="W169" s="106">
        <f t="shared" si="29"/>
        <v>2896.2474179999995</v>
      </c>
      <c r="X169" s="106">
        <f t="shared" si="30"/>
        <v>2896.2474179999995</v>
      </c>
      <c r="Y169" s="106">
        <f t="shared" si="31"/>
        <v>5792.4948359999989</v>
      </c>
      <c r="Z169" s="6"/>
      <c r="AA169" s="6"/>
      <c r="AB169" s="6"/>
      <c r="AC169" s="6" t="s">
        <v>520</v>
      </c>
      <c r="AD169" s="6" t="s">
        <v>518</v>
      </c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  <c r="AY169" s="95"/>
      <c r="AZ169" s="95"/>
      <c r="BA169" s="95"/>
      <c r="BB169" s="95"/>
      <c r="BC169" s="95"/>
      <c r="BD169" s="95"/>
      <c r="BE169" s="95"/>
      <c r="BF169" s="95"/>
      <c r="BG169" s="95"/>
      <c r="BH169" s="95"/>
      <c r="BI169" s="95"/>
      <c r="BJ169" s="95"/>
      <c r="BK169" s="95"/>
      <c r="BL169" s="95"/>
      <c r="BM169" s="95"/>
      <c r="BN169" s="95"/>
      <c r="BO169" s="95"/>
      <c r="BP169" s="95"/>
      <c r="BQ169" s="95"/>
      <c r="BR169" s="95"/>
      <c r="BS169" s="95"/>
      <c r="BT169" s="95"/>
      <c r="BU169" s="95"/>
      <c r="BV169" s="95"/>
      <c r="BW169" s="95"/>
      <c r="BX169" s="95"/>
      <c r="BY169" s="95"/>
      <c r="BZ169" s="95"/>
      <c r="CA169" s="95"/>
      <c r="CB169" s="95"/>
      <c r="CC169" s="95"/>
      <c r="CD169" s="95"/>
      <c r="CE169" s="95"/>
      <c r="CF169" s="95"/>
      <c r="CG169" s="95"/>
      <c r="CH169" s="95"/>
      <c r="CI169" s="95"/>
      <c r="CJ169" s="95"/>
      <c r="CK169" s="95"/>
      <c r="CL169" s="95"/>
      <c r="CM169" s="95"/>
      <c r="CN169" s="95"/>
      <c r="CO169" s="95"/>
      <c r="CP169" s="95"/>
      <c r="CQ169" s="95"/>
      <c r="CR169" s="95"/>
      <c r="CS169" s="95"/>
      <c r="CT169" s="95"/>
      <c r="CU169" s="95"/>
      <c r="CV169" s="95"/>
      <c r="CW169" s="95"/>
      <c r="CX169" s="95"/>
      <c r="CY169" s="95"/>
      <c r="CZ169" s="95"/>
      <c r="DA169" s="95"/>
      <c r="DB169" s="95"/>
      <c r="DC169" s="95"/>
      <c r="DD169" s="95"/>
      <c r="DE169" s="95"/>
      <c r="DF169" s="95"/>
      <c r="DG169" s="95"/>
      <c r="DH169" s="95"/>
      <c r="DI169" s="95"/>
      <c r="DJ169" s="95"/>
      <c r="DK169" s="95"/>
      <c r="DL169" s="95"/>
      <c r="DM169" s="95"/>
      <c r="DN169" s="95"/>
      <c r="DO169" s="95"/>
    </row>
    <row r="170" spans="1:119" s="104" customFormat="1" x14ac:dyDescent="0.2">
      <c r="A170" s="97" t="s">
        <v>1247</v>
      </c>
      <c r="B170" s="96">
        <v>40970.784722222219</v>
      </c>
      <c r="C170" s="96">
        <v>40972.538194444445</v>
      </c>
      <c r="D170" s="95" t="s">
        <v>1622</v>
      </c>
      <c r="E170" s="95" t="s">
        <v>1623</v>
      </c>
      <c r="F170" s="95"/>
      <c r="G170" s="95">
        <v>50</v>
      </c>
      <c r="H170" s="95"/>
      <c r="I170" s="95"/>
      <c r="J170" s="95"/>
      <c r="K170" s="95"/>
      <c r="L170" s="95"/>
      <c r="M170" s="95">
        <v>3343</v>
      </c>
      <c r="N170" s="95"/>
      <c r="O170" s="95">
        <v>132</v>
      </c>
      <c r="P170" s="95"/>
      <c r="Q170" s="95">
        <v>217</v>
      </c>
      <c r="R170" s="95" t="s">
        <v>1784</v>
      </c>
      <c r="S170" s="95">
        <v>20</v>
      </c>
      <c r="T170" s="95" t="s">
        <v>1784</v>
      </c>
      <c r="U170" s="95">
        <v>20</v>
      </c>
      <c r="V170" s="106">
        <f t="shared" si="28"/>
        <v>94663229.549999982</v>
      </c>
      <c r="W170" s="106">
        <f t="shared" si="29"/>
        <v>1893.2645909999994</v>
      </c>
      <c r="X170" s="106">
        <f t="shared" si="30"/>
        <v>1893.2645909999994</v>
      </c>
      <c r="Y170" s="106">
        <f t="shared" si="31"/>
        <v>3786.5291819999989</v>
      </c>
      <c r="Z170" s="6"/>
      <c r="AA170" s="6"/>
      <c r="AB170" s="6"/>
      <c r="AC170" s="6" t="s">
        <v>520</v>
      </c>
      <c r="AD170" s="6" t="s">
        <v>519</v>
      </c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  <c r="AY170" s="95"/>
      <c r="AZ170" s="95"/>
      <c r="BA170" s="95"/>
      <c r="BB170" s="95"/>
      <c r="BC170" s="95"/>
      <c r="BD170" s="95"/>
      <c r="BE170" s="95"/>
      <c r="BF170" s="95"/>
      <c r="BG170" s="95"/>
      <c r="BH170" s="95"/>
      <c r="BI170" s="95"/>
      <c r="BJ170" s="95"/>
      <c r="BK170" s="95"/>
      <c r="BL170" s="95"/>
      <c r="BM170" s="95"/>
      <c r="BN170" s="95"/>
      <c r="BO170" s="95"/>
      <c r="BP170" s="95"/>
      <c r="BQ170" s="95"/>
      <c r="BR170" s="95"/>
      <c r="BS170" s="95"/>
      <c r="BT170" s="95"/>
      <c r="BU170" s="95"/>
      <c r="BV170" s="95"/>
      <c r="BW170" s="95"/>
      <c r="BX170" s="95"/>
      <c r="BY170" s="95"/>
      <c r="BZ170" s="95"/>
      <c r="CA170" s="95"/>
      <c r="CB170" s="95"/>
      <c r="CC170" s="95"/>
      <c r="CD170" s="95"/>
      <c r="CE170" s="95"/>
      <c r="CF170" s="95"/>
      <c r="CG170" s="95"/>
      <c r="CH170" s="95"/>
      <c r="CI170" s="95"/>
      <c r="CJ170" s="95"/>
      <c r="CK170" s="95"/>
      <c r="CL170" s="95"/>
      <c r="CM170" s="95"/>
      <c r="CN170" s="95"/>
      <c r="CO170" s="95"/>
      <c r="CP170" s="95"/>
      <c r="CQ170" s="95"/>
      <c r="CR170" s="95"/>
      <c r="CS170" s="95"/>
      <c r="CT170" s="95"/>
      <c r="CU170" s="95"/>
      <c r="CV170" s="95"/>
      <c r="CW170" s="95"/>
      <c r="CX170" s="95"/>
      <c r="CY170" s="95"/>
      <c r="CZ170" s="95"/>
      <c r="DA170" s="95"/>
      <c r="DB170" s="95"/>
      <c r="DC170" s="95"/>
      <c r="DD170" s="95"/>
      <c r="DE170" s="95"/>
      <c r="DF170" s="95"/>
      <c r="DG170" s="95"/>
      <c r="DH170" s="95"/>
      <c r="DI170" s="95"/>
      <c r="DJ170" s="95"/>
      <c r="DK170" s="95"/>
      <c r="DL170" s="95"/>
      <c r="DM170" s="95"/>
      <c r="DN170" s="95"/>
      <c r="DO170" s="95"/>
    </row>
    <row r="171" spans="1:119" s="104" customFormat="1" x14ac:dyDescent="0.2">
      <c r="A171" s="97" t="s">
        <v>1247</v>
      </c>
      <c r="B171" s="96">
        <v>41108.923611111109</v>
      </c>
      <c r="C171" s="96">
        <v>41109.5</v>
      </c>
      <c r="D171" s="95" t="s">
        <v>3127</v>
      </c>
      <c r="E171" s="95" t="s">
        <v>3128</v>
      </c>
      <c r="F171" s="95"/>
      <c r="G171" s="95">
        <v>50</v>
      </c>
      <c r="H171" s="95"/>
      <c r="I171" s="95"/>
      <c r="J171" s="95"/>
      <c r="K171" s="95"/>
      <c r="L171" s="95"/>
      <c r="M171" s="95">
        <v>3094</v>
      </c>
      <c r="N171" s="95"/>
      <c r="O171" s="95">
        <v>9.6999999999999993</v>
      </c>
      <c r="P171" s="95"/>
      <c r="Q171" s="95">
        <v>101</v>
      </c>
      <c r="R171" s="95" t="s">
        <v>1784</v>
      </c>
      <c r="S171" s="95">
        <v>20</v>
      </c>
      <c r="T171" s="95" t="s">
        <v>1784</v>
      </c>
      <c r="U171" s="95">
        <v>20</v>
      </c>
      <c r="V171" s="106">
        <f t="shared" si="28"/>
        <v>87612333.899999991</v>
      </c>
      <c r="W171" s="106">
        <f t="shared" si="29"/>
        <v>1752.2466779999997</v>
      </c>
      <c r="X171" s="106">
        <f t="shared" si="30"/>
        <v>1752.2466779999997</v>
      </c>
      <c r="Y171" s="106">
        <f t="shared" si="31"/>
        <v>3504.4933559999995</v>
      </c>
      <c r="Z171" s="6"/>
      <c r="AA171" s="6"/>
      <c r="AB171" s="6"/>
      <c r="AC171" s="6" t="s">
        <v>520</v>
      </c>
      <c r="AD171" s="6" t="s">
        <v>3431</v>
      </c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  <c r="AY171" s="95"/>
      <c r="AZ171" s="95"/>
      <c r="BA171" s="95"/>
      <c r="BB171" s="95"/>
      <c r="BC171" s="95"/>
      <c r="BD171" s="95"/>
      <c r="BE171" s="95"/>
      <c r="BF171" s="95"/>
      <c r="BG171" s="95"/>
      <c r="BH171" s="95"/>
      <c r="BI171" s="95"/>
      <c r="BJ171" s="95"/>
      <c r="BK171" s="95"/>
      <c r="BL171" s="95"/>
      <c r="BM171" s="95"/>
      <c r="BN171" s="95"/>
      <c r="BO171" s="95"/>
      <c r="BP171" s="95"/>
      <c r="BQ171" s="95"/>
      <c r="BR171" s="95"/>
      <c r="BS171" s="95"/>
      <c r="BT171" s="95"/>
      <c r="BU171" s="95"/>
      <c r="BV171" s="95"/>
      <c r="BW171" s="95"/>
      <c r="BX171" s="95"/>
      <c r="BY171" s="95"/>
      <c r="BZ171" s="95"/>
      <c r="CA171" s="95"/>
      <c r="CB171" s="95"/>
      <c r="CC171" s="95"/>
      <c r="CD171" s="95"/>
      <c r="CE171" s="95"/>
      <c r="CF171" s="95"/>
      <c r="CG171" s="95"/>
      <c r="CH171" s="95"/>
      <c r="CI171" s="95"/>
      <c r="CJ171" s="95"/>
      <c r="CK171" s="95"/>
      <c r="CL171" s="95"/>
      <c r="CM171" s="95"/>
      <c r="CN171" s="95"/>
      <c r="CO171" s="95"/>
      <c r="CP171" s="95"/>
      <c r="CQ171" s="95"/>
      <c r="CR171" s="95"/>
      <c r="CS171" s="95"/>
      <c r="CT171" s="95"/>
      <c r="CU171" s="95"/>
      <c r="CV171" s="95"/>
      <c r="CW171" s="95"/>
      <c r="CX171" s="95"/>
      <c r="CY171" s="95"/>
      <c r="CZ171" s="95"/>
      <c r="DA171" s="95"/>
      <c r="DB171" s="95"/>
      <c r="DC171" s="95"/>
      <c r="DD171" s="95"/>
      <c r="DE171" s="95"/>
      <c r="DF171" s="95"/>
      <c r="DG171" s="95"/>
      <c r="DH171" s="95"/>
      <c r="DI171" s="95"/>
      <c r="DJ171" s="95"/>
      <c r="DK171" s="95"/>
      <c r="DL171" s="95"/>
      <c r="DM171" s="95"/>
      <c r="DN171" s="95"/>
      <c r="DO171" s="95"/>
    </row>
    <row r="172" spans="1:119" s="104" customFormat="1" x14ac:dyDescent="0.2">
      <c r="A172" s="97" t="s">
        <v>1247</v>
      </c>
      <c r="B172" s="96">
        <v>41263.770833333336</v>
      </c>
      <c r="C172" s="96">
        <v>41264.520833333336</v>
      </c>
      <c r="D172" s="95" t="s">
        <v>3132</v>
      </c>
      <c r="E172" s="95" t="s">
        <v>3133</v>
      </c>
      <c r="F172" s="95"/>
      <c r="G172" s="95">
        <v>50</v>
      </c>
      <c r="H172" s="95"/>
      <c r="I172" s="95"/>
      <c r="J172" s="95"/>
      <c r="K172" s="95"/>
      <c r="L172" s="95"/>
      <c r="M172" s="95"/>
      <c r="N172" s="95"/>
      <c r="O172" s="95"/>
      <c r="P172" s="95"/>
      <c r="Q172" s="95">
        <v>86</v>
      </c>
      <c r="R172" s="95" t="s">
        <v>1784</v>
      </c>
      <c r="S172" s="95">
        <v>20</v>
      </c>
      <c r="T172" s="95"/>
      <c r="U172" s="95">
        <v>27</v>
      </c>
      <c r="V172" s="106">
        <f t="shared" si="28"/>
        <v>0</v>
      </c>
      <c r="W172" s="106">
        <f t="shared" si="29"/>
        <v>0</v>
      </c>
      <c r="X172" s="106">
        <f t="shared" si="30"/>
        <v>0</v>
      </c>
      <c r="Y172" s="106">
        <f t="shared" si="31"/>
        <v>0</v>
      </c>
      <c r="Z172" s="6"/>
      <c r="AA172" s="6"/>
      <c r="AB172" s="6"/>
      <c r="AC172" s="6" t="s">
        <v>520</v>
      </c>
      <c r="AD172" s="6" t="s">
        <v>3432</v>
      </c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  <c r="AY172" s="95"/>
      <c r="AZ172" s="95"/>
      <c r="BA172" s="95"/>
      <c r="BB172" s="95"/>
      <c r="BC172" s="95"/>
      <c r="BD172" s="95"/>
      <c r="BE172" s="95"/>
      <c r="BF172" s="95"/>
      <c r="BG172" s="95"/>
      <c r="BH172" s="95"/>
      <c r="BI172" s="95"/>
      <c r="BJ172" s="95"/>
      <c r="BK172" s="95"/>
      <c r="BL172" s="95"/>
      <c r="BM172" s="95"/>
      <c r="BN172" s="95"/>
      <c r="BO172" s="95"/>
      <c r="BP172" s="95"/>
      <c r="BQ172" s="95"/>
      <c r="BR172" s="95"/>
      <c r="BS172" s="95"/>
      <c r="BT172" s="95"/>
      <c r="BU172" s="95"/>
      <c r="BV172" s="95"/>
      <c r="BW172" s="95"/>
      <c r="BX172" s="95"/>
      <c r="BY172" s="95"/>
      <c r="BZ172" s="95"/>
      <c r="CA172" s="95"/>
      <c r="CB172" s="95"/>
      <c r="CC172" s="95"/>
      <c r="CD172" s="95"/>
      <c r="CE172" s="95"/>
      <c r="CF172" s="95"/>
      <c r="CG172" s="95"/>
      <c r="CH172" s="95"/>
      <c r="CI172" s="95"/>
      <c r="CJ172" s="95"/>
      <c r="CK172" s="95"/>
      <c r="CL172" s="95"/>
      <c r="CM172" s="95"/>
      <c r="CN172" s="95"/>
      <c r="CO172" s="95"/>
      <c r="CP172" s="95"/>
      <c r="CQ172" s="95"/>
      <c r="CR172" s="95"/>
      <c r="CS172" s="95"/>
      <c r="CT172" s="95"/>
      <c r="CU172" s="95"/>
      <c r="CV172" s="95"/>
      <c r="CW172" s="95"/>
      <c r="CX172" s="95"/>
      <c r="CY172" s="95"/>
      <c r="CZ172" s="95"/>
      <c r="DA172" s="95"/>
      <c r="DB172" s="95"/>
      <c r="DC172" s="95"/>
      <c r="DD172" s="95"/>
      <c r="DE172" s="95"/>
      <c r="DF172" s="95"/>
      <c r="DG172" s="95"/>
      <c r="DH172" s="95"/>
      <c r="DI172" s="95"/>
      <c r="DJ172" s="95"/>
      <c r="DK172" s="95"/>
      <c r="DL172" s="95"/>
      <c r="DM172" s="95"/>
      <c r="DN172" s="95"/>
      <c r="DO172" s="95"/>
    </row>
    <row r="173" spans="1:119" s="104" customFormat="1" x14ac:dyDescent="0.2">
      <c r="A173" s="97" t="s">
        <v>1247</v>
      </c>
      <c r="B173" s="96">
        <v>41287.552083333336</v>
      </c>
      <c r="C173" s="96">
        <v>41287.729166666664</v>
      </c>
      <c r="D173" s="95" t="s">
        <v>3137</v>
      </c>
      <c r="E173" s="95" t="s">
        <v>3138</v>
      </c>
      <c r="F173" s="95"/>
      <c r="G173" s="95">
        <v>50</v>
      </c>
      <c r="H173" s="95"/>
      <c r="I173" s="95"/>
      <c r="J173" s="95"/>
      <c r="K173" s="95"/>
      <c r="L173" s="95"/>
      <c r="M173" s="95"/>
      <c r="N173" s="95"/>
      <c r="O173" s="95">
        <v>18.600000000000001</v>
      </c>
      <c r="P173" s="95"/>
      <c r="Q173" s="95">
        <v>77.5</v>
      </c>
      <c r="R173" s="95" t="s">
        <v>1784</v>
      </c>
      <c r="S173" s="95">
        <v>20</v>
      </c>
      <c r="T173" s="95" t="s">
        <v>1784</v>
      </c>
      <c r="U173" s="95">
        <v>20</v>
      </c>
      <c r="V173" s="106">
        <f t="shared" si="28"/>
        <v>0</v>
      </c>
      <c r="W173" s="106">
        <f t="shared" si="29"/>
        <v>0</v>
      </c>
      <c r="X173" s="106">
        <f t="shared" si="30"/>
        <v>0</v>
      </c>
      <c r="Y173" s="106">
        <f t="shared" si="31"/>
        <v>0</v>
      </c>
      <c r="Z173" s="6"/>
      <c r="AA173" s="6"/>
      <c r="AB173" s="6"/>
      <c r="AC173" s="6" t="s">
        <v>520</v>
      </c>
      <c r="AD173" s="6" t="s">
        <v>3433</v>
      </c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  <c r="AY173" s="95"/>
      <c r="AZ173" s="95"/>
      <c r="BA173" s="95"/>
      <c r="BB173" s="95"/>
      <c r="BC173" s="95"/>
      <c r="BD173" s="95"/>
      <c r="BE173" s="95"/>
      <c r="BF173" s="95"/>
      <c r="BG173" s="95"/>
      <c r="BH173" s="95"/>
      <c r="BI173" s="95"/>
      <c r="BJ173" s="95"/>
      <c r="BK173" s="95"/>
      <c r="BL173" s="95"/>
      <c r="BM173" s="95"/>
      <c r="BN173" s="95"/>
      <c r="BO173" s="95"/>
      <c r="BP173" s="95"/>
      <c r="BQ173" s="95"/>
      <c r="BR173" s="95"/>
      <c r="BS173" s="95"/>
      <c r="BT173" s="95"/>
      <c r="BU173" s="95"/>
      <c r="BV173" s="95"/>
      <c r="BW173" s="95"/>
      <c r="BX173" s="95"/>
      <c r="BY173" s="95"/>
      <c r="BZ173" s="95"/>
      <c r="CA173" s="95"/>
      <c r="CB173" s="95"/>
      <c r="CC173" s="95"/>
      <c r="CD173" s="95"/>
      <c r="CE173" s="95"/>
      <c r="CF173" s="95"/>
      <c r="CG173" s="95"/>
      <c r="CH173" s="95"/>
      <c r="CI173" s="95"/>
      <c r="CJ173" s="95"/>
      <c r="CK173" s="95"/>
      <c r="CL173" s="95"/>
      <c r="CM173" s="95"/>
      <c r="CN173" s="95"/>
      <c r="CO173" s="95"/>
      <c r="CP173" s="95"/>
      <c r="CQ173" s="95"/>
      <c r="CR173" s="95"/>
      <c r="CS173" s="95"/>
      <c r="CT173" s="95"/>
      <c r="CU173" s="95"/>
      <c r="CV173" s="95"/>
      <c r="CW173" s="95"/>
      <c r="CX173" s="95"/>
      <c r="CY173" s="95"/>
      <c r="CZ173" s="95"/>
      <c r="DA173" s="95"/>
      <c r="DB173" s="95"/>
      <c r="DC173" s="95"/>
      <c r="DD173" s="95"/>
      <c r="DE173" s="95"/>
      <c r="DF173" s="95"/>
      <c r="DG173" s="95"/>
      <c r="DH173" s="95"/>
      <c r="DI173" s="95"/>
      <c r="DJ173" s="95"/>
      <c r="DK173" s="95"/>
      <c r="DL173" s="95"/>
      <c r="DM173" s="95"/>
      <c r="DN173" s="95"/>
      <c r="DO173" s="95"/>
    </row>
    <row r="174" spans="1:119" s="104" customFormat="1" x14ac:dyDescent="0.2">
      <c r="A174" s="97" t="s">
        <v>1247</v>
      </c>
      <c r="B174" s="96">
        <v>41302.145833333336</v>
      </c>
      <c r="C174" s="96">
        <v>41302.503472222219</v>
      </c>
      <c r="D174" s="95" t="s">
        <v>3141</v>
      </c>
      <c r="E174" s="95" t="s">
        <v>3142</v>
      </c>
      <c r="F174" s="95"/>
      <c r="G174" s="95">
        <v>50</v>
      </c>
      <c r="H174" s="95"/>
      <c r="I174" s="95"/>
      <c r="J174" s="95"/>
      <c r="K174" s="95"/>
      <c r="L174" s="95"/>
      <c r="M174" s="95"/>
      <c r="N174" s="95"/>
      <c r="O174" s="95">
        <v>185</v>
      </c>
      <c r="P174" s="95"/>
      <c r="Q174" s="95">
        <v>378</v>
      </c>
      <c r="R174" s="95" t="s">
        <v>1784</v>
      </c>
      <c r="S174" s="95">
        <v>20</v>
      </c>
      <c r="T174" s="95"/>
      <c r="U174" s="95">
        <v>62</v>
      </c>
      <c r="V174" s="106">
        <f t="shared" si="28"/>
        <v>0</v>
      </c>
      <c r="W174" s="106">
        <f t="shared" si="29"/>
        <v>0</v>
      </c>
      <c r="X174" s="106">
        <f t="shared" si="30"/>
        <v>0</v>
      </c>
      <c r="Y174" s="106">
        <f t="shared" si="31"/>
        <v>0</v>
      </c>
      <c r="Z174" s="6"/>
      <c r="AA174" s="6"/>
      <c r="AB174" s="6"/>
      <c r="AC174" s="6" t="s">
        <v>520</v>
      </c>
      <c r="AD174" s="6" t="s">
        <v>3434</v>
      </c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95"/>
      <c r="BE174" s="95"/>
      <c r="BF174" s="95"/>
      <c r="BG174" s="95"/>
      <c r="BH174" s="95"/>
      <c r="BI174" s="95"/>
      <c r="BJ174" s="95"/>
      <c r="BK174" s="95"/>
      <c r="BL174" s="95"/>
      <c r="BM174" s="95"/>
      <c r="BN174" s="95"/>
      <c r="BO174" s="95"/>
      <c r="BP174" s="95"/>
      <c r="BQ174" s="95"/>
      <c r="BR174" s="95"/>
      <c r="BS174" s="95"/>
      <c r="BT174" s="95"/>
      <c r="BU174" s="95"/>
      <c r="BV174" s="95"/>
      <c r="BW174" s="95"/>
      <c r="BX174" s="95"/>
      <c r="BY174" s="95"/>
      <c r="BZ174" s="95"/>
      <c r="CA174" s="95"/>
      <c r="CB174" s="95"/>
      <c r="CC174" s="95"/>
      <c r="CD174" s="95"/>
      <c r="CE174" s="95"/>
      <c r="CF174" s="95"/>
      <c r="CG174" s="95"/>
      <c r="CH174" s="95"/>
      <c r="CI174" s="95"/>
      <c r="CJ174" s="95"/>
      <c r="CK174" s="95"/>
      <c r="CL174" s="95"/>
      <c r="CM174" s="95"/>
      <c r="CN174" s="95"/>
      <c r="CO174" s="95"/>
      <c r="CP174" s="95"/>
      <c r="CQ174" s="95"/>
      <c r="CR174" s="95"/>
      <c r="CS174" s="95"/>
      <c r="CT174" s="95"/>
      <c r="CU174" s="95"/>
      <c r="CV174" s="95"/>
      <c r="CW174" s="95"/>
      <c r="CX174" s="95"/>
      <c r="CY174" s="95"/>
      <c r="CZ174" s="95"/>
      <c r="DA174" s="95"/>
      <c r="DB174" s="95"/>
      <c r="DC174" s="95"/>
      <c r="DD174" s="95"/>
      <c r="DE174" s="95"/>
      <c r="DF174" s="95"/>
      <c r="DG174" s="95"/>
      <c r="DH174" s="95"/>
      <c r="DI174" s="95"/>
      <c r="DJ174" s="95"/>
      <c r="DK174" s="95"/>
      <c r="DL174" s="95"/>
      <c r="DM174" s="95"/>
      <c r="DN174" s="95"/>
      <c r="DO174" s="95"/>
    </row>
    <row r="175" spans="1:119" s="104" customFormat="1" x14ac:dyDescent="0.2">
      <c r="A175" s="97" t="s">
        <v>1247</v>
      </c>
      <c r="B175" s="96">
        <v>41312.777777777781</v>
      </c>
      <c r="C175" s="96">
        <v>41313.701388888891</v>
      </c>
      <c r="D175" s="95" t="s">
        <v>3143</v>
      </c>
      <c r="E175" s="95" t="s">
        <v>3144</v>
      </c>
      <c r="F175" s="95"/>
      <c r="G175" s="95">
        <v>50</v>
      </c>
      <c r="H175" s="95"/>
      <c r="I175" s="95"/>
      <c r="J175" s="95"/>
      <c r="K175" s="95"/>
      <c r="L175" s="95"/>
      <c r="M175" s="95"/>
      <c r="N175" s="95"/>
      <c r="O175" s="95"/>
      <c r="P175" s="95"/>
      <c r="Q175" s="95">
        <v>492</v>
      </c>
      <c r="R175" s="95" t="s">
        <v>1784</v>
      </c>
      <c r="S175" s="95">
        <v>20</v>
      </c>
      <c r="T175" s="95"/>
      <c r="U175" s="95">
        <v>200</v>
      </c>
      <c r="V175" s="106">
        <f t="shared" si="28"/>
        <v>0</v>
      </c>
      <c r="W175" s="106">
        <f t="shared" si="29"/>
        <v>0</v>
      </c>
      <c r="X175" s="106">
        <f t="shared" si="30"/>
        <v>0</v>
      </c>
      <c r="Y175" s="106">
        <f t="shared" si="31"/>
        <v>0</v>
      </c>
      <c r="Z175" s="6"/>
      <c r="AA175" s="6"/>
      <c r="AB175" s="6"/>
      <c r="AC175" s="6" t="s">
        <v>520</v>
      </c>
      <c r="AD175" s="6" t="s">
        <v>3435</v>
      </c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95"/>
      <c r="BE175" s="95"/>
      <c r="BF175" s="95"/>
      <c r="BG175" s="95"/>
      <c r="BH175" s="95"/>
      <c r="BI175" s="95"/>
      <c r="BJ175" s="95"/>
      <c r="BK175" s="95"/>
      <c r="BL175" s="95"/>
      <c r="BM175" s="95"/>
      <c r="BN175" s="95"/>
      <c r="BO175" s="95"/>
      <c r="BP175" s="95"/>
      <c r="BQ175" s="95"/>
      <c r="BR175" s="95"/>
      <c r="BS175" s="95"/>
      <c r="BT175" s="95"/>
      <c r="BU175" s="95"/>
      <c r="BV175" s="95"/>
      <c r="BW175" s="95"/>
      <c r="BX175" s="95"/>
      <c r="BY175" s="95"/>
      <c r="BZ175" s="95"/>
      <c r="CA175" s="95"/>
      <c r="CB175" s="95"/>
      <c r="CC175" s="95"/>
      <c r="CD175" s="95"/>
      <c r="CE175" s="95"/>
      <c r="CF175" s="95"/>
      <c r="CG175" s="95"/>
      <c r="CH175" s="95"/>
      <c r="CI175" s="95"/>
      <c r="CJ175" s="95"/>
      <c r="CK175" s="95"/>
      <c r="CL175" s="95"/>
      <c r="CM175" s="95"/>
      <c r="CN175" s="95"/>
      <c r="CO175" s="95"/>
      <c r="CP175" s="95"/>
      <c r="CQ175" s="95"/>
      <c r="CR175" s="95"/>
      <c r="CS175" s="95"/>
      <c r="CT175" s="95"/>
      <c r="CU175" s="95"/>
      <c r="CV175" s="95"/>
      <c r="CW175" s="95"/>
      <c r="CX175" s="95"/>
      <c r="CY175" s="95"/>
      <c r="CZ175" s="95"/>
      <c r="DA175" s="95"/>
      <c r="DB175" s="95"/>
      <c r="DC175" s="95"/>
      <c r="DD175" s="95"/>
      <c r="DE175" s="95"/>
      <c r="DF175" s="95"/>
      <c r="DG175" s="95"/>
      <c r="DH175" s="95"/>
      <c r="DI175" s="95"/>
      <c r="DJ175" s="95"/>
      <c r="DK175" s="95"/>
      <c r="DL175" s="95"/>
      <c r="DM175" s="95"/>
      <c r="DN175" s="95"/>
      <c r="DO175" s="95"/>
    </row>
    <row r="176" spans="1:119" s="104" customFormat="1" x14ac:dyDescent="0.2">
      <c r="A176" s="97" t="s">
        <v>1247</v>
      </c>
      <c r="B176" s="96">
        <v>41342.777777777781</v>
      </c>
      <c r="C176" s="96">
        <v>41344.5625</v>
      </c>
      <c r="D176" s="95" t="s">
        <v>3145</v>
      </c>
      <c r="E176" s="95" t="s">
        <v>3146</v>
      </c>
      <c r="F176" s="95"/>
      <c r="G176" s="95">
        <v>50</v>
      </c>
      <c r="H176" s="95"/>
      <c r="I176" s="95"/>
      <c r="J176" s="95"/>
      <c r="K176" s="95"/>
      <c r="L176" s="95"/>
      <c r="M176" s="95"/>
      <c r="N176" s="95"/>
      <c r="O176" s="95"/>
      <c r="P176" s="95"/>
      <c r="Q176" s="95">
        <v>104</v>
      </c>
      <c r="R176" s="95" t="s">
        <v>1784</v>
      </c>
      <c r="S176" s="95">
        <v>20</v>
      </c>
      <c r="T176" s="95" t="s">
        <v>1784</v>
      </c>
      <c r="U176" s="95">
        <v>20</v>
      </c>
      <c r="V176" s="106">
        <f t="shared" si="28"/>
        <v>0</v>
      </c>
      <c r="W176" s="106">
        <f t="shared" si="29"/>
        <v>0</v>
      </c>
      <c r="X176" s="106">
        <f t="shared" si="30"/>
        <v>0</v>
      </c>
      <c r="Y176" s="106">
        <f t="shared" si="31"/>
        <v>0</v>
      </c>
      <c r="Z176" s="6"/>
      <c r="AA176" s="6"/>
      <c r="AB176" s="6"/>
      <c r="AC176" s="6" t="s">
        <v>520</v>
      </c>
      <c r="AD176" s="6" t="s">
        <v>3436</v>
      </c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95"/>
      <c r="BE176" s="95"/>
      <c r="BF176" s="95"/>
      <c r="BG176" s="95"/>
      <c r="BH176" s="95"/>
      <c r="BI176" s="95"/>
      <c r="BJ176" s="95"/>
      <c r="BK176" s="95"/>
      <c r="BL176" s="95"/>
      <c r="BM176" s="95"/>
      <c r="BN176" s="95"/>
      <c r="BO176" s="95"/>
      <c r="BP176" s="95"/>
      <c r="BQ176" s="95"/>
      <c r="BR176" s="95"/>
      <c r="BS176" s="95"/>
      <c r="BT176" s="95"/>
      <c r="BU176" s="95"/>
      <c r="BV176" s="95"/>
      <c r="BW176" s="95"/>
      <c r="BX176" s="95"/>
      <c r="BY176" s="95"/>
      <c r="BZ176" s="95"/>
      <c r="CA176" s="95"/>
      <c r="CB176" s="95"/>
      <c r="CC176" s="95"/>
      <c r="CD176" s="95"/>
      <c r="CE176" s="95"/>
      <c r="CF176" s="95"/>
      <c r="CG176" s="95"/>
      <c r="CH176" s="95"/>
      <c r="CI176" s="95"/>
      <c r="CJ176" s="95"/>
      <c r="CK176" s="95"/>
      <c r="CL176" s="95"/>
      <c r="CM176" s="95"/>
      <c r="CN176" s="95"/>
      <c r="CO176" s="95"/>
      <c r="CP176" s="95"/>
      <c r="CQ176" s="95"/>
      <c r="CR176" s="95"/>
      <c r="CS176" s="95"/>
      <c r="CT176" s="95"/>
      <c r="CU176" s="95"/>
      <c r="CV176" s="95"/>
      <c r="CW176" s="95"/>
      <c r="CX176" s="95"/>
      <c r="CY176" s="95"/>
      <c r="CZ176" s="95"/>
      <c r="DA176" s="95"/>
      <c r="DB176" s="95"/>
      <c r="DC176" s="95"/>
      <c r="DD176" s="95"/>
      <c r="DE176" s="95"/>
      <c r="DF176" s="95"/>
      <c r="DG176" s="95"/>
      <c r="DH176" s="95"/>
      <c r="DI176" s="95"/>
      <c r="DJ176" s="95"/>
      <c r="DK176" s="95"/>
      <c r="DL176" s="95"/>
      <c r="DM176" s="95"/>
      <c r="DN176" s="95"/>
      <c r="DO176" s="95"/>
    </row>
    <row r="177" spans="1:119" s="104" customFormat="1" x14ac:dyDescent="0.2">
      <c r="A177" s="97" t="s">
        <v>1247</v>
      </c>
      <c r="B177" s="96">
        <v>41378.621527777781</v>
      </c>
      <c r="C177" s="96">
        <v>41378.725694444445</v>
      </c>
      <c r="D177" s="95" t="s">
        <v>3147</v>
      </c>
      <c r="E177" s="95" t="s">
        <v>3148</v>
      </c>
      <c r="F177" s="95"/>
      <c r="G177" s="95">
        <v>50</v>
      </c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 t="s">
        <v>1784</v>
      </c>
      <c r="S177" s="95">
        <v>20</v>
      </c>
      <c r="T177" s="95"/>
      <c r="U177" s="95">
        <v>27</v>
      </c>
      <c r="V177" s="106">
        <f t="shared" si="28"/>
        <v>0</v>
      </c>
      <c r="W177" s="106">
        <f t="shared" si="29"/>
        <v>0</v>
      </c>
      <c r="X177" s="106">
        <f t="shared" si="30"/>
        <v>0</v>
      </c>
      <c r="Y177" s="106">
        <f t="shared" si="31"/>
        <v>0</v>
      </c>
      <c r="Z177" s="6"/>
      <c r="AA177" s="6"/>
      <c r="AB177" s="6"/>
      <c r="AC177" s="6" t="s">
        <v>520</v>
      </c>
      <c r="AD177" s="6" t="s">
        <v>3437</v>
      </c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95"/>
      <c r="BE177" s="95"/>
      <c r="BF177" s="95"/>
      <c r="BG177" s="95"/>
      <c r="BH177" s="95"/>
      <c r="BI177" s="95"/>
      <c r="BJ177" s="95"/>
      <c r="BK177" s="95"/>
      <c r="BL177" s="95"/>
      <c r="BM177" s="95"/>
      <c r="BN177" s="95"/>
      <c r="BO177" s="95"/>
      <c r="BP177" s="95"/>
      <c r="BQ177" s="95"/>
      <c r="BR177" s="95"/>
      <c r="BS177" s="95"/>
      <c r="BT177" s="95"/>
      <c r="BU177" s="95"/>
      <c r="BV177" s="95"/>
      <c r="BW177" s="95"/>
      <c r="BX177" s="95"/>
      <c r="BY177" s="95"/>
      <c r="BZ177" s="95"/>
      <c r="CA177" s="95"/>
      <c r="CB177" s="95"/>
      <c r="CC177" s="95"/>
      <c r="CD177" s="95"/>
      <c r="CE177" s="95"/>
      <c r="CF177" s="95"/>
      <c r="CG177" s="95"/>
      <c r="CH177" s="95"/>
      <c r="CI177" s="95"/>
      <c r="CJ177" s="95"/>
      <c r="CK177" s="95"/>
      <c r="CL177" s="95"/>
      <c r="CM177" s="95"/>
      <c r="CN177" s="95"/>
      <c r="CO177" s="95"/>
      <c r="CP177" s="95"/>
      <c r="CQ177" s="95"/>
      <c r="CR177" s="95"/>
      <c r="CS177" s="95"/>
      <c r="CT177" s="95"/>
      <c r="CU177" s="95"/>
      <c r="CV177" s="95"/>
      <c r="CW177" s="95"/>
      <c r="CX177" s="95"/>
      <c r="CY177" s="95"/>
      <c r="CZ177" s="95"/>
      <c r="DA177" s="95"/>
      <c r="DB177" s="95"/>
      <c r="DC177" s="95"/>
      <c r="DD177" s="95"/>
      <c r="DE177" s="95"/>
      <c r="DF177" s="95"/>
      <c r="DG177" s="95"/>
      <c r="DH177" s="95"/>
      <c r="DI177" s="95"/>
      <c r="DJ177" s="95"/>
      <c r="DK177" s="95"/>
      <c r="DL177" s="95"/>
      <c r="DM177" s="95"/>
      <c r="DN177" s="95"/>
      <c r="DO177" s="95"/>
    </row>
  </sheetData>
  <sortState ref="A3:DO187">
    <sortCondition ref="A3:A187"/>
    <sortCondition ref="B3:B187"/>
  </sortState>
  <phoneticPr fontId="8" type="noConversion"/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7"/>
  <sheetViews>
    <sheetView topLeftCell="A58" workbookViewId="0">
      <selection activeCell="L1" sqref="L1:L1048576"/>
    </sheetView>
  </sheetViews>
  <sheetFormatPr defaultRowHeight="12.75" x14ac:dyDescent="0.2"/>
  <cols>
    <col min="12" max="12" width="23.5703125" customWidth="1"/>
  </cols>
  <sheetData>
    <row r="1" spans="1:113" x14ac:dyDescent="0.2">
      <c r="A1" t="s">
        <v>1683</v>
      </c>
      <c r="L1" s="2" t="s">
        <v>1778</v>
      </c>
      <c r="M1" s="2" t="s">
        <v>1778</v>
      </c>
      <c r="N1" s="5" t="s">
        <v>417</v>
      </c>
      <c r="O1" s="5" t="s">
        <v>418</v>
      </c>
      <c r="P1" s="2" t="s">
        <v>1779</v>
      </c>
      <c r="Q1" s="2" t="s">
        <v>1780</v>
      </c>
      <c r="R1" s="2" t="s">
        <v>1781</v>
      </c>
      <c r="S1" s="3" t="s">
        <v>1730</v>
      </c>
      <c r="T1" s="3"/>
      <c r="U1" s="3" t="s">
        <v>1731</v>
      </c>
      <c r="V1" s="1"/>
      <c r="W1" s="3" t="s">
        <v>1732</v>
      </c>
      <c r="X1" s="1"/>
      <c r="Y1" s="3" t="s">
        <v>1733</v>
      </c>
      <c r="Z1" s="1"/>
      <c r="AA1" s="3" t="s">
        <v>1734</v>
      </c>
      <c r="AB1" s="1"/>
      <c r="AC1" s="3" t="s">
        <v>1735</v>
      </c>
      <c r="AD1" s="1"/>
      <c r="AE1" s="3" t="s">
        <v>1736</v>
      </c>
      <c r="AF1" s="1"/>
      <c r="AG1" s="3" t="s">
        <v>1737</v>
      </c>
      <c r="AH1" s="1"/>
      <c r="AI1" s="3" t="s">
        <v>1738</v>
      </c>
      <c r="AJ1" s="1"/>
      <c r="AK1" s="3" t="s">
        <v>1739</v>
      </c>
      <c r="AL1" s="1"/>
      <c r="AM1" s="3" t="s">
        <v>1740</v>
      </c>
      <c r="AN1" s="1"/>
      <c r="AO1" s="3" t="s">
        <v>1741</v>
      </c>
      <c r="AP1" s="1"/>
      <c r="AQ1" s="3" t="s">
        <v>1742</v>
      </c>
      <c r="AR1" s="1"/>
      <c r="AS1" s="3" t="s">
        <v>1743</v>
      </c>
      <c r="AT1" s="1"/>
      <c r="AU1" s="3" t="s">
        <v>1744</v>
      </c>
      <c r="AV1" s="1"/>
      <c r="AW1" s="3" t="s">
        <v>1745</v>
      </c>
      <c r="AX1" s="1"/>
      <c r="AY1" s="3" t="s">
        <v>1746</v>
      </c>
      <c r="AZ1" s="1"/>
      <c r="BA1" s="3" t="s">
        <v>1747</v>
      </c>
      <c r="BB1" s="1"/>
      <c r="BC1" s="3" t="s">
        <v>1748</v>
      </c>
      <c r="BD1" s="1"/>
      <c r="BE1" s="3" t="s">
        <v>1749</v>
      </c>
      <c r="BF1" s="1"/>
      <c r="BG1" s="3" t="s">
        <v>1750</v>
      </c>
      <c r="BH1" s="1"/>
      <c r="BI1" s="3" t="s">
        <v>1751</v>
      </c>
      <c r="BJ1" s="1"/>
      <c r="BK1" s="3" t="s">
        <v>1752</v>
      </c>
      <c r="BL1" s="1"/>
      <c r="BM1" s="3" t="s">
        <v>1753</v>
      </c>
      <c r="BN1" s="1"/>
      <c r="BO1" s="3" t="s">
        <v>1754</v>
      </c>
      <c r="BP1" s="1"/>
      <c r="BQ1" s="3" t="s">
        <v>1755</v>
      </c>
      <c r="BR1" s="1"/>
      <c r="BS1" s="3" t="s">
        <v>1756</v>
      </c>
      <c r="BT1" s="1"/>
      <c r="BU1" s="3" t="s">
        <v>1757</v>
      </c>
      <c r="BV1" s="1"/>
      <c r="BW1" s="3" t="s">
        <v>1758</v>
      </c>
      <c r="BX1" s="1"/>
      <c r="BY1" s="3" t="s">
        <v>1759</v>
      </c>
      <c r="BZ1" s="1"/>
      <c r="CA1" s="3" t="s">
        <v>1760</v>
      </c>
      <c r="CB1" s="1"/>
      <c r="CC1" s="3" t="s">
        <v>1761</v>
      </c>
      <c r="CD1" s="1"/>
      <c r="CE1" s="3" t="s">
        <v>1762</v>
      </c>
      <c r="CF1" s="1"/>
      <c r="CG1" s="3" t="s">
        <v>1763</v>
      </c>
      <c r="CH1" s="1"/>
      <c r="CI1" s="3" t="s">
        <v>1764</v>
      </c>
      <c r="CJ1" s="1"/>
      <c r="CK1" s="3" t="s">
        <v>1765</v>
      </c>
      <c r="CL1" s="1"/>
      <c r="CM1" s="3" t="s">
        <v>1766</v>
      </c>
      <c r="CN1" s="1"/>
      <c r="CO1" s="3" t="s">
        <v>1767</v>
      </c>
      <c r="CP1" s="1"/>
      <c r="CQ1" s="3" t="s">
        <v>1768</v>
      </c>
      <c r="CR1" s="1"/>
      <c r="CS1" s="3" t="s">
        <v>1769</v>
      </c>
      <c r="CT1" s="1"/>
      <c r="CU1" s="3" t="s">
        <v>1770</v>
      </c>
      <c r="CV1" s="1"/>
      <c r="CW1" s="3" t="s">
        <v>1771</v>
      </c>
      <c r="CX1" s="1"/>
      <c r="CY1" s="3" t="s">
        <v>1772</v>
      </c>
      <c r="CZ1" s="1"/>
      <c r="DA1" s="3" t="s">
        <v>1773</v>
      </c>
      <c r="DB1" s="1"/>
      <c r="DC1" s="3" t="s">
        <v>1774</v>
      </c>
      <c r="DD1" s="1"/>
      <c r="DE1" s="3" t="s">
        <v>1775</v>
      </c>
      <c r="DF1" s="1"/>
      <c r="DG1" s="3" t="s">
        <v>1776</v>
      </c>
      <c r="DH1" s="1"/>
      <c r="DI1" s="3" t="s">
        <v>1777</v>
      </c>
    </row>
    <row r="2" spans="1:113" x14ac:dyDescent="0.2">
      <c r="L2" s="5" t="s">
        <v>417</v>
      </c>
    </row>
    <row r="3" spans="1:113" x14ac:dyDescent="0.2">
      <c r="A3" t="s">
        <v>1684</v>
      </c>
      <c r="L3" s="5" t="s">
        <v>418</v>
      </c>
    </row>
    <row r="4" spans="1:113" x14ac:dyDescent="0.2">
      <c r="L4" s="2" t="s">
        <v>1779</v>
      </c>
    </row>
    <row r="5" spans="1:113" x14ac:dyDescent="0.2">
      <c r="A5" t="s">
        <v>1685</v>
      </c>
      <c r="L5" s="2" t="s">
        <v>1780</v>
      </c>
    </row>
    <row r="6" spans="1:113" x14ac:dyDescent="0.2">
      <c r="L6" s="2" t="s">
        <v>1781</v>
      </c>
    </row>
    <row r="7" spans="1:113" x14ac:dyDescent="0.2">
      <c r="A7" t="s">
        <v>3037</v>
      </c>
      <c r="L7" s="3" t="s">
        <v>1730</v>
      </c>
    </row>
    <row r="8" spans="1:113" x14ac:dyDescent="0.2">
      <c r="L8" s="3" t="s">
        <v>1731</v>
      </c>
    </row>
    <row r="9" spans="1:113" x14ac:dyDescent="0.2">
      <c r="A9" t="s">
        <v>1686</v>
      </c>
      <c r="L9" s="3" t="s">
        <v>1732</v>
      </c>
    </row>
    <row r="10" spans="1:113" x14ac:dyDescent="0.2">
      <c r="L10" s="3" t="s">
        <v>1733</v>
      </c>
    </row>
    <row r="11" spans="1:113" x14ac:dyDescent="0.2">
      <c r="A11" t="s">
        <v>1687</v>
      </c>
      <c r="L11" s="3" t="s">
        <v>1734</v>
      </c>
    </row>
    <row r="12" spans="1:113" x14ac:dyDescent="0.2">
      <c r="L12" s="3" t="s">
        <v>1735</v>
      </c>
    </row>
    <row r="13" spans="1:113" x14ac:dyDescent="0.2">
      <c r="A13" t="s">
        <v>1688</v>
      </c>
      <c r="L13" s="3" t="s">
        <v>1736</v>
      </c>
    </row>
    <row r="14" spans="1:113" x14ac:dyDescent="0.2">
      <c r="L14" s="3" t="s">
        <v>1737</v>
      </c>
    </row>
    <row r="15" spans="1:113" x14ac:dyDescent="0.2">
      <c r="A15" t="s">
        <v>1689</v>
      </c>
      <c r="L15" s="3" t="s">
        <v>1738</v>
      </c>
    </row>
    <row r="16" spans="1:113" x14ac:dyDescent="0.2">
      <c r="L16" s="3" t="s">
        <v>1739</v>
      </c>
    </row>
    <row r="17" spans="1:12" x14ac:dyDescent="0.2">
      <c r="A17" t="s">
        <v>1690</v>
      </c>
      <c r="L17" s="3" t="s">
        <v>1740</v>
      </c>
    </row>
    <row r="18" spans="1:12" x14ac:dyDescent="0.2">
      <c r="L18" s="3" t="s">
        <v>1741</v>
      </c>
    </row>
    <row r="19" spans="1:12" x14ac:dyDescent="0.2">
      <c r="A19" t="s">
        <v>1691</v>
      </c>
      <c r="L19" s="3" t="s">
        <v>1742</v>
      </c>
    </row>
    <row r="20" spans="1:12" x14ac:dyDescent="0.2">
      <c r="L20" s="3" t="s">
        <v>1743</v>
      </c>
    </row>
    <row r="21" spans="1:12" x14ac:dyDescent="0.2">
      <c r="A21" t="s">
        <v>1692</v>
      </c>
      <c r="L21" s="3" t="s">
        <v>1744</v>
      </c>
    </row>
    <row r="22" spans="1:12" x14ac:dyDescent="0.2">
      <c r="L22" s="3" t="s">
        <v>1745</v>
      </c>
    </row>
    <row r="23" spans="1:12" x14ac:dyDescent="0.2">
      <c r="A23" t="s">
        <v>1693</v>
      </c>
      <c r="L23" s="3" t="s">
        <v>1746</v>
      </c>
    </row>
    <row r="24" spans="1:12" x14ac:dyDescent="0.2">
      <c r="L24" s="3" t="s">
        <v>1747</v>
      </c>
    </row>
    <row r="25" spans="1:12" x14ac:dyDescent="0.2">
      <c r="A25" t="s">
        <v>1694</v>
      </c>
      <c r="L25" s="3" t="s">
        <v>1748</v>
      </c>
    </row>
    <row r="26" spans="1:12" x14ac:dyDescent="0.2">
      <c r="L26" s="3" t="s">
        <v>1749</v>
      </c>
    </row>
    <row r="27" spans="1:12" x14ac:dyDescent="0.2">
      <c r="A27" t="s">
        <v>1695</v>
      </c>
      <c r="L27" s="3" t="s">
        <v>1750</v>
      </c>
    </row>
    <row r="28" spans="1:12" x14ac:dyDescent="0.2">
      <c r="L28" s="3" t="s">
        <v>1751</v>
      </c>
    </row>
    <row r="29" spans="1:12" x14ac:dyDescent="0.2">
      <c r="A29" t="s">
        <v>1696</v>
      </c>
      <c r="L29" s="3" t="s">
        <v>1752</v>
      </c>
    </row>
    <row r="30" spans="1:12" x14ac:dyDescent="0.2">
      <c r="L30" s="3" t="s">
        <v>1753</v>
      </c>
    </row>
    <row r="31" spans="1:12" x14ac:dyDescent="0.2">
      <c r="A31" t="s">
        <v>1697</v>
      </c>
      <c r="L31" s="3" t="s">
        <v>1754</v>
      </c>
    </row>
    <row r="32" spans="1:12" x14ac:dyDescent="0.2">
      <c r="L32" s="3" t="s">
        <v>1755</v>
      </c>
    </row>
    <row r="33" spans="1:12" x14ac:dyDescent="0.2">
      <c r="A33" t="s">
        <v>1698</v>
      </c>
      <c r="L33" s="3" t="s">
        <v>1756</v>
      </c>
    </row>
    <row r="34" spans="1:12" x14ac:dyDescent="0.2">
      <c r="L34" s="3" t="s">
        <v>1757</v>
      </c>
    </row>
    <row r="35" spans="1:12" x14ac:dyDescent="0.2">
      <c r="A35" t="s">
        <v>1699</v>
      </c>
      <c r="L35" s="3" t="s">
        <v>1758</v>
      </c>
    </row>
    <row r="36" spans="1:12" x14ac:dyDescent="0.2">
      <c r="L36" s="3" t="s">
        <v>1759</v>
      </c>
    </row>
    <row r="37" spans="1:12" x14ac:dyDescent="0.2">
      <c r="A37" t="s">
        <v>1700</v>
      </c>
      <c r="L37" s="3" t="s">
        <v>1760</v>
      </c>
    </row>
    <row r="38" spans="1:12" x14ac:dyDescent="0.2">
      <c r="L38" s="3" t="s">
        <v>1761</v>
      </c>
    </row>
    <row r="39" spans="1:12" x14ac:dyDescent="0.2">
      <c r="A39" t="s">
        <v>1701</v>
      </c>
      <c r="L39" s="3" t="s">
        <v>1762</v>
      </c>
    </row>
    <row r="40" spans="1:12" x14ac:dyDescent="0.2">
      <c r="L40" s="3" t="s">
        <v>1763</v>
      </c>
    </row>
    <row r="41" spans="1:12" x14ac:dyDescent="0.2">
      <c r="A41" t="s">
        <v>1702</v>
      </c>
      <c r="L41" s="3" t="s">
        <v>1764</v>
      </c>
    </row>
    <row r="42" spans="1:12" x14ac:dyDescent="0.2">
      <c r="L42" s="3" t="s">
        <v>1765</v>
      </c>
    </row>
    <row r="43" spans="1:12" x14ac:dyDescent="0.2">
      <c r="A43" t="s">
        <v>1703</v>
      </c>
      <c r="L43" s="3" t="s">
        <v>1766</v>
      </c>
    </row>
    <row r="44" spans="1:12" x14ac:dyDescent="0.2">
      <c r="L44" s="3" t="s">
        <v>1767</v>
      </c>
    </row>
    <row r="45" spans="1:12" x14ac:dyDescent="0.2">
      <c r="A45" t="s">
        <v>1704</v>
      </c>
      <c r="L45" s="3" t="s">
        <v>1768</v>
      </c>
    </row>
    <row r="46" spans="1:12" x14ac:dyDescent="0.2">
      <c r="L46" s="3" t="s">
        <v>1769</v>
      </c>
    </row>
    <row r="47" spans="1:12" x14ac:dyDescent="0.2">
      <c r="A47" t="s">
        <v>1705</v>
      </c>
      <c r="L47" s="3" t="s">
        <v>1770</v>
      </c>
    </row>
    <row r="48" spans="1:12" x14ac:dyDescent="0.2">
      <c r="L48" s="3" t="s">
        <v>1771</v>
      </c>
    </row>
    <row r="49" spans="1:12" x14ac:dyDescent="0.2">
      <c r="A49" t="s">
        <v>1706</v>
      </c>
      <c r="L49" s="3" t="s">
        <v>1772</v>
      </c>
    </row>
    <row r="50" spans="1:12" x14ac:dyDescent="0.2">
      <c r="L50" s="3" t="s">
        <v>1773</v>
      </c>
    </row>
    <row r="51" spans="1:12" x14ac:dyDescent="0.2">
      <c r="A51" t="s">
        <v>1707</v>
      </c>
      <c r="L51" s="3" t="s">
        <v>1774</v>
      </c>
    </row>
    <row r="52" spans="1:12" x14ac:dyDescent="0.2">
      <c r="L52" s="3" t="s">
        <v>1775</v>
      </c>
    </row>
    <row r="53" spans="1:12" x14ac:dyDescent="0.2">
      <c r="A53" t="s">
        <v>1708</v>
      </c>
      <c r="L53" s="3" t="s">
        <v>1776</v>
      </c>
    </row>
    <row r="54" spans="1:12" x14ac:dyDescent="0.2">
      <c r="L54" s="3" t="s">
        <v>1777</v>
      </c>
    </row>
    <row r="55" spans="1:12" x14ac:dyDescent="0.2">
      <c r="A55" t="s">
        <v>1709</v>
      </c>
    </row>
    <row r="57" spans="1:12" x14ac:dyDescent="0.2">
      <c r="A57" t="s">
        <v>1710</v>
      </c>
    </row>
    <row r="59" spans="1:12" x14ac:dyDescent="0.2">
      <c r="A59" t="s">
        <v>1711</v>
      </c>
    </row>
    <row r="61" spans="1:12" x14ac:dyDescent="0.2">
      <c r="A61" t="s">
        <v>1712</v>
      </c>
    </row>
    <row r="63" spans="1:12" x14ac:dyDescent="0.2">
      <c r="A63" t="s">
        <v>1713</v>
      </c>
    </row>
    <row r="65" spans="1:1" x14ac:dyDescent="0.2">
      <c r="A65" t="s">
        <v>1714</v>
      </c>
    </row>
    <row r="67" spans="1:1" x14ac:dyDescent="0.2">
      <c r="A67" t="s">
        <v>1715</v>
      </c>
    </row>
    <row r="69" spans="1:1" x14ac:dyDescent="0.2">
      <c r="A69" t="s">
        <v>1716</v>
      </c>
    </row>
    <row r="71" spans="1:1" x14ac:dyDescent="0.2">
      <c r="A71" t="s">
        <v>1717</v>
      </c>
    </row>
    <row r="73" spans="1:1" x14ac:dyDescent="0.2">
      <c r="A73" t="s">
        <v>1718</v>
      </c>
    </row>
    <row r="75" spans="1:1" x14ac:dyDescent="0.2">
      <c r="A75" t="s">
        <v>1719</v>
      </c>
    </row>
    <row r="77" spans="1:1" x14ac:dyDescent="0.2">
      <c r="A77" t="s">
        <v>1720</v>
      </c>
    </row>
    <row r="79" spans="1:1" x14ac:dyDescent="0.2">
      <c r="A79" t="s">
        <v>1721</v>
      </c>
    </row>
    <row r="81" spans="1:1" x14ac:dyDescent="0.2">
      <c r="A81" t="s">
        <v>1722</v>
      </c>
    </row>
    <row r="83" spans="1:1" x14ac:dyDescent="0.2">
      <c r="A83" t="s">
        <v>1723</v>
      </c>
    </row>
    <row r="85" spans="1:1" x14ac:dyDescent="0.2">
      <c r="A85" t="s">
        <v>1724</v>
      </c>
    </row>
    <row r="87" spans="1:1" x14ac:dyDescent="0.2">
      <c r="A87" t="s">
        <v>1725</v>
      </c>
    </row>
    <row r="89" spans="1:1" x14ac:dyDescent="0.2">
      <c r="A89" t="s">
        <v>1726</v>
      </c>
    </row>
    <row r="91" spans="1:1" x14ac:dyDescent="0.2">
      <c r="A91" t="s">
        <v>1727</v>
      </c>
    </row>
    <row r="93" spans="1:1" x14ac:dyDescent="0.2">
      <c r="A93" t="s">
        <v>1728</v>
      </c>
    </row>
    <row r="95" spans="1:1" x14ac:dyDescent="0.2">
      <c r="A95" t="s">
        <v>1729</v>
      </c>
    </row>
    <row r="99" spans="1:1" x14ac:dyDescent="0.2">
      <c r="A99" s="45" t="s">
        <v>544</v>
      </c>
    </row>
    <row r="100" spans="1:1" x14ac:dyDescent="0.2">
      <c r="A100" s="46" t="s">
        <v>543</v>
      </c>
    </row>
    <row r="101" spans="1:1" x14ac:dyDescent="0.2">
      <c r="A101" s="45" t="s">
        <v>545</v>
      </c>
    </row>
    <row r="102" spans="1:1" x14ac:dyDescent="0.2">
      <c r="A102" s="45" t="s">
        <v>548</v>
      </c>
    </row>
    <row r="103" spans="1:1" x14ac:dyDescent="0.2">
      <c r="A103" s="45" t="s">
        <v>549</v>
      </c>
    </row>
    <row r="104" spans="1:1" x14ac:dyDescent="0.2">
      <c r="A104" s="45" t="s">
        <v>546</v>
      </c>
    </row>
    <row r="105" spans="1:1" x14ac:dyDescent="0.2">
      <c r="A105" s="45" t="s">
        <v>547</v>
      </c>
    </row>
    <row r="106" spans="1:1" x14ac:dyDescent="0.2">
      <c r="A106" s="45" t="s">
        <v>550</v>
      </c>
    </row>
    <row r="107" spans="1:1" x14ac:dyDescent="0.2">
      <c r="A107" s="45" t="s">
        <v>551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"/>
  <sheetViews>
    <sheetView workbookViewId="0">
      <selection activeCell="C2" sqref="C2:C190"/>
    </sheetView>
  </sheetViews>
  <sheetFormatPr defaultRowHeight="12.75" x14ac:dyDescent="0.2"/>
  <cols>
    <col min="1" max="2" width="6.140625" customWidth="1"/>
  </cols>
  <sheetData>
    <row r="1" spans="1:3" x14ac:dyDescent="0.2">
      <c r="A1" t="s">
        <v>1687</v>
      </c>
      <c r="B1" t="s">
        <v>1695</v>
      </c>
    </row>
    <row r="2" spans="1:3" x14ac:dyDescent="0.2">
      <c r="A2">
        <v>60</v>
      </c>
      <c r="B2">
        <v>18</v>
      </c>
      <c r="C2">
        <f>0.685*A2</f>
        <v>41.1</v>
      </c>
    </row>
    <row r="3" spans="1:3" x14ac:dyDescent="0.2">
      <c r="A3">
        <v>280</v>
      </c>
      <c r="B3">
        <v>18</v>
      </c>
      <c r="C3">
        <f t="shared" ref="C3:C66" si="0">0.685*A3</f>
        <v>191.8</v>
      </c>
    </row>
    <row r="4" spans="1:3" x14ac:dyDescent="0.2">
      <c r="A4">
        <v>32</v>
      </c>
      <c r="B4">
        <v>18</v>
      </c>
      <c r="C4">
        <f t="shared" si="0"/>
        <v>21.92</v>
      </c>
    </row>
    <row r="5" spans="1:3" x14ac:dyDescent="0.2">
      <c r="A5">
        <v>17</v>
      </c>
      <c r="B5">
        <v>18</v>
      </c>
      <c r="C5">
        <f t="shared" si="0"/>
        <v>11.645000000000001</v>
      </c>
    </row>
    <row r="6" spans="1:3" x14ac:dyDescent="0.2">
      <c r="A6">
        <v>46</v>
      </c>
      <c r="B6">
        <v>18</v>
      </c>
      <c r="C6">
        <f t="shared" si="0"/>
        <v>31.51</v>
      </c>
    </row>
    <row r="7" spans="1:3" x14ac:dyDescent="0.2">
      <c r="A7">
        <v>25</v>
      </c>
      <c r="B7">
        <v>18</v>
      </c>
      <c r="C7">
        <f t="shared" si="0"/>
        <v>17.125</v>
      </c>
    </row>
    <row r="8" spans="1:3" x14ac:dyDescent="0.2">
      <c r="A8">
        <v>36</v>
      </c>
      <c r="B8">
        <v>18</v>
      </c>
      <c r="C8">
        <f t="shared" si="0"/>
        <v>24.660000000000004</v>
      </c>
    </row>
    <row r="9" spans="1:3" x14ac:dyDescent="0.2">
      <c r="A9">
        <v>156</v>
      </c>
      <c r="B9">
        <v>18</v>
      </c>
      <c r="C9">
        <f t="shared" si="0"/>
        <v>106.86000000000001</v>
      </c>
    </row>
    <row r="10" spans="1:3" x14ac:dyDescent="0.2">
      <c r="A10">
        <v>137</v>
      </c>
      <c r="B10">
        <v>18</v>
      </c>
      <c r="C10">
        <f t="shared" si="0"/>
        <v>93.845000000000013</v>
      </c>
    </row>
    <row r="11" spans="1:3" x14ac:dyDescent="0.2">
      <c r="A11">
        <v>35</v>
      </c>
      <c r="B11">
        <v>18</v>
      </c>
      <c r="C11">
        <f t="shared" si="0"/>
        <v>23.975000000000001</v>
      </c>
    </row>
    <row r="12" spans="1:3" x14ac:dyDescent="0.2">
      <c r="A12">
        <v>1800</v>
      </c>
      <c r="B12">
        <v>18</v>
      </c>
      <c r="C12">
        <f t="shared" si="0"/>
        <v>1233</v>
      </c>
    </row>
    <row r="13" spans="1:3" x14ac:dyDescent="0.2">
      <c r="A13">
        <v>78</v>
      </c>
      <c r="B13">
        <v>18</v>
      </c>
      <c r="C13">
        <f t="shared" si="0"/>
        <v>53.430000000000007</v>
      </c>
    </row>
    <row r="14" spans="1:3" x14ac:dyDescent="0.2">
      <c r="A14">
        <v>20</v>
      </c>
      <c r="B14">
        <v>18</v>
      </c>
      <c r="C14">
        <f t="shared" si="0"/>
        <v>13.700000000000001</v>
      </c>
    </row>
    <row r="15" spans="1:3" x14ac:dyDescent="0.2">
      <c r="A15">
        <v>21</v>
      </c>
      <c r="B15">
        <v>18</v>
      </c>
      <c r="C15">
        <f t="shared" si="0"/>
        <v>14.385000000000002</v>
      </c>
    </row>
    <row r="16" spans="1:3" x14ac:dyDescent="0.2">
      <c r="A16">
        <v>1390</v>
      </c>
      <c r="B16">
        <v>18</v>
      </c>
      <c r="C16">
        <f t="shared" si="0"/>
        <v>952.15000000000009</v>
      </c>
    </row>
    <row r="17" spans="1:3" x14ac:dyDescent="0.2">
      <c r="A17">
        <v>51</v>
      </c>
      <c r="B17">
        <v>18</v>
      </c>
      <c r="C17">
        <f t="shared" si="0"/>
        <v>34.935000000000002</v>
      </c>
    </row>
    <row r="18" spans="1:3" x14ac:dyDescent="0.2">
      <c r="A18">
        <v>39</v>
      </c>
      <c r="B18">
        <v>18</v>
      </c>
      <c r="C18">
        <f t="shared" si="0"/>
        <v>26.715000000000003</v>
      </c>
    </row>
    <row r="19" spans="1:3" x14ac:dyDescent="0.2">
      <c r="A19">
        <v>26.7</v>
      </c>
      <c r="B19">
        <v>18</v>
      </c>
      <c r="C19">
        <f t="shared" si="0"/>
        <v>18.2895</v>
      </c>
    </row>
    <row r="20" spans="1:3" x14ac:dyDescent="0.2">
      <c r="A20">
        <v>37.6</v>
      </c>
      <c r="B20">
        <v>18</v>
      </c>
      <c r="C20">
        <f t="shared" si="0"/>
        <v>25.756000000000004</v>
      </c>
    </row>
    <row r="21" spans="1:3" x14ac:dyDescent="0.2">
      <c r="A21">
        <v>79.400000000000006</v>
      </c>
      <c r="B21">
        <v>20</v>
      </c>
      <c r="C21">
        <f t="shared" si="0"/>
        <v>54.38900000000001</v>
      </c>
    </row>
    <row r="22" spans="1:3" x14ac:dyDescent="0.2">
      <c r="A22">
        <v>72.599999999999994</v>
      </c>
      <c r="B22">
        <v>20</v>
      </c>
      <c r="C22">
        <f t="shared" si="0"/>
        <v>49.731000000000002</v>
      </c>
    </row>
    <row r="23" spans="1:3" x14ac:dyDescent="0.2">
      <c r="A23">
        <v>36.700000000000003</v>
      </c>
      <c r="B23">
        <v>20</v>
      </c>
      <c r="C23">
        <f t="shared" si="0"/>
        <v>25.139500000000005</v>
      </c>
    </row>
    <row r="24" spans="1:3" x14ac:dyDescent="0.2">
      <c r="A24">
        <v>76.8</v>
      </c>
      <c r="B24">
        <v>20</v>
      </c>
      <c r="C24">
        <f t="shared" si="0"/>
        <v>52.608000000000004</v>
      </c>
    </row>
    <row r="25" spans="1:3" x14ac:dyDescent="0.2">
      <c r="A25">
        <v>165</v>
      </c>
      <c r="B25">
        <v>20</v>
      </c>
      <c r="C25">
        <f t="shared" si="0"/>
        <v>113.02500000000001</v>
      </c>
    </row>
    <row r="26" spans="1:3" x14ac:dyDescent="0.2">
      <c r="A26" s="102">
        <v>76.8</v>
      </c>
      <c r="B26" s="102">
        <v>20</v>
      </c>
      <c r="C26">
        <f t="shared" si="0"/>
        <v>52.608000000000004</v>
      </c>
    </row>
    <row r="27" spans="1:3" x14ac:dyDescent="0.2">
      <c r="A27" s="102">
        <v>165</v>
      </c>
      <c r="B27" s="102">
        <v>20</v>
      </c>
      <c r="C27">
        <f t="shared" si="0"/>
        <v>113.02500000000001</v>
      </c>
    </row>
    <row r="28" spans="1:3" x14ac:dyDescent="0.2">
      <c r="A28" s="102">
        <v>63</v>
      </c>
      <c r="B28" s="102">
        <v>20</v>
      </c>
      <c r="C28">
        <f t="shared" si="0"/>
        <v>43.155000000000001</v>
      </c>
    </row>
    <row r="29" spans="1:3" x14ac:dyDescent="0.2">
      <c r="B29">
        <v>20</v>
      </c>
      <c r="C29">
        <f t="shared" si="0"/>
        <v>0</v>
      </c>
    </row>
    <row r="30" spans="1:3" x14ac:dyDescent="0.2">
      <c r="A30">
        <v>154</v>
      </c>
      <c r="B30">
        <v>20</v>
      </c>
      <c r="C30">
        <f t="shared" si="0"/>
        <v>105.49000000000001</v>
      </c>
    </row>
    <row r="31" spans="1:3" x14ac:dyDescent="0.2">
      <c r="A31">
        <v>48.2</v>
      </c>
      <c r="B31">
        <v>20</v>
      </c>
      <c r="C31">
        <f t="shared" si="0"/>
        <v>33.017000000000003</v>
      </c>
    </row>
    <row r="32" spans="1:3" x14ac:dyDescent="0.2">
      <c r="A32">
        <v>68</v>
      </c>
      <c r="B32">
        <v>20</v>
      </c>
      <c r="C32">
        <f t="shared" si="0"/>
        <v>46.580000000000005</v>
      </c>
    </row>
    <row r="33" spans="1:3" x14ac:dyDescent="0.2">
      <c r="A33">
        <v>31.5</v>
      </c>
      <c r="B33">
        <v>20</v>
      </c>
      <c r="C33">
        <f t="shared" si="0"/>
        <v>21.577500000000001</v>
      </c>
    </row>
    <row r="34" spans="1:3" x14ac:dyDescent="0.2">
      <c r="A34" s="102">
        <v>135</v>
      </c>
      <c r="B34" s="102">
        <v>20</v>
      </c>
      <c r="C34">
        <f t="shared" si="0"/>
        <v>92.475000000000009</v>
      </c>
    </row>
    <row r="35" spans="1:3" x14ac:dyDescent="0.2">
      <c r="A35" s="102">
        <v>266</v>
      </c>
      <c r="B35" s="102">
        <v>20</v>
      </c>
      <c r="C35">
        <f t="shared" si="0"/>
        <v>182.21</v>
      </c>
    </row>
    <row r="36" spans="1:3" x14ac:dyDescent="0.2">
      <c r="A36" s="102">
        <v>37.5</v>
      </c>
      <c r="B36" s="102">
        <v>20</v>
      </c>
      <c r="C36">
        <f t="shared" si="0"/>
        <v>25.687500000000004</v>
      </c>
    </row>
    <row r="37" spans="1:3" x14ac:dyDescent="0.2">
      <c r="A37">
        <v>300</v>
      </c>
      <c r="B37">
        <v>24</v>
      </c>
      <c r="C37">
        <f t="shared" si="0"/>
        <v>205.50000000000003</v>
      </c>
    </row>
    <row r="38" spans="1:3" x14ac:dyDescent="0.2">
      <c r="A38">
        <v>175</v>
      </c>
      <c r="B38">
        <v>30</v>
      </c>
      <c r="C38">
        <f t="shared" si="0"/>
        <v>119.87500000000001</v>
      </c>
    </row>
    <row r="39" spans="1:3" x14ac:dyDescent="0.2">
      <c r="A39" s="102">
        <v>316</v>
      </c>
      <c r="B39" s="102">
        <v>32</v>
      </c>
      <c r="C39">
        <f t="shared" si="0"/>
        <v>216.46</v>
      </c>
    </row>
    <row r="40" spans="1:3" x14ac:dyDescent="0.2">
      <c r="A40">
        <v>240</v>
      </c>
      <c r="B40">
        <v>34</v>
      </c>
      <c r="C40">
        <f t="shared" si="0"/>
        <v>164.4</v>
      </c>
    </row>
    <row r="41" spans="1:3" x14ac:dyDescent="0.2">
      <c r="A41">
        <v>340</v>
      </c>
      <c r="B41">
        <v>35</v>
      </c>
      <c r="C41">
        <f t="shared" si="0"/>
        <v>232.9</v>
      </c>
    </row>
    <row r="42" spans="1:3" x14ac:dyDescent="0.2">
      <c r="A42">
        <v>213</v>
      </c>
      <c r="B42">
        <v>40</v>
      </c>
      <c r="C42">
        <f t="shared" si="0"/>
        <v>145.905</v>
      </c>
    </row>
    <row r="43" spans="1:3" x14ac:dyDescent="0.2">
      <c r="A43">
        <v>171</v>
      </c>
      <c r="B43">
        <v>42</v>
      </c>
      <c r="C43">
        <f t="shared" si="0"/>
        <v>117.13500000000001</v>
      </c>
    </row>
    <row r="44" spans="1:3" x14ac:dyDescent="0.2">
      <c r="A44" s="102">
        <v>171</v>
      </c>
      <c r="B44" s="102">
        <v>42</v>
      </c>
      <c r="C44">
        <f t="shared" si="0"/>
        <v>117.13500000000001</v>
      </c>
    </row>
    <row r="45" spans="1:3" x14ac:dyDescent="0.2">
      <c r="A45">
        <v>380</v>
      </c>
      <c r="B45">
        <v>46</v>
      </c>
      <c r="C45">
        <f t="shared" si="0"/>
        <v>260.3</v>
      </c>
    </row>
    <row r="46" spans="1:3" x14ac:dyDescent="0.2">
      <c r="A46">
        <v>224</v>
      </c>
      <c r="B46">
        <v>52</v>
      </c>
      <c r="C46">
        <f t="shared" si="0"/>
        <v>153.44</v>
      </c>
    </row>
    <row r="47" spans="1:3" x14ac:dyDescent="0.2">
      <c r="A47">
        <v>240</v>
      </c>
      <c r="B47">
        <v>58</v>
      </c>
      <c r="C47">
        <f t="shared" si="0"/>
        <v>164.4</v>
      </c>
    </row>
    <row r="48" spans="1:3" x14ac:dyDescent="0.2">
      <c r="A48">
        <v>327</v>
      </c>
      <c r="B48">
        <v>59</v>
      </c>
      <c r="C48">
        <f t="shared" si="0"/>
        <v>223.995</v>
      </c>
    </row>
    <row r="49" spans="1:3" x14ac:dyDescent="0.2">
      <c r="A49">
        <v>263</v>
      </c>
      <c r="B49">
        <v>73</v>
      </c>
      <c r="C49">
        <f t="shared" si="0"/>
        <v>180.155</v>
      </c>
    </row>
    <row r="50" spans="1:3" x14ac:dyDescent="0.2">
      <c r="A50">
        <v>263</v>
      </c>
      <c r="B50">
        <v>73</v>
      </c>
      <c r="C50">
        <f t="shared" si="0"/>
        <v>180.155</v>
      </c>
    </row>
    <row r="51" spans="1:3" x14ac:dyDescent="0.2">
      <c r="A51">
        <v>454</v>
      </c>
      <c r="B51">
        <v>73</v>
      </c>
      <c r="C51">
        <f t="shared" si="0"/>
        <v>310.99</v>
      </c>
    </row>
    <row r="52" spans="1:3" x14ac:dyDescent="0.2">
      <c r="A52" s="102">
        <v>1140</v>
      </c>
      <c r="B52" s="102">
        <v>73</v>
      </c>
      <c r="C52">
        <f t="shared" si="0"/>
        <v>780.90000000000009</v>
      </c>
    </row>
    <row r="53" spans="1:3" x14ac:dyDescent="0.2">
      <c r="A53" s="102"/>
      <c r="B53" s="102">
        <v>88</v>
      </c>
      <c r="C53">
        <f t="shared" si="0"/>
        <v>0</v>
      </c>
    </row>
    <row r="54" spans="1:3" x14ac:dyDescent="0.2">
      <c r="A54" s="102">
        <v>350</v>
      </c>
      <c r="B54" s="102">
        <v>90</v>
      </c>
      <c r="C54">
        <f t="shared" si="0"/>
        <v>239.75000000000003</v>
      </c>
    </row>
    <row r="55" spans="1:3" x14ac:dyDescent="0.2">
      <c r="A55" s="102">
        <v>320</v>
      </c>
      <c r="B55" s="102">
        <v>98</v>
      </c>
      <c r="C55">
        <f t="shared" si="0"/>
        <v>219.20000000000002</v>
      </c>
    </row>
    <row r="56" spans="1:3" x14ac:dyDescent="0.2">
      <c r="A56">
        <v>614</v>
      </c>
      <c r="B56">
        <v>100</v>
      </c>
      <c r="C56">
        <f t="shared" si="0"/>
        <v>420.59000000000003</v>
      </c>
    </row>
    <row r="57" spans="1:3" x14ac:dyDescent="0.2">
      <c r="A57">
        <v>1060</v>
      </c>
      <c r="B57">
        <v>120</v>
      </c>
      <c r="C57">
        <f t="shared" si="0"/>
        <v>726.1</v>
      </c>
    </row>
    <row r="58" spans="1:3" x14ac:dyDescent="0.2">
      <c r="A58" s="102">
        <v>1060</v>
      </c>
      <c r="B58" s="102">
        <v>120</v>
      </c>
      <c r="C58">
        <f t="shared" si="0"/>
        <v>726.1</v>
      </c>
    </row>
    <row r="59" spans="1:3" x14ac:dyDescent="0.2">
      <c r="A59" s="102">
        <v>325</v>
      </c>
      <c r="B59" s="102">
        <v>120</v>
      </c>
      <c r="C59">
        <f t="shared" si="0"/>
        <v>222.62500000000003</v>
      </c>
    </row>
    <row r="60" spans="1:3" x14ac:dyDescent="0.2">
      <c r="A60">
        <v>559</v>
      </c>
      <c r="B60">
        <v>130</v>
      </c>
      <c r="C60">
        <f t="shared" si="0"/>
        <v>382.91500000000002</v>
      </c>
    </row>
    <row r="61" spans="1:3" x14ac:dyDescent="0.2">
      <c r="A61">
        <v>430</v>
      </c>
      <c r="B61">
        <v>170</v>
      </c>
      <c r="C61">
        <f t="shared" si="0"/>
        <v>294.55</v>
      </c>
    </row>
    <row r="62" spans="1:3" x14ac:dyDescent="0.2">
      <c r="A62">
        <v>990</v>
      </c>
      <c r="B62">
        <v>170</v>
      </c>
      <c r="C62">
        <f t="shared" si="0"/>
        <v>678.15000000000009</v>
      </c>
    </row>
    <row r="63" spans="1:3" x14ac:dyDescent="0.2">
      <c r="A63">
        <v>600</v>
      </c>
      <c r="B63">
        <v>170</v>
      </c>
      <c r="C63">
        <f t="shared" si="0"/>
        <v>411.00000000000006</v>
      </c>
    </row>
    <row r="64" spans="1:3" x14ac:dyDescent="0.2">
      <c r="A64">
        <v>313</v>
      </c>
      <c r="B64">
        <v>180</v>
      </c>
      <c r="C64">
        <f t="shared" si="0"/>
        <v>214.40500000000003</v>
      </c>
    </row>
    <row r="65" spans="1:3" x14ac:dyDescent="0.2">
      <c r="A65">
        <v>752</v>
      </c>
      <c r="B65">
        <v>180</v>
      </c>
      <c r="C65">
        <f t="shared" si="0"/>
        <v>515.12</v>
      </c>
    </row>
    <row r="66" spans="1:3" x14ac:dyDescent="0.2">
      <c r="A66">
        <v>617</v>
      </c>
      <c r="B66">
        <v>200</v>
      </c>
      <c r="C66">
        <f t="shared" si="0"/>
        <v>422.64500000000004</v>
      </c>
    </row>
    <row r="67" spans="1:3" x14ac:dyDescent="0.2">
      <c r="A67">
        <v>1540</v>
      </c>
      <c r="B67">
        <v>200</v>
      </c>
      <c r="C67">
        <f t="shared" ref="C67:C130" si="1">0.685*A67</f>
        <v>1054.9000000000001</v>
      </c>
    </row>
    <row r="68" spans="1:3" x14ac:dyDescent="0.2">
      <c r="A68" s="102">
        <v>610</v>
      </c>
      <c r="B68" s="102">
        <v>210</v>
      </c>
      <c r="C68">
        <f t="shared" si="1"/>
        <v>417.85</v>
      </c>
    </row>
    <row r="69" spans="1:3" x14ac:dyDescent="0.2">
      <c r="A69">
        <v>1090</v>
      </c>
      <c r="B69">
        <v>220</v>
      </c>
      <c r="C69">
        <f t="shared" si="1"/>
        <v>746.65000000000009</v>
      </c>
    </row>
    <row r="70" spans="1:3" x14ac:dyDescent="0.2">
      <c r="A70" s="102">
        <v>416</v>
      </c>
      <c r="B70" s="102">
        <v>220</v>
      </c>
      <c r="C70">
        <f t="shared" si="1"/>
        <v>284.96000000000004</v>
      </c>
    </row>
    <row r="71" spans="1:3" x14ac:dyDescent="0.2">
      <c r="A71">
        <v>335</v>
      </c>
      <c r="B71">
        <v>230</v>
      </c>
      <c r="C71">
        <f t="shared" si="1"/>
        <v>229.47500000000002</v>
      </c>
    </row>
    <row r="72" spans="1:3" x14ac:dyDescent="0.2">
      <c r="A72">
        <v>925</v>
      </c>
      <c r="B72">
        <v>230</v>
      </c>
      <c r="C72">
        <f t="shared" si="1"/>
        <v>633.625</v>
      </c>
    </row>
    <row r="73" spans="1:3" x14ac:dyDescent="0.2">
      <c r="A73" s="102">
        <v>925</v>
      </c>
      <c r="B73" s="102">
        <v>230</v>
      </c>
      <c r="C73">
        <f t="shared" si="1"/>
        <v>633.625</v>
      </c>
    </row>
    <row r="74" spans="1:3" x14ac:dyDescent="0.2">
      <c r="A74">
        <v>980</v>
      </c>
      <c r="B74">
        <v>230</v>
      </c>
      <c r="C74">
        <f t="shared" si="1"/>
        <v>671.30000000000007</v>
      </c>
    </row>
    <row r="75" spans="1:3" x14ac:dyDescent="0.2">
      <c r="A75" s="102">
        <v>2050</v>
      </c>
      <c r="B75" s="102">
        <v>270</v>
      </c>
      <c r="C75">
        <f t="shared" si="1"/>
        <v>1404.25</v>
      </c>
    </row>
    <row r="76" spans="1:3" x14ac:dyDescent="0.2">
      <c r="A76" s="102">
        <v>640</v>
      </c>
      <c r="B76" s="102">
        <v>310</v>
      </c>
      <c r="C76">
        <f t="shared" si="1"/>
        <v>438.40000000000003</v>
      </c>
    </row>
    <row r="77" spans="1:3" x14ac:dyDescent="0.2">
      <c r="A77">
        <v>897</v>
      </c>
      <c r="B77">
        <v>330</v>
      </c>
      <c r="C77">
        <f t="shared" si="1"/>
        <v>614.44500000000005</v>
      </c>
    </row>
    <row r="78" spans="1:3" x14ac:dyDescent="0.2">
      <c r="A78">
        <v>1510</v>
      </c>
      <c r="B78">
        <v>330</v>
      </c>
      <c r="C78">
        <f t="shared" si="1"/>
        <v>1034.3500000000001</v>
      </c>
    </row>
    <row r="79" spans="1:3" x14ac:dyDescent="0.2">
      <c r="A79">
        <v>660</v>
      </c>
      <c r="B79">
        <v>340</v>
      </c>
      <c r="C79">
        <f t="shared" si="1"/>
        <v>452.1</v>
      </c>
    </row>
    <row r="80" spans="1:3" x14ac:dyDescent="0.2">
      <c r="A80">
        <v>870</v>
      </c>
      <c r="B80">
        <v>350</v>
      </c>
      <c r="C80">
        <f t="shared" si="1"/>
        <v>595.95000000000005</v>
      </c>
    </row>
    <row r="81" spans="1:3" x14ac:dyDescent="0.2">
      <c r="A81">
        <v>2370</v>
      </c>
      <c r="B81">
        <v>350</v>
      </c>
      <c r="C81">
        <f t="shared" si="1"/>
        <v>1623.45</v>
      </c>
    </row>
    <row r="82" spans="1:3" x14ac:dyDescent="0.2">
      <c r="A82">
        <v>1080</v>
      </c>
      <c r="B82">
        <v>400</v>
      </c>
      <c r="C82">
        <f t="shared" si="1"/>
        <v>739.80000000000007</v>
      </c>
    </row>
    <row r="83" spans="1:3" x14ac:dyDescent="0.2">
      <c r="A83" s="102">
        <v>1080</v>
      </c>
      <c r="B83" s="102">
        <v>400</v>
      </c>
      <c r="C83">
        <f t="shared" si="1"/>
        <v>739.80000000000007</v>
      </c>
    </row>
    <row r="84" spans="1:3" x14ac:dyDescent="0.2">
      <c r="A84">
        <v>1340</v>
      </c>
      <c r="B84">
        <v>410</v>
      </c>
      <c r="C84">
        <f t="shared" si="1"/>
        <v>917.90000000000009</v>
      </c>
    </row>
    <row r="85" spans="1:3" x14ac:dyDescent="0.2">
      <c r="A85">
        <v>1210</v>
      </c>
      <c r="B85">
        <v>410</v>
      </c>
      <c r="C85">
        <f t="shared" si="1"/>
        <v>828.85</v>
      </c>
    </row>
    <row r="86" spans="1:3" x14ac:dyDescent="0.2">
      <c r="A86">
        <v>1090</v>
      </c>
      <c r="B86">
        <v>440</v>
      </c>
      <c r="C86">
        <f t="shared" si="1"/>
        <v>746.65000000000009</v>
      </c>
    </row>
    <row r="87" spans="1:3" x14ac:dyDescent="0.2">
      <c r="A87">
        <v>1090</v>
      </c>
      <c r="B87">
        <v>450</v>
      </c>
      <c r="C87">
        <f t="shared" si="1"/>
        <v>746.65000000000009</v>
      </c>
    </row>
    <row r="88" spans="1:3" x14ac:dyDescent="0.2">
      <c r="A88">
        <v>954</v>
      </c>
      <c r="B88">
        <v>470</v>
      </c>
      <c r="C88">
        <f t="shared" si="1"/>
        <v>653.49</v>
      </c>
    </row>
    <row r="89" spans="1:3" x14ac:dyDescent="0.2">
      <c r="A89">
        <v>880</v>
      </c>
      <c r="B89">
        <v>480</v>
      </c>
      <c r="C89">
        <f t="shared" si="1"/>
        <v>602.80000000000007</v>
      </c>
    </row>
    <row r="90" spans="1:3" x14ac:dyDescent="0.2">
      <c r="A90" s="6">
        <v>2050</v>
      </c>
      <c r="B90" s="6">
        <v>480</v>
      </c>
      <c r="C90">
        <f t="shared" si="1"/>
        <v>1404.25</v>
      </c>
    </row>
    <row r="91" spans="1:3" x14ac:dyDescent="0.2">
      <c r="A91" s="95">
        <v>1830</v>
      </c>
      <c r="B91" s="95">
        <v>500</v>
      </c>
      <c r="C91">
        <f t="shared" si="1"/>
        <v>1253.5500000000002</v>
      </c>
    </row>
    <row r="92" spans="1:3" x14ac:dyDescent="0.2">
      <c r="A92" s="6">
        <v>1010</v>
      </c>
      <c r="B92" s="6">
        <v>510</v>
      </c>
      <c r="C92">
        <f t="shared" si="1"/>
        <v>691.85</v>
      </c>
    </row>
    <row r="93" spans="1:3" x14ac:dyDescent="0.2">
      <c r="A93" s="6"/>
      <c r="B93" s="6">
        <v>540</v>
      </c>
      <c r="C93">
        <f t="shared" si="1"/>
        <v>0</v>
      </c>
    </row>
    <row r="94" spans="1:3" x14ac:dyDescent="0.2">
      <c r="A94" s="6">
        <v>1300</v>
      </c>
      <c r="B94" s="6">
        <v>550</v>
      </c>
      <c r="C94">
        <f t="shared" si="1"/>
        <v>890.50000000000011</v>
      </c>
    </row>
    <row r="95" spans="1:3" x14ac:dyDescent="0.2">
      <c r="A95" s="6">
        <v>1490</v>
      </c>
      <c r="B95" s="6">
        <v>560</v>
      </c>
      <c r="C95">
        <f t="shared" si="1"/>
        <v>1020.6500000000001</v>
      </c>
    </row>
    <row r="96" spans="1:3" x14ac:dyDescent="0.2">
      <c r="A96" s="95">
        <v>1490</v>
      </c>
      <c r="B96" s="95">
        <v>560</v>
      </c>
      <c r="C96">
        <f t="shared" si="1"/>
        <v>1020.6500000000001</v>
      </c>
    </row>
    <row r="97" spans="1:3" x14ac:dyDescent="0.2">
      <c r="A97" s="6">
        <v>1860</v>
      </c>
      <c r="B97" s="6">
        <v>570</v>
      </c>
      <c r="C97">
        <f t="shared" si="1"/>
        <v>1274.1000000000001</v>
      </c>
    </row>
    <row r="98" spans="1:3" x14ac:dyDescent="0.2">
      <c r="A98" s="6">
        <v>1700</v>
      </c>
      <c r="B98" s="6">
        <v>570</v>
      </c>
      <c r="C98">
        <f t="shared" si="1"/>
        <v>1164.5</v>
      </c>
    </row>
    <row r="99" spans="1:3" x14ac:dyDescent="0.2">
      <c r="A99" s="6">
        <v>1380</v>
      </c>
      <c r="B99" s="6">
        <v>600</v>
      </c>
      <c r="C99">
        <f t="shared" si="1"/>
        <v>945.30000000000007</v>
      </c>
    </row>
    <row r="100" spans="1:3" x14ac:dyDescent="0.2">
      <c r="A100" s="6">
        <v>2180</v>
      </c>
      <c r="B100" s="6">
        <v>610</v>
      </c>
      <c r="C100">
        <f t="shared" si="1"/>
        <v>1493.3000000000002</v>
      </c>
    </row>
    <row r="101" spans="1:3" x14ac:dyDescent="0.2">
      <c r="A101" s="6">
        <v>1420</v>
      </c>
      <c r="B101" s="6">
        <v>610</v>
      </c>
      <c r="C101">
        <f t="shared" si="1"/>
        <v>972.7</v>
      </c>
    </row>
    <row r="102" spans="1:3" x14ac:dyDescent="0.2">
      <c r="A102" s="95">
        <v>2000</v>
      </c>
      <c r="B102" s="95">
        <v>620</v>
      </c>
      <c r="C102">
        <f t="shared" si="1"/>
        <v>1370</v>
      </c>
    </row>
    <row r="103" spans="1:3" x14ac:dyDescent="0.2">
      <c r="A103" s="6">
        <v>1830</v>
      </c>
      <c r="B103" s="6">
        <v>640</v>
      </c>
      <c r="C103">
        <f t="shared" si="1"/>
        <v>1253.5500000000002</v>
      </c>
    </row>
    <row r="104" spans="1:3" x14ac:dyDescent="0.2">
      <c r="A104" s="6">
        <v>1800</v>
      </c>
      <c r="B104" s="6">
        <v>690</v>
      </c>
      <c r="C104">
        <f t="shared" si="1"/>
        <v>1233</v>
      </c>
    </row>
    <row r="105" spans="1:3" x14ac:dyDescent="0.2">
      <c r="A105" s="6">
        <v>1200</v>
      </c>
      <c r="B105" s="6">
        <v>700</v>
      </c>
      <c r="C105">
        <f t="shared" si="1"/>
        <v>822.00000000000011</v>
      </c>
    </row>
    <row r="106" spans="1:3" x14ac:dyDescent="0.2">
      <c r="A106" s="6">
        <v>2930</v>
      </c>
      <c r="B106" s="6">
        <v>700</v>
      </c>
      <c r="C106">
        <f t="shared" si="1"/>
        <v>2007.0500000000002</v>
      </c>
    </row>
    <row r="107" spans="1:3" x14ac:dyDescent="0.2">
      <c r="A107" s="6">
        <v>2800</v>
      </c>
      <c r="B107" s="6">
        <v>750</v>
      </c>
      <c r="C107">
        <f t="shared" si="1"/>
        <v>1918.0000000000002</v>
      </c>
    </row>
    <row r="108" spans="1:3" x14ac:dyDescent="0.2">
      <c r="A108">
        <v>1690</v>
      </c>
      <c r="B108">
        <v>760</v>
      </c>
      <c r="C108">
        <f t="shared" si="1"/>
        <v>1157.6500000000001</v>
      </c>
    </row>
    <row r="109" spans="1:3" x14ac:dyDescent="0.2">
      <c r="A109">
        <v>2100</v>
      </c>
      <c r="B109">
        <v>760</v>
      </c>
      <c r="C109">
        <f t="shared" si="1"/>
        <v>1438.5</v>
      </c>
    </row>
    <row r="110" spans="1:3" x14ac:dyDescent="0.2">
      <c r="A110" s="102">
        <v>7560</v>
      </c>
      <c r="B110" s="102">
        <v>760</v>
      </c>
      <c r="C110">
        <f t="shared" si="1"/>
        <v>5178.6000000000004</v>
      </c>
    </row>
    <row r="111" spans="1:3" x14ac:dyDescent="0.2">
      <c r="A111">
        <v>1740</v>
      </c>
      <c r="B111">
        <v>770</v>
      </c>
      <c r="C111">
        <f t="shared" si="1"/>
        <v>1191.9000000000001</v>
      </c>
    </row>
    <row r="112" spans="1:3" x14ac:dyDescent="0.2">
      <c r="A112">
        <v>2400</v>
      </c>
      <c r="B112">
        <v>780</v>
      </c>
      <c r="C112">
        <f t="shared" si="1"/>
        <v>1644.0000000000002</v>
      </c>
    </row>
    <row r="113" spans="1:3" x14ac:dyDescent="0.2">
      <c r="A113">
        <v>1700</v>
      </c>
      <c r="B113">
        <v>780</v>
      </c>
      <c r="C113">
        <f t="shared" si="1"/>
        <v>1164.5</v>
      </c>
    </row>
    <row r="114" spans="1:3" x14ac:dyDescent="0.2">
      <c r="A114">
        <v>1770</v>
      </c>
      <c r="B114">
        <v>810</v>
      </c>
      <c r="C114">
        <f t="shared" si="1"/>
        <v>1212.45</v>
      </c>
    </row>
    <row r="115" spans="1:3" x14ac:dyDescent="0.2">
      <c r="A115">
        <v>2670</v>
      </c>
      <c r="B115">
        <v>850</v>
      </c>
      <c r="C115">
        <f t="shared" si="1"/>
        <v>1828.95</v>
      </c>
    </row>
    <row r="116" spans="1:3" x14ac:dyDescent="0.2">
      <c r="A116">
        <v>1960</v>
      </c>
      <c r="B116">
        <v>850</v>
      </c>
      <c r="C116">
        <f t="shared" si="1"/>
        <v>1342.6000000000001</v>
      </c>
    </row>
    <row r="117" spans="1:3" x14ac:dyDescent="0.2">
      <c r="A117">
        <v>1780</v>
      </c>
      <c r="B117">
        <v>890</v>
      </c>
      <c r="C117">
        <f t="shared" si="1"/>
        <v>1219.3000000000002</v>
      </c>
    </row>
    <row r="118" spans="1:3" x14ac:dyDescent="0.2">
      <c r="A118">
        <v>3080</v>
      </c>
      <c r="B118">
        <v>900</v>
      </c>
      <c r="C118">
        <f t="shared" si="1"/>
        <v>2109.8000000000002</v>
      </c>
    </row>
    <row r="119" spans="1:3" x14ac:dyDescent="0.2">
      <c r="A119">
        <v>2210</v>
      </c>
      <c r="B119">
        <v>930</v>
      </c>
      <c r="C119">
        <f t="shared" si="1"/>
        <v>1513.8500000000001</v>
      </c>
    </row>
    <row r="120" spans="1:3" x14ac:dyDescent="0.2">
      <c r="A120">
        <v>2710</v>
      </c>
      <c r="B120">
        <v>960</v>
      </c>
      <c r="C120">
        <f t="shared" si="1"/>
        <v>1856.3500000000001</v>
      </c>
    </row>
    <row r="121" spans="1:3" x14ac:dyDescent="0.2">
      <c r="A121">
        <v>2600</v>
      </c>
      <c r="B121">
        <v>970</v>
      </c>
      <c r="C121">
        <f t="shared" si="1"/>
        <v>1781.0000000000002</v>
      </c>
    </row>
    <row r="122" spans="1:3" x14ac:dyDescent="0.2">
      <c r="A122">
        <v>2000</v>
      </c>
      <c r="B122">
        <v>1000</v>
      </c>
      <c r="C122">
        <f t="shared" si="1"/>
        <v>1370</v>
      </c>
    </row>
    <row r="123" spans="1:3" x14ac:dyDescent="0.2">
      <c r="A123">
        <v>1920</v>
      </c>
      <c r="B123">
        <v>1000</v>
      </c>
      <c r="C123">
        <f t="shared" si="1"/>
        <v>1315.2</v>
      </c>
    </row>
    <row r="124" spans="1:3" x14ac:dyDescent="0.2">
      <c r="A124">
        <v>2340</v>
      </c>
      <c r="B124">
        <v>1000</v>
      </c>
      <c r="C124">
        <f t="shared" si="1"/>
        <v>1602.9</v>
      </c>
    </row>
    <row r="125" spans="1:3" x14ac:dyDescent="0.2">
      <c r="A125">
        <v>3860</v>
      </c>
      <c r="B125">
        <v>1100</v>
      </c>
      <c r="C125">
        <f t="shared" si="1"/>
        <v>2644.1000000000004</v>
      </c>
    </row>
    <row r="126" spans="1:3" x14ac:dyDescent="0.2">
      <c r="A126">
        <v>2460</v>
      </c>
      <c r="B126">
        <v>1200</v>
      </c>
      <c r="C126">
        <f t="shared" si="1"/>
        <v>1685.1000000000001</v>
      </c>
    </row>
    <row r="127" spans="1:3" x14ac:dyDescent="0.2">
      <c r="A127">
        <v>3100</v>
      </c>
      <c r="B127">
        <v>1300</v>
      </c>
      <c r="C127">
        <f t="shared" si="1"/>
        <v>2123.5</v>
      </c>
    </row>
    <row r="128" spans="1:3" x14ac:dyDescent="0.2">
      <c r="A128">
        <v>3500</v>
      </c>
      <c r="B128">
        <v>1300</v>
      </c>
      <c r="C128">
        <f t="shared" si="1"/>
        <v>2397.5</v>
      </c>
    </row>
    <row r="129" spans="1:3" x14ac:dyDescent="0.2">
      <c r="A129">
        <v>2500</v>
      </c>
      <c r="B129">
        <v>1300</v>
      </c>
      <c r="C129">
        <f t="shared" si="1"/>
        <v>1712.5000000000002</v>
      </c>
    </row>
    <row r="130" spans="1:3" x14ac:dyDescent="0.2">
      <c r="A130">
        <v>2930</v>
      </c>
      <c r="B130">
        <v>1300</v>
      </c>
      <c r="C130">
        <f t="shared" si="1"/>
        <v>2007.0500000000002</v>
      </c>
    </row>
    <row r="131" spans="1:3" x14ac:dyDescent="0.2">
      <c r="A131">
        <v>4400</v>
      </c>
      <c r="B131">
        <v>1400</v>
      </c>
      <c r="C131">
        <f t="shared" ref="C131:C190" si="2">0.685*A131</f>
        <v>3014.0000000000005</v>
      </c>
    </row>
    <row r="132" spans="1:3" x14ac:dyDescent="0.2">
      <c r="A132">
        <v>3270</v>
      </c>
      <c r="B132">
        <v>1400</v>
      </c>
      <c r="C132">
        <f t="shared" si="2"/>
        <v>2239.9500000000003</v>
      </c>
    </row>
    <row r="133" spans="1:3" x14ac:dyDescent="0.2">
      <c r="A133">
        <v>4430</v>
      </c>
      <c r="B133">
        <v>1400</v>
      </c>
      <c r="C133">
        <f t="shared" si="2"/>
        <v>3034.55</v>
      </c>
    </row>
    <row r="134" spans="1:3" x14ac:dyDescent="0.2">
      <c r="A134">
        <v>3720</v>
      </c>
      <c r="B134">
        <v>1400</v>
      </c>
      <c r="C134">
        <f t="shared" si="2"/>
        <v>2548.2000000000003</v>
      </c>
    </row>
    <row r="135" spans="1:3" x14ac:dyDescent="0.2">
      <c r="A135">
        <v>5070</v>
      </c>
      <c r="B135">
        <v>1400</v>
      </c>
      <c r="C135">
        <f t="shared" si="2"/>
        <v>3472.9500000000003</v>
      </c>
    </row>
    <row r="136" spans="1:3" x14ac:dyDescent="0.2">
      <c r="A136">
        <v>3430</v>
      </c>
      <c r="B136">
        <v>1500</v>
      </c>
      <c r="C136">
        <f t="shared" si="2"/>
        <v>2349.5500000000002</v>
      </c>
    </row>
    <row r="137" spans="1:3" x14ac:dyDescent="0.2">
      <c r="A137">
        <v>4660</v>
      </c>
      <c r="B137">
        <v>1500</v>
      </c>
      <c r="C137">
        <f t="shared" si="2"/>
        <v>3192.1000000000004</v>
      </c>
    </row>
    <row r="138" spans="1:3" x14ac:dyDescent="0.2">
      <c r="A138">
        <v>3960</v>
      </c>
      <c r="B138">
        <v>1500</v>
      </c>
      <c r="C138">
        <f t="shared" si="2"/>
        <v>2712.6000000000004</v>
      </c>
    </row>
    <row r="139" spans="1:3" x14ac:dyDescent="0.2">
      <c r="A139">
        <v>3064</v>
      </c>
      <c r="B139">
        <v>1600</v>
      </c>
      <c r="C139">
        <f t="shared" si="2"/>
        <v>2098.84</v>
      </c>
    </row>
    <row r="140" spans="1:3" x14ac:dyDescent="0.2">
      <c r="A140">
        <v>6900</v>
      </c>
      <c r="B140">
        <v>1600</v>
      </c>
      <c r="C140">
        <f t="shared" si="2"/>
        <v>4726.5</v>
      </c>
    </row>
    <row r="141" spans="1:3" x14ac:dyDescent="0.2">
      <c r="A141">
        <v>3260</v>
      </c>
      <c r="B141">
        <v>1700</v>
      </c>
      <c r="C141">
        <f t="shared" si="2"/>
        <v>2233.1000000000004</v>
      </c>
    </row>
    <row r="142" spans="1:3" x14ac:dyDescent="0.2">
      <c r="A142">
        <v>5610</v>
      </c>
      <c r="B142">
        <v>1900</v>
      </c>
      <c r="C142">
        <f t="shared" si="2"/>
        <v>3842.8500000000004</v>
      </c>
    </row>
    <row r="143" spans="1:3" x14ac:dyDescent="0.2">
      <c r="A143">
        <v>3820</v>
      </c>
      <c r="B143">
        <v>1900</v>
      </c>
      <c r="C143">
        <f t="shared" si="2"/>
        <v>2616.7000000000003</v>
      </c>
    </row>
    <row r="144" spans="1:3" x14ac:dyDescent="0.2">
      <c r="A144">
        <v>6370</v>
      </c>
      <c r="B144">
        <v>1900</v>
      </c>
      <c r="C144">
        <f t="shared" si="2"/>
        <v>4363.4500000000007</v>
      </c>
    </row>
    <row r="145" spans="1:3" x14ac:dyDescent="0.2">
      <c r="A145">
        <v>4212</v>
      </c>
      <c r="B145">
        <v>2000</v>
      </c>
      <c r="C145">
        <f t="shared" si="2"/>
        <v>2885.2200000000003</v>
      </c>
    </row>
    <row r="146" spans="1:3" x14ac:dyDescent="0.2">
      <c r="A146">
        <v>5000</v>
      </c>
      <c r="B146">
        <v>2100</v>
      </c>
      <c r="C146">
        <f t="shared" si="2"/>
        <v>3425.0000000000005</v>
      </c>
    </row>
    <row r="147" spans="1:3" x14ac:dyDescent="0.2">
      <c r="A147">
        <v>8600</v>
      </c>
      <c r="B147">
        <v>2100</v>
      </c>
      <c r="C147">
        <f t="shared" si="2"/>
        <v>5891.0000000000009</v>
      </c>
    </row>
    <row r="148" spans="1:3" x14ac:dyDescent="0.2">
      <c r="A148">
        <v>4440</v>
      </c>
      <c r="B148">
        <v>2300</v>
      </c>
      <c r="C148">
        <f t="shared" si="2"/>
        <v>3041.4</v>
      </c>
    </row>
    <row r="149" spans="1:3" x14ac:dyDescent="0.2">
      <c r="A149">
        <v>5000</v>
      </c>
      <c r="B149">
        <v>2300</v>
      </c>
      <c r="C149">
        <f t="shared" si="2"/>
        <v>3425.0000000000005</v>
      </c>
    </row>
    <row r="150" spans="1:3" x14ac:dyDescent="0.2">
      <c r="A150">
        <v>8390</v>
      </c>
      <c r="B150">
        <v>2500</v>
      </c>
      <c r="C150">
        <f t="shared" si="2"/>
        <v>5747.1500000000005</v>
      </c>
    </row>
    <row r="151" spans="1:3" x14ac:dyDescent="0.2">
      <c r="A151">
        <v>4510</v>
      </c>
      <c r="B151">
        <v>2600</v>
      </c>
      <c r="C151">
        <f t="shared" si="2"/>
        <v>3089.3500000000004</v>
      </c>
    </row>
    <row r="152" spans="1:3" x14ac:dyDescent="0.2">
      <c r="A152" s="102">
        <v>4010</v>
      </c>
      <c r="B152" s="102">
        <v>2700</v>
      </c>
      <c r="C152">
        <f t="shared" si="2"/>
        <v>2746.8500000000004</v>
      </c>
    </row>
    <row r="153" spans="1:3" x14ac:dyDescent="0.2">
      <c r="A153">
        <v>5790</v>
      </c>
      <c r="B153">
        <v>2700</v>
      </c>
      <c r="C153">
        <f t="shared" si="2"/>
        <v>3966.15</v>
      </c>
    </row>
    <row r="154" spans="1:3" x14ac:dyDescent="0.2">
      <c r="A154">
        <v>6550</v>
      </c>
      <c r="B154">
        <v>2700</v>
      </c>
      <c r="C154">
        <f t="shared" si="2"/>
        <v>4486.75</v>
      </c>
    </row>
    <row r="155" spans="1:3" x14ac:dyDescent="0.2">
      <c r="A155">
        <v>4750</v>
      </c>
      <c r="B155">
        <v>2800</v>
      </c>
      <c r="C155">
        <f t="shared" si="2"/>
        <v>3253.7500000000005</v>
      </c>
    </row>
    <row r="156" spans="1:3" x14ac:dyDescent="0.2">
      <c r="A156" s="102">
        <v>4750</v>
      </c>
      <c r="B156" s="102">
        <v>2800</v>
      </c>
      <c r="C156">
        <f t="shared" si="2"/>
        <v>3253.7500000000005</v>
      </c>
    </row>
    <row r="157" spans="1:3" x14ac:dyDescent="0.2">
      <c r="A157">
        <v>9400</v>
      </c>
      <c r="B157">
        <v>2800</v>
      </c>
      <c r="C157">
        <f t="shared" si="2"/>
        <v>6439.0000000000009</v>
      </c>
    </row>
    <row r="158" spans="1:3" x14ac:dyDescent="0.2">
      <c r="A158">
        <v>5830</v>
      </c>
      <c r="B158">
        <v>2900</v>
      </c>
      <c r="C158">
        <f t="shared" si="2"/>
        <v>3993.55</v>
      </c>
    </row>
    <row r="159" spans="1:3" x14ac:dyDescent="0.2">
      <c r="A159">
        <v>4200</v>
      </c>
      <c r="B159">
        <v>3000</v>
      </c>
      <c r="C159">
        <f t="shared" si="2"/>
        <v>2877</v>
      </c>
    </row>
    <row r="160" spans="1:3" x14ac:dyDescent="0.2">
      <c r="A160">
        <v>5070</v>
      </c>
      <c r="B160">
        <v>3000</v>
      </c>
      <c r="C160">
        <f t="shared" si="2"/>
        <v>3472.9500000000003</v>
      </c>
    </row>
    <row r="161" spans="1:3" x14ac:dyDescent="0.2">
      <c r="A161">
        <v>4400</v>
      </c>
      <c r="B161">
        <v>3000</v>
      </c>
      <c r="C161">
        <f t="shared" si="2"/>
        <v>3014.0000000000005</v>
      </c>
    </row>
    <row r="162" spans="1:3" x14ac:dyDescent="0.2">
      <c r="A162" s="102">
        <v>4400</v>
      </c>
      <c r="B162" s="102">
        <v>3000</v>
      </c>
      <c r="C162">
        <f t="shared" si="2"/>
        <v>3014.0000000000005</v>
      </c>
    </row>
    <row r="163" spans="1:3" x14ac:dyDescent="0.2">
      <c r="A163">
        <v>7500</v>
      </c>
      <c r="B163">
        <v>3500</v>
      </c>
      <c r="C163">
        <f t="shared" si="2"/>
        <v>5137.5</v>
      </c>
    </row>
    <row r="164" spans="1:3" x14ac:dyDescent="0.2">
      <c r="A164">
        <v>6600</v>
      </c>
      <c r="B164">
        <v>3600</v>
      </c>
      <c r="C164">
        <f t="shared" si="2"/>
        <v>4521</v>
      </c>
    </row>
    <row r="165" spans="1:3" x14ac:dyDescent="0.2">
      <c r="A165">
        <v>10900</v>
      </c>
      <c r="B165">
        <v>3600</v>
      </c>
      <c r="C165">
        <f t="shared" si="2"/>
        <v>7466.5000000000009</v>
      </c>
    </row>
    <row r="166" spans="1:3" x14ac:dyDescent="0.2">
      <c r="A166">
        <v>7300</v>
      </c>
      <c r="B166">
        <v>3700</v>
      </c>
      <c r="C166">
        <f t="shared" si="2"/>
        <v>5000.5</v>
      </c>
    </row>
    <row r="167" spans="1:3" x14ac:dyDescent="0.2">
      <c r="A167">
        <v>8840</v>
      </c>
      <c r="B167">
        <v>3700</v>
      </c>
      <c r="C167">
        <f t="shared" si="2"/>
        <v>6055.4000000000005</v>
      </c>
    </row>
    <row r="168" spans="1:3" x14ac:dyDescent="0.2">
      <c r="A168">
        <v>8800</v>
      </c>
      <c r="B168">
        <v>4200</v>
      </c>
      <c r="C168">
        <f t="shared" si="2"/>
        <v>6028.0000000000009</v>
      </c>
    </row>
    <row r="169" spans="1:3" x14ac:dyDescent="0.2">
      <c r="A169" s="102">
        <v>9790</v>
      </c>
      <c r="B169" s="102">
        <v>4200</v>
      </c>
      <c r="C169">
        <f t="shared" si="2"/>
        <v>6706.1500000000005</v>
      </c>
    </row>
    <row r="170" spans="1:3" x14ac:dyDescent="0.2">
      <c r="A170">
        <v>10000</v>
      </c>
      <c r="B170">
        <v>4400</v>
      </c>
      <c r="C170">
        <f t="shared" si="2"/>
        <v>6850.0000000000009</v>
      </c>
    </row>
    <row r="171" spans="1:3" x14ac:dyDescent="0.2">
      <c r="A171">
        <v>7950</v>
      </c>
      <c r="B171">
        <v>4700</v>
      </c>
      <c r="C171">
        <f t="shared" si="2"/>
        <v>5445.75</v>
      </c>
    </row>
    <row r="172" spans="1:3" x14ac:dyDescent="0.2">
      <c r="A172">
        <v>9320</v>
      </c>
      <c r="B172">
        <v>5200</v>
      </c>
      <c r="C172">
        <f t="shared" si="2"/>
        <v>6384.2000000000007</v>
      </c>
    </row>
    <row r="173" spans="1:3" x14ac:dyDescent="0.2">
      <c r="A173">
        <v>10600</v>
      </c>
      <c r="B173">
        <v>5600</v>
      </c>
      <c r="C173">
        <f t="shared" si="2"/>
        <v>7261.0000000000009</v>
      </c>
    </row>
    <row r="174" spans="1:3" x14ac:dyDescent="0.2">
      <c r="A174">
        <v>19600</v>
      </c>
      <c r="B174">
        <v>5700</v>
      </c>
      <c r="C174">
        <f t="shared" si="2"/>
        <v>13426.000000000002</v>
      </c>
    </row>
    <row r="175" spans="1:3" x14ac:dyDescent="0.2">
      <c r="A175">
        <v>7490</v>
      </c>
      <c r="B175">
        <v>6300</v>
      </c>
      <c r="C175">
        <f t="shared" si="2"/>
        <v>5130.6500000000005</v>
      </c>
    </row>
    <row r="176" spans="1:3" x14ac:dyDescent="0.2">
      <c r="A176" s="102">
        <v>10300</v>
      </c>
      <c r="B176" s="102">
        <v>6400</v>
      </c>
      <c r="C176">
        <f t="shared" si="2"/>
        <v>7055.5000000000009</v>
      </c>
    </row>
    <row r="177" spans="1:3" x14ac:dyDescent="0.2">
      <c r="A177">
        <v>14200</v>
      </c>
      <c r="B177">
        <v>6500</v>
      </c>
      <c r="C177">
        <f t="shared" si="2"/>
        <v>9727</v>
      </c>
    </row>
    <row r="178" spans="1:3" x14ac:dyDescent="0.2">
      <c r="A178">
        <v>9980</v>
      </c>
      <c r="B178">
        <v>6600</v>
      </c>
      <c r="C178">
        <f t="shared" si="2"/>
        <v>6836.3</v>
      </c>
    </row>
    <row r="179" spans="1:3" x14ac:dyDescent="0.2">
      <c r="A179">
        <v>19500</v>
      </c>
      <c r="B179">
        <v>7300</v>
      </c>
      <c r="C179">
        <f t="shared" si="2"/>
        <v>13357.500000000002</v>
      </c>
    </row>
    <row r="180" spans="1:3" x14ac:dyDescent="0.2">
      <c r="A180">
        <v>15000</v>
      </c>
      <c r="B180">
        <v>8500</v>
      </c>
      <c r="C180">
        <f t="shared" si="2"/>
        <v>10275</v>
      </c>
    </row>
    <row r="181" spans="1:3" x14ac:dyDescent="0.2">
      <c r="A181">
        <v>20000</v>
      </c>
      <c r="B181">
        <v>9600</v>
      </c>
      <c r="C181">
        <f t="shared" si="2"/>
        <v>13700.000000000002</v>
      </c>
    </row>
    <row r="182" spans="1:3" x14ac:dyDescent="0.2">
      <c r="A182" s="6">
        <v>19100</v>
      </c>
      <c r="B182" s="6">
        <v>12000</v>
      </c>
      <c r="C182">
        <f t="shared" si="2"/>
        <v>13083.500000000002</v>
      </c>
    </row>
    <row r="183" spans="1:3" x14ac:dyDescent="0.2">
      <c r="A183" s="6">
        <v>17000</v>
      </c>
      <c r="B183" s="6">
        <v>13000</v>
      </c>
      <c r="C183">
        <f t="shared" si="2"/>
        <v>11645</v>
      </c>
    </row>
    <row r="184" spans="1:3" x14ac:dyDescent="0.2">
      <c r="A184" s="6">
        <v>14950</v>
      </c>
      <c r="B184" s="6">
        <v>14000</v>
      </c>
      <c r="C184">
        <f t="shared" si="2"/>
        <v>10240.75</v>
      </c>
    </row>
    <row r="185" spans="1:3" x14ac:dyDescent="0.2">
      <c r="A185" s="6">
        <v>29200</v>
      </c>
      <c r="B185" s="6">
        <v>15000</v>
      </c>
      <c r="C185">
        <f t="shared" si="2"/>
        <v>20002</v>
      </c>
    </row>
    <row r="186" spans="1:3" x14ac:dyDescent="0.2">
      <c r="A186" s="6">
        <v>29160</v>
      </c>
      <c r="B186" s="6">
        <v>19000</v>
      </c>
      <c r="C186">
        <f t="shared" si="2"/>
        <v>19974.600000000002</v>
      </c>
    </row>
    <row r="187" spans="1:3" x14ac:dyDescent="0.2">
      <c r="A187" s="6">
        <v>43200</v>
      </c>
      <c r="B187" s="6">
        <v>24000</v>
      </c>
      <c r="C187">
        <f t="shared" si="2"/>
        <v>29592.000000000004</v>
      </c>
    </row>
    <row r="188" spans="1:3" x14ac:dyDescent="0.2">
      <c r="A188" s="6">
        <v>60000</v>
      </c>
      <c r="B188" s="6">
        <v>35000</v>
      </c>
      <c r="C188">
        <f t="shared" si="2"/>
        <v>41100</v>
      </c>
    </row>
    <row r="189" spans="1:3" x14ac:dyDescent="0.2">
      <c r="A189" s="6">
        <v>27000</v>
      </c>
      <c r="B189" s="6">
        <v>39000</v>
      </c>
      <c r="C189">
        <f t="shared" si="2"/>
        <v>18495</v>
      </c>
    </row>
    <row r="190" spans="1:3" x14ac:dyDescent="0.2">
      <c r="A190" s="6">
        <v>81800</v>
      </c>
      <c r="B190" s="6">
        <v>70000</v>
      </c>
      <c r="C190">
        <f t="shared" si="2"/>
        <v>56033.000000000007</v>
      </c>
    </row>
    <row r="191" spans="1:3" x14ac:dyDescent="0.2">
      <c r="A191" s="6">
        <v>1470</v>
      </c>
      <c r="B191" s="83"/>
    </row>
    <row r="192" spans="1:3" x14ac:dyDescent="0.2">
      <c r="A192" s="6">
        <v>181</v>
      </c>
      <c r="B192" s="83"/>
    </row>
  </sheetData>
  <sortState ref="A2:B192">
    <sortCondition ref="B2:B19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gmia.qw.5.out.1996-12</vt:lpstr>
      <vt:lpstr>out cod</vt:lpstr>
      <vt:lpstr>sorted by storm</vt:lpstr>
      <vt:lpstr>lukes travel times</vt:lpstr>
      <vt:lpstr>St Luke old-new dates</vt:lpstr>
      <vt:lpstr>outfall and cargo glycol storms</vt:lpstr>
      <vt:lpstr>infall and lukes glycol </vt:lpstr>
      <vt:lpstr>parameter codes</vt:lpstr>
      <vt:lpstr>Sheet1</vt:lpstr>
      <vt:lpstr>estimated PG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Rutter, Troy D.</dc:creator>
  <cp:lastModifiedBy>Rutter, Troy D.</cp:lastModifiedBy>
  <dcterms:created xsi:type="dcterms:W3CDTF">2012-04-12T17:21:53Z</dcterms:created>
  <dcterms:modified xsi:type="dcterms:W3CDTF">2014-01-17T19:29:55Z</dcterms:modified>
</cp:coreProperties>
</file>