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3A836A45-880F-41C8-9DC2-7135DCF042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xercicio-07-lista-01" sheetId="1" r:id="rId1"/>
    <sheet name="companhiaMB" sheetId="2" r:id="rId2"/>
    <sheet name="Planilha1" sheetId="4" r:id="rId3"/>
    <sheet name="salario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3" i="1"/>
  <c r="H2" i="1"/>
  <c r="G5" i="1"/>
  <c r="G6" i="1"/>
  <c r="G7" i="1"/>
  <c r="G8" i="1"/>
  <c r="G9" i="1"/>
  <c r="G10" i="1"/>
  <c r="G11" i="1"/>
  <c r="G4" i="1"/>
  <c r="G3" i="1"/>
  <c r="G2" i="1"/>
  <c r="G1" i="4"/>
  <c r="E2" i="4"/>
  <c r="C7" i="4"/>
  <c r="C3" i="4"/>
  <c r="C4" i="4"/>
  <c r="C5" i="4"/>
  <c r="C6" i="4"/>
  <c r="C2" i="4"/>
  <c r="B2" i="4"/>
  <c r="J2" i="3"/>
  <c r="K10" i="2"/>
  <c r="K11" i="2"/>
  <c r="K12" i="2"/>
  <c r="K13" i="2"/>
  <c r="K9" i="2"/>
  <c r="J9" i="2" a="1"/>
  <c r="J9" i="2"/>
  <c r="H10" i="2"/>
  <c r="H8" i="2"/>
  <c r="E12" i="1"/>
  <c r="E3" i="1"/>
  <c r="E4" i="1"/>
  <c r="E5" i="1"/>
  <c r="E6" i="1"/>
  <c r="E7" i="1"/>
  <c r="E8" i="1"/>
  <c r="E9" i="1"/>
  <c r="E10" i="1"/>
  <c r="E11" i="1"/>
  <c r="E2" i="1"/>
  <c r="D12" i="1"/>
  <c r="F12" i="1"/>
  <c r="F3" i="1"/>
  <c r="F4" i="1"/>
  <c r="F5" i="1"/>
  <c r="F6" i="1"/>
  <c r="F7" i="1"/>
  <c r="F8" i="1"/>
  <c r="F9" i="1"/>
  <c r="F10" i="1"/>
  <c r="F11" i="1"/>
  <c r="F2" i="1"/>
  <c r="D3" i="1"/>
  <c r="D4" i="1"/>
  <c r="D5" i="1"/>
  <c r="D6" i="1"/>
  <c r="D7" i="1"/>
  <c r="D8" i="1"/>
  <c r="D9" i="1"/>
  <c r="D10" i="1"/>
  <c r="D11" i="1"/>
  <c r="D2" i="1"/>
  <c r="J6" i="3"/>
  <c r="J5" i="3"/>
  <c r="J4" i="3"/>
  <c r="J3" i="3"/>
  <c r="I7" i="3"/>
  <c r="I3" i="3"/>
  <c r="I4" i="3"/>
  <c r="I5" i="3"/>
  <c r="I6" i="3"/>
  <c r="I2" i="3"/>
  <c r="H7" i="3"/>
  <c r="H3" i="3"/>
  <c r="H4" i="3"/>
  <c r="H5" i="3"/>
  <c r="H6" i="3"/>
  <c r="H2" i="3"/>
  <c r="G6" i="3"/>
  <c r="G7" i="3"/>
  <c r="G5" i="3"/>
  <c r="G4" i="3"/>
  <c r="G3" i="3"/>
  <c r="G2" i="3"/>
  <c r="D4" i="3"/>
  <c r="D2" i="3"/>
  <c r="B3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A2" i="3" a="1"/>
  <c r="A2" i="3"/>
  <c r="K5" i="2"/>
  <c r="K4" i="2"/>
  <c r="K3" i="2"/>
  <c r="K2" i="2"/>
  <c r="J5" i="2"/>
  <c r="J3" i="2"/>
  <c r="J4" i="2"/>
  <c r="J2" i="2"/>
  <c r="I5" i="2"/>
  <c r="I4" i="2"/>
  <c r="I3" i="2"/>
  <c r="I2" i="2"/>
  <c r="H2" i="2" a="1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<sst xmlns="http://schemas.openxmlformats.org/spreadsheetml/2006/main" count="165" uniqueCount="53">
  <si>
    <t>X</t>
  </si>
  <si>
    <t>Densidade de frequência</t>
  </si>
  <si>
    <t>Delta</t>
  </si>
  <si>
    <t>Frequência relativa</t>
  </si>
  <si>
    <t>Porcentagem</t>
  </si>
  <si>
    <t>Frequência</t>
  </si>
  <si>
    <t>Ponto médio</t>
  </si>
  <si>
    <t>[0; 0,5)</t>
  </si>
  <si>
    <t>[0,5; 1)</t>
  </si>
  <si>
    <t>[1; 1,5)</t>
  </si>
  <si>
    <t>[1,5; 2)</t>
  </si>
  <si>
    <t>[2; 2,5)</t>
  </si>
  <si>
    <t>[2,5; 3)</t>
  </si>
  <si>
    <t>[3; 3,5)</t>
  </si>
  <si>
    <t>[3,5; 4)</t>
  </si>
  <si>
    <t>[4; 4,5)</t>
  </si>
  <si>
    <t>[4,5; 5]</t>
  </si>
  <si>
    <t>total</t>
  </si>
  <si>
    <t>--</t>
  </si>
  <si>
    <t>Altura da barra no histograma</t>
  </si>
  <si>
    <t>Base da barra no histograma</t>
  </si>
  <si>
    <t>Estado Civil</t>
  </si>
  <si>
    <t>Grau de Escolaridade</t>
  </si>
  <si>
    <t>Numero de Filhos</t>
  </si>
  <si>
    <t>Salario</t>
  </si>
  <si>
    <t>Idade</t>
  </si>
  <si>
    <t>Procedencia</t>
  </si>
  <si>
    <t>Graus de Escolaridade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</si>
  <si>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</si>
  <si>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</si>
  <si>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</si>
  <si>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</si>
  <si>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</si>
  <si>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</si>
  <si>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</si>
  <si>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Média de salário</t>
  </si>
  <si>
    <t>Moda (variável quantitativa discreta ==&gt; valor mais frequente)</t>
  </si>
  <si>
    <t>Número de filhos</t>
  </si>
  <si>
    <t>Mediana de salário</t>
  </si>
  <si>
    <t>superior</t>
  </si>
  <si>
    <t>média</t>
  </si>
  <si>
    <t>Desvios</t>
  </si>
  <si>
    <t>média dos desvios</t>
  </si>
  <si>
    <t>Salário</t>
  </si>
  <si>
    <t>menor valor</t>
  </si>
  <si>
    <t>Faixa salarial</t>
  </si>
  <si>
    <t>frequência</t>
  </si>
  <si>
    <t>[4, 8)</t>
  </si>
  <si>
    <t>maior valor</t>
  </si>
  <si>
    <t>[8, 12)</t>
  </si>
  <si>
    <t>[12, 16)</t>
  </si>
  <si>
    <t>[16, 20)</t>
  </si>
  <si>
    <t>[20, 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</si>
</sst>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0" fillId="0" borderId="1" xfId="0" applyBorder="1"/>
    <xf numFmtId="0" fontId="2" fillId="0" borderId="0" xfId="0" applyFont="1"/>
    <xf numFmtId="10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37FFB-7B82-4AA1-84DE-99E396D13203}" name="Table1" displayName="Table1" ref="A1:F37" totalsRowShown="0" headerRowDxfId="7" dataDxfId="6">
  <autoFilter ref="A1:F37" xr:uid="{8CAD37E5-B18C-4C4A-936A-4E24CC3645B1}"/>
  <tableColumns count="6">
    <tableColumn id="1" xr3:uid="{709D6DF5-7C82-47C5-897C-4FDE2179754D}" name="Estado Civil" dataDxfId="5"/>
    <tableColumn id="2" xr3:uid="{466DEC5D-7E5C-4121-B8D8-D79D1667A624}" name="Grau de Escolaridade" dataDxfId="4"/>
    <tableColumn id="3" xr3:uid="{5FB0F607-DAF0-4596-B364-D2A64D459516}" name="Numero de Filhos" dataDxfId="3"/>
    <tableColumn id="4" xr3:uid="{620AC7F8-3632-45DF-894F-C52FA968E499}" name="Salario" dataDxfId="2"/>
    <tableColumn id="5" xr3:uid="{074BE492-5DF3-44C9-B64D-B2572868324F}" name="Idade" dataDxfId="1"/>
    <tableColumn id="6" xr3:uid="{0D4CA7B4-D3CA-4033-867C-D0B0EB96262B}" name="Proced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E1" workbookViewId="0">
      <selection activeCell="H3" sqref="H3:H11"/>
    </sheetView>
  </sheetViews>
  <sheetFormatPr defaultRowHeight="15"/>
  <cols>
    <col min="1" max="1" width="9.140625" style="1"/>
    <col min="2" max="2" width="27.7109375" style="1" bestFit="1" customWidth="1"/>
    <col min="3" max="3" width="26.7109375" style="1" customWidth="1"/>
    <col min="4" max="4" width="18.42578125" style="1" bestFit="1" customWidth="1"/>
    <col min="5" max="5" width="12.85546875" style="6" bestFit="1" customWidth="1"/>
    <col min="6" max="6" width="11" style="1" bestFit="1" customWidth="1"/>
    <col min="7" max="7" width="12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8" t="s">
        <v>5</v>
      </c>
      <c r="G1" s="9" t="s">
        <v>6</v>
      </c>
    </row>
    <row r="2" spans="1:8">
      <c r="A2" s="1" t="s">
        <v>7</v>
      </c>
      <c r="B2" s="1">
        <v>0.46600000000000003</v>
      </c>
      <c r="C2" s="1">
        <v>0.5</v>
      </c>
      <c r="D2" s="1">
        <f>B2*C2</f>
        <v>0.23300000000000001</v>
      </c>
      <c r="E2" s="6">
        <f>F2/$F$12</f>
        <v>0.23300000000000001</v>
      </c>
      <c r="F2" s="8">
        <f>D2 * 1000</f>
        <v>233</v>
      </c>
      <c r="G2" s="9">
        <f>(0 + 0.5) /2</f>
        <v>0.25</v>
      </c>
      <c r="H2">
        <f>F2</f>
        <v>233</v>
      </c>
    </row>
    <row r="3" spans="1:8">
      <c r="A3" s="1" t="s">
        <v>8</v>
      </c>
      <c r="B3" s="1">
        <v>0.54400000000000004</v>
      </c>
      <c r="C3" s="1">
        <v>0.5</v>
      </c>
      <c r="D3" s="1">
        <f t="shared" ref="D3:D13" si="0">B3*C3</f>
        <v>0.27200000000000002</v>
      </c>
      <c r="E3" s="6">
        <f t="shared" ref="E3:E13" si="1">F3/$F$12</f>
        <v>0.27200000000000002</v>
      </c>
      <c r="F3" s="8">
        <f t="shared" ref="F3:F13" si="2">D3 * 1000</f>
        <v>272</v>
      </c>
      <c r="G3" s="9">
        <f>(0.5 + 1) / 2</f>
        <v>0.75</v>
      </c>
      <c r="H3">
        <f>H2+F3</f>
        <v>505</v>
      </c>
    </row>
    <row r="4" spans="1:8">
      <c r="A4" s="1" t="s">
        <v>9</v>
      </c>
      <c r="B4" s="1">
        <v>0.34799999999999998</v>
      </c>
      <c r="C4" s="1">
        <v>0.5</v>
      </c>
      <c r="D4" s="1">
        <f t="shared" si="0"/>
        <v>0.17399999999999999</v>
      </c>
      <c r="E4" s="6">
        <f t="shared" si="1"/>
        <v>0.17399999999999999</v>
      </c>
      <c r="F4" s="8">
        <f t="shared" si="2"/>
        <v>174</v>
      </c>
      <c r="G4" s="9">
        <f>G3+0.5</f>
        <v>1.25</v>
      </c>
      <c r="H4">
        <f t="shared" ref="H4:H11" si="3">H3+F4</f>
        <v>679</v>
      </c>
    </row>
    <row r="5" spans="1:8">
      <c r="A5" s="1" t="s">
        <v>10</v>
      </c>
      <c r="B5" s="1">
        <v>0.24399999999999999</v>
      </c>
      <c r="C5" s="1">
        <v>0.5</v>
      </c>
      <c r="D5" s="1">
        <f t="shared" si="0"/>
        <v>0.122</v>
      </c>
      <c r="E5" s="6">
        <f t="shared" si="1"/>
        <v>0.122</v>
      </c>
      <c r="F5" s="8">
        <f t="shared" si="2"/>
        <v>122</v>
      </c>
      <c r="G5" s="9">
        <f t="shared" ref="G5:G11" si="4">G4+0.5</f>
        <v>1.75</v>
      </c>
      <c r="H5">
        <f t="shared" si="3"/>
        <v>801</v>
      </c>
    </row>
    <row r="6" spans="1:8">
      <c r="A6" s="1" t="s">
        <v>11</v>
      </c>
      <c r="B6" s="1">
        <v>0.13800000000000001</v>
      </c>
      <c r="C6" s="1">
        <v>0.5</v>
      </c>
      <c r="D6" s="1">
        <f t="shared" si="0"/>
        <v>6.9000000000000006E-2</v>
      </c>
      <c r="E6" s="6">
        <f t="shared" si="1"/>
        <v>6.9000000000000006E-2</v>
      </c>
      <c r="F6" s="8">
        <f t="shared" si="2"/>
        <v>69</v>
      </c>
      <c r="G6" s="9">
        <f t="shared" si="4"/>
        <v>2.25</v>
      </c>
      <c r="H6">
        <f t="shared" si="3"/>
        <v>870</v>
      </c>
    </row>
    <row r="7" spans="1:8">
      <c r="A7" s="1" t="s">
        <v>12</v>
      </c>
      <c r="B7" s="1">
        <v>0.09</v>
      </c>
      <c r="C7" s="1">
        <v>0.5</v>
      </c>
      <c r="D7" s="1">
        <f t="shared" si="0"/>
        <v>4.4999999999999998E-2</v>
      </c>
      <c r="E7" s="6">
        <f t="shared" si="1"/>
        <v>4.4999999999999998E-2</v>
      </c>
      <c r="F7" s="8">
        <f t="shared" si="2"/>
        <v>45</v>
      </c>
      <c r="G7" s="9">
        <f t="shared" si="4"/>
        <v>2.75</v>
      </c>
      <c r="H7">
        <f t="shared" si="3"/>
        <v>915</v>
      </c>
    </row>
    <row r="8" spans="1:8">
      <c r="A8" s="1" t="s">
        <v>13</v>
      </c>
      <c r="B8" s="1">
        <v>7.1999999999999995E-2</v>
      </c>
      <c r="C8" s="1">
        <v>0.5</v>
      </c>
      <c r="D8" s="1">
        <f t="shared" si="0"/>
        <v>3.5999999999999997E-2</v>
      </c>
      <c r="E8" s="6">
        <f t="shared" si="1"/>
        <v>3.5999999999999997E-2</v>
      </c>
      <c r="F8" s="8">
        <f t="shared" si="2"/>
        <v>36</v>
      </c>
      <c r="G8" s="9">
        <f t="shared" si="4"/>
        <v>3.25</v>
      </c>
      <c r="H8">
        <f t="shared" si="3"/>
        <v>951</v>
      </c>
    </row>
    <row r="9" spans="1:8">
      <c r="A9" s="1" t="s">
        <v>14</v>
      </c>
      <c r="B9" s="1">
        <v>4.5999999999999999E-2</v>
      </c>
      <c r="C9" s="1">
        <v>0.5</v>
      </c>
      <c r="D9" s="1">
        <f t="shared" si="0"/>
        <v>2.3E-2</v>
      </c>
      <c r="E9" s="6">
        <f t="shared" si="1"/>
        <v>2.3E-2</v>
      </c>
      <c r="F9" s="8">
        <f t="shared" si="2"/>
        <v>23</v>
      </c>
      <c r="G9" s="9">
        <f t="shared" si="4"/>
        <v>3.75</v>
      </c>
      <c r="H9">
        <f t="shared" si="3"/>
        <v>974</v>
      </c>
    </row>
    <row r="10" spans="1:8">
      <c r="A10" s="1" t="s">
        <v>15</v>
      </c>
      <c r="B10" s="1">
        <v>0.03</v>
      </c>
      <c r="C10" s="1">
        <v>0.5</v>
      </c>
      <c r="D10" s="1">
        <f t="shared" si="0"/>
        <v>1.4999999999999999E-2</v>
      </c>
      <c r="E10" s="6">
        <f t="shared" si="1"/>
        <v>1.4999999999999999E-2</v>
      </c>
      <c r="F10" s="8">
        <f t="shared" si="2"/>
        <v>15</v>
      </c>
      <c r="G10" s="9">
        <f t="shared" si="4"/>
        <v>4.25</v>
      </c>
      <c r="H10">
        <f t="shared" si="3"/>
        <v>989</v>
      </c>
    </row>
    <row r="11" spans="1:8">
      <c r="A11" s="1" t="s">
        <v>16</v>
      </c>
      <c r="B11" s="1">
        <v>2.1999999999999999E-2</v>
      </c>
      <c r="C11" s="1">
        <v>0.5</v>
      </c>
      <c r="D11" s="1">
        <f t="shared" si="0"/>
        <v>1.0999999999999999E-2</v>
      </c>
      <c r="E11" s="6">
        <f t="shared" si="1"/>
        <v>1.0999999999999999E-2</v>
      </c>
      <c r="F11" s="8">
        <f t="shared" si="2"/>
        <v>11</v>
      </c>
      <c r="G11" s="9">
        <f t="shared" si="4"/>
        <v>4.75</v>
      </c>
      <c r="H11">
        <f t="shared" si="3"/>
        <v>1000</v>
      </c>
    </row>
    <row r="12" spans="1:8">
      <c r="A12" s="1" t="s">
        <v>17</v>
      </c>
      <c r="B12" s="2" t="s">
        <v>18</v>
      </c>
      <c r="C12" s="2" t="s">
        <v>18</v>
      </c>
      <c r="D12" s="1">
        <f>SUM(D2:D11)</f>
        <v>1.0000000000000002</v>
      </c>
      <c r="E12" s="6">
        <f>SUM(E2:E11)</f>
        <v>1.0000000000000002</v>
      </c>
      <c r="F12" s="1">
        <f>SUM(F2:F11)</f>
        <v>1000</v>
      </c>
    </row>
    <row r="13" spans="1:8">
      <c r="B13" s="1" t="s">
        <v>19</v>
      </c>
      <c r="C1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DCD1-9C69-4388-9C12-5446ACD7E8E9}">
  <dimension ref="A1:K37"/>
  <sheetViews>
    <sheetView topLeftCell="B5" workbookViewId="0">
      <selection activeCell="H14" sqref="H14"/>
    </sheetView>
  </sheetViews>
  <sheetFormatPr defaultRowHeight="15"/>
  <cols>
    <col min="1" max="1" width="14" bestFit="1" customWidth="1"/>
    <col min="2" max="2" width="23.28515625" bestFit="1" customWidth="1"/>
    <col min="3" max="3" width="19.7109375" bestFit="1" customWidth="1"/>
    <col min="4" max="4" width="10" bestFit="1" customWidth="1"/>
    <col min="5" max="5" width="8.5703125" bestFit="1" customWidth="1"/>
    <col min="6" max="6" width="14.85546875" bestFit="1" customWidth="1"/>
    <col min="8" max="8" width="20.7109375" bestFit="1" customWidth="1"/>
    <col min="9" max="9" width="11" bestFit="1" customWidth="1"/>
    <col min="10" max="10" width="18.42578125" bestFit="1" customWidth="1"/>
    <col min="11" max="11" width="12.85546875" bestFit="1" customWidth="1"/>
  </cols>
  <sheetData>
    <row r="1" spans="1:1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H1" s="4" t="s">
        <v>27</v>
      </c>
      <c r="I1" s="4" t="s">
        <v>5</v>
      </c>
      <c r="J1" s="4" t="s">
        <v>3</v>
      </c>
      <c r="K1" s="4" t="s">
        <v>4</v>
      </c>
    </row>
    <row r="2" spans="1:11">
      <c r="A2" s="3" t="s">
        <v>28</v>
      </c>
      <c r="B2" s="3" t="s">
        <v>29</v>
      </c>
      <c r="C2" s="3">
        <v>0</v>
      </c>
      <c r="D2" s="3">
        <v>4</v>
      </c>
      <c r="E2" s="3">
        <v>26</v>
      </c>
      <c r="F2" s="3" t="s">
        <v>30</v>
      </c>
      <c r="H2" s="4" t="str" cm="1">
        <f t="array" ref="H2:H4">_xlfn.UNIQUE(B2:B37)</f>
        <v>ensino fundamental</v>
      </c>
      <c r="I2" s="4">
        <f>COUNTIF(B2:B37,H2)</f>
        <v>12</v>
      </c>
      <c r="J2" s="4">
        <f>I2/I5</f>
        <v>0.33333333333333331</v>
      </c>
      <c r="K2" s="4">
        <f>J2*100</f>
        <v>33.333333333333329</v>
      </c>
    </row>
    <row r="3" spans="1:11">
      <c r="A3" s="3" t="s">
        <v>31</v>
      </c>
      <c r="B3" s="3" t="s">
        <v>29</v>
      </c>
      <c r="C3" s="3">
        <v>1</v>
      </c>
      <c r="D3" s="3">
        <v>4.5599999999999996</v>
      </c>
      <c r="E3" s="3">
        <v>32</v>
      </c>
      <c r="F3" s="3" t="s">
        <v>32</v>
      </c>
      <c r="H3" s="7" t="str">
        <v>ensino médio</v>
      </c>
      <c r="I3" s="7">
        <f>COUNTIF(B2:B37,H3)</f>
        <v>18</v>
      </c>
      <c r="J3" s="4">
        <f>I3/I5</f>
        <v>0.5</v>
      </c>
      <c r="K3" s="4">
        <f>J3*100</f>
        <v>50</v>
      </c>
    </row>
    <row r="4" spans="1:11">
      <c r="A4" s="3" t="s">
        <v>31</v>
      </c>
      <c r="B4" s="3" t="s">
        <v>29</v>
      </c>
      <c r="C4" s="3">
        <v>2</v>
      </c>
      <c r="D4" s="3">
        <v>5.25</v>
      </c>
      <c r="E4" s="3">
        <v>36</v>
      </c>
      <c r="F4" s="3" t="s">
        <v>32</v>
      </c>
      <c r="H4" s="4" t="str">
        <v>superior</v>
      </c>
      <c r="I4" s="4">
        <f>COUNTIF(B2:B37,H4)</f>
        <v>6</v>
      </c>
      <c r="J4" s="4">
        <f>I4/I5</f>
        <v>0.16666666666666666</v>
      </c>
      <c r="K4" s="4">
        <f>J4*100</f>
        <v>16.666666666666664</v>
      </c>
    </row>
    <row r="5" spans="1:11">
      <c r="A5" s="3" t="s">
        <v>28</v>
      </c>
      <c r="B5" s="3" t="s">
        <v>33</v>
      </c>
      <c r="C5" s="3">
        <v>0</v>
      </c>
      <c r="D5" s="3">
        <v>5.73</v>
      </c>
      <c r="E5" s="3">
        <v>20</v>
      </c>
      <c r="F5" s="3" t="s">
        <v>34</v>
      </c>
      <c r="H5" s="4" t="s">
        <v>17</v>
      </c>
      <c r="I5" s="4">
        <f>SUM(I2:I4)</f>
        <v>36</v>
      </c>
      <c r="J5" s="4">
        <f>SUM(J2:J4)</f>
        <v>0.99999999999999989</v>
      </c>
      <c r="K5" s="4">
        <f>SUM(K2:K4)</f>
        <v>100</v>
      </c>
    </row>
    <row r="6" spans="1:11">
      <c r="A6" s="3" t="s">
        <v>28</v>
      </c>
      <c r="B6" s="3" t="s">
        <v>29</v>
      </c>
      <c r="C6" s="3">
        <v>0</v>
      </c>
      <c r="D6" s="3">
        <v>6.26</v>
      </c>
      <c r="E6" s="3">
        <v>40</v>
      </c>
      <c r="F6" s="3" t="s">
        <v>34</v>
      </c>
    </row>
    <row r="7" spans="1:11">
      <c r="A7" s="3" t="s">
        <v>31</v>
      </c>
      <c r="B7" s="3" t="s">
        <v>29</v>
      </c>
      <c r="C7" s="3">
        <v>0</v>
      </c>
      <c r="D7" s="3">
        <v>6.66</v>
      </c>
      <c r="E7" s="3">
        <v>28</v>
      </c>
      <c r="F7" s="3" t="s">
        <v>30</v>
      </c>
      <c r="H7" t="s">
        <v>35</v>
      </c>
      <c r="J7" t="s">
        <v>36</v>
      </c>
    </row>
    <row r="8" spans="1:11">
      <c r="A8" s="3" t="s">
        <v>28</v>
      </c>
      <c r="B8" s="3" t="s">
        <v>29</v>
      </c>
      <c r="C8" s="3">
        <v>0</v>
      </c>
      <c r="D8" s="3">
        <v>6.86</v>
      </c>
      <c r="E8" s="3">
        <v>41</v>
      </c>
      <c r="F8" s="3" t="s">
        <v>30</v>
      </c>
      <c r="H8">
        <f>AVERAGE(D2:D37)</f>
        <v>11.12222222222222</v>
      </c>
      <c r="J8" t="s">
        <v>37</v>
      </c>
      <c r="K8" t="s">
        <v>5</v>
      </c>
    </row>
    <row r="9" spans="1:11">
      <c r="A9" s="3" t="s">
        <v>28</v>
      </c>
      <c r="B9" s="3" t="s">
        <v>29</v>
      </c>
      <c r="C9" s="3">
        <v>0</v>
      </c>
      <c r="D9" s="3">
        <v>7.39</v>
      </c>
      <c r="E9" s="3">
        <v>43</v>
      </c>
      <c r="F9" s="3" t="s">
        <v>32</v>
      </c>
      <c r="H9" t="s">
        <v>38</v>
      </c>
      <c r="I9" s="5"/>
      <c r="J9" cm="1">
        <f t="array" ref="J9:J13">_xlfn.UNIQUE(C2:C37)</f>
        <v>0</v>
      </c>
      <c r="K9">
        <f>COUNTIF($C$2:$C$37,J9)</f>
        <v>20</v>
      </c>
    </row>
    <row r="10" spans="1:11">
      <c r="A10" s="3" t="s">
        <v>31</v>
      </c>
      <c r="B10" s="3" t="s">
        <v>33</v>
      </c>
      <c r="C10" s="3">
        <v>1</v>
      </c>
      <c r="D10" s="3">
        <v>7.59</v>
      </c>
      <c r="E10" s="3">
        <v>34</v>
      </c>
      <c r="F10" s="3" t="s">
        <v>32</v>
      </c>
      <c r="H10" s="5">
        <f>MEDIAN(D2:D37)</f>
        <v>10.164999999999999</v>
      </c>
      <c r="J10">
        <v>1</v>
      </c>
      <c r="K10">
        <f t="shared" ref="K10:K13" si="0">COUNTIF($C$2:$C$37,J10)</f>
        <v>5</v>
      </c>
    </row>
    <row r="11" spans="1:11">
      <c r="A11" s="3" t="s">
        <v>28</v>
      </c>
      <c r="B11" s="3" t="s">
        <v>33</v>
      </c>
      <c r="C11" s="3">
        <v>0</v>
      </c>
      <c r="D11" s="3">
        <v>7.44</v>
      </c>
      <c r="E11" s="3">
        <v>23</v>
      </c>
      <c r="F11" s="3" t="s">
        <v>34</v>
      </c>
      <c r="J11">
        <v>2</v>
      </c>
      <c r="K11">
        <f t="shared" si="0"/>
        <v>7</v>
      </c>
    </row>
    <row r="12" spans="1:11">
      <c r="A12" s="3" t="s">
        <v>31</v>
      </c>
      <c r="B12" s="3" t="s">
        <v>33</v>
      </c>
      <c r="C12" s="3">
        <v>2</v>
      </c>
      <c r="D12" s="3">
        <v>8.1199999999999992</v>
      </c>
      <c r="E12" s="3">
        <v>33</v>
      </c>
      <c r="F12" s="3" t="s">
        <v>30</v>
      </c>
      <c r="J12">
        <v>3</v>
      </c>
      <c r="K12">
        <f t="shared" si="0"/>
        <v>3</v>
      </c>
    </row>
    <row r="13" spans="1:11">
      <c r="A13" s="3" t="s">
        <v>28</v>
      </c>
      <c r="B13" s="3" t="s">
        <v>29</v>
      </c>
      <c r="C13" s="3">
        <v>0</v>
      </c>
      <c r="D13" s="3">
        <v>8.4600000000000009</v>
      </c>
      <c r="E13" s="3">
        <v>27</v>
      </c>
      <c r="F13" s="3" t="s">
        <v>32</v>
      </c>
      <c r="J13">
        <v>5</v>
      </c>
      <c r="K13">
        <f t="shared" si="0"/>
        <v>1</v>
      </c>
    </row>
    <row r="14" spans="1:11">
      <c r="A14" s="3" t="s">
        <v>28</v>
      </c>
      <c r="B14" s="3" t="s">
        <v>33</v>
      </c>
      <c r="C14" s="3">
        <v>0</v>
      </c>
      <c r="D14" s="3">
        <v>8.74</v>
      </c>
      <c r="E14" s="3">
        <v>37</v>
      </c>
      <c r="F14" s="3" t="s">
        <v>34</v>
      </c>
    </row>
    <row r="15" spans="1:11">
      <c r="A15" s="3" t="s">
        <v>31</v>
      </c>
      <c r="B15" s="3" t="s">
        <v>29</v>
      </c>
      <c r="C15" s="3">
        <v>3</v>
      </c>
      <c r="D15" s="3">
        <v>8.9499999999999993</v>
      </c>
      <c r="E15" s="3">
        <v>44</v>
      </c>
      <c r="F15" s="3" t="s">
        <v>34</v>
      </c>
    </row>
    <row r="16" spans="1:11">
      <c r="A16" s="3" t="s">
        <v>31</v>
      </c>
      <c r="B16" s="3" t="s">
        <v>33</v>
      </c>
      <c r="C16" s="3">
        <v>0</v>
      </c>
      <c r="D16" s="3">
        <v>9.1300000000000008</v>
      </c>
      <c r="E16" s="3">
        <v>30</v>
      </c>
      <c r="F16" s="3" t="s">
        <v>30</v>
      </c>
    </row>
    <row r="17" spans="1:6">
      <c r="A17" s="3" t="s">
        <v>28</v>
      </c>
      <c r="B17" s="3" t="s">
        <v>33</v>
      </c>
      <c r="C17" s="3">
        <v>0</v>
      </c>
      <c r="D17" s="3">
        <v>9.35</v>
      </c>
      <c r="E17" s="3">
        <v>38</v>
      </c>
      <c r="F17" s="3" t="s">
        <v>34</v>
      </c>
    </row>
    <row r="18" spans="1:6">
      <c r="A18" s="3" t="s">
        <v>31</v>
      </c>
      <c r="B18" s="3" t="s">
        <v>33</v>
      </c>
      <c r="C18" s="3">
        <v>1</v>
      </c>
      <c r="D18" s="3">
        <v>9.77</v>
      </c>
      <c r="E18" s="3">
        <v>31</v>
      </c>
      <c r="F18" s="3" t="s">
        <v>32</v>
      </c>
    </row>
    <row r="19" spans="1:6">
      <c r="A19" s="3" t="s">
        <v>31</v>
      </c>
      <c r="B19" s="3" t="s">
        <v>29</v>
      </c>
      <c r="C19" s="3">
        <v>2</v>
      </c>
      <c r="D19" s="3">
        <v>9.8000000000000007</v>
      </c>
      <c r="E19" s="3">
        <v>39</v>
      </c>
      <c r="F19" s="3" t="s">
        <v>34</v>
      </c>
    </row>
    <row r="20" spans="1:6">
      <c r="A20" s="3" t="s">
        <v>28</v>
      </c>
      <c r="B20" s="3" t="s">
        <v>39</v>
      </c>
      <c r="C20" s="3">
        <v>0</v>
      </c>
      <c r="D20" s="3">
        <v>10.53</v>
      </c>
      <c r="E20" s="3">
        <v>25</v>
      </c>
      <c r="F20" s="3" t="s">
        <v>30</v>
      </c>
    </row>
    <row r="21" spans="1:6">
      <c r="A21" s="3" t="s">
        <v>28</v>
      </c>
      <c r="B21" s="3" t="s">
        <v>33</v>
      </c>
      <c r="C21" s="3">
        <v>0</v>
      </c>
      <c r="D21" s="3">
        <v>10.76</v>
      </c>
      <c r="E21" s="3">
        <v>37</v>
      </c>
      <c r="F21" s="3" t="s">
        <v>30</v>
      </c>
    </row>
    <row r="22" spans="1:6">
      <c r="A22" s="3" t="s">
        <v>31</v>
      </c>
      <c r="B22" s="3" t="s">
        <v>33</v>
      </c>
      <c r="C22" s="3">
        <v>1</v>
      </c>
      <c r="D22" s="3">
        <v>11.06</v>
      </c>
      <c r="E22" s="3">
        <v>30</v>
      </c>
      <c r="F22" s="3" t="s">
        <v>34</v>
      </c>
    </row>
    <row r="23" spans="1:6">
      <c r="A23" s="3" t="s">
        <v>28</v>
      </c>
      <c r="B23" s="3" t="s">
        <v>33</v>
      </c>
      <c r="C23" s="3">
        <v>0</v>
      </c>
      <c r="D23" s="3">
        <v>11.59</v>
      </c>
      <c r="E23" s="3">
        <v>34</v>
      </c>
      <c r="F23" s="3" t="s">
        <v>32</v>
      </c>
    </row>
    <row r="24" spans="1:6">
      <c r="A24" s="3" t="s">
        <v>28</v>
      </c>
      <c r="B24" s="3" t="s">
        <v>29</v>
      </c>
      <c r="C24" s="3">
        <v>0</v>
      </c>
      <c r="D24" s="3">
        <v>12</v>
      </c>
      <c r="E24" s="3">
        <v>41</v>
      </c>
      <c r="F24" s="3" t="s">
        <v>34</v>
      </c>
    </row>
    <row r="25" spans="1:6">
      <c r="A25" s="3" t="s">
        <v>31</v>
      </c>
      <c r="B25" s="3" t="s">
        <v>39</v>
      </c>
      <c r="C25" s="3">
        <v>0</v>
      </c>
      <c r="D25" s="3">
        <v>12.79</v>
      </c>
      <c r="E25" s="3">
        <v>26</v>
      </c>
      <c r="F25" s="3" t="s">
        <v>34</v>
      </c>
    </row>
    <row r="26" spans="1:6">
      <c r="A26" s="3" t="s">
        <v>31</v>
      </c>
      <c r="B26" s="3" t="s">
        <v>33</v>
      </c>
      <c r="C26" s="3">
        <v>2</v>
      </c>
      <c r="D26" s="3">
        <v>13.23</v>
      </c>
      <c r="E26" s="3">
        <v>32</v>
      </c>
      <c r="F26" s="3" t="s">
        <v>30</v>
      </c>
    </row>
    <row r="27" spans="1:6">
      <c r="A27" s="3" t="s">
        <v>31</v>
      </c>
      <c r="B27" s="3" t="s">
        <v>33</v>
      </c>
      <c r="C27" s="3">
        <v>2</v>
      </c>
      <c r="D27" s="3">
        <v>13.6</v>
      </c>
      <c r="E27" s="3">
        <v>35</v>
      </c>
      <c r="F27" s="3" t="s">
        <v>34</v>
      </c>
    </row>
    <row r="28" spans="1:6">
      <c r="A28" s="3" t="s">
        <v>28</v>
      </c>
      <c r="B28" s="3" t="s">
        <v>29</v>
      </c>
      <c r="C28" s="3">
        <v>0</v>
      </c>
      <c r="D28" s="3">
        <v>13.85</v>
      </c>
      <c r="E28" s="3">
        <v>46</v>
      </c>
      <c r="F28" s="3" t="s">
        <v>34</v>
      </c>
    </row>
    <row r="29" spans="1:6">
      <c r="A29" s="3" t="s">
        <v>31</v>
      </c>
      <c r="B29" s="3" t="s">
        <v>33</v>
      </c>
      <c r="C29" s="3">
        <v>0</v>
      </c>
      <c r="D29" s="3">
        <v>14.69</v>
      </c>
      <c r="E29" s="3">
        <v>29</v>
      </c>
      <c r="F29" s="3" t="s">
        <v>30</v>
      </c>
    </row>
    <row r="30" spans="1:6">
      <c r="A30" s="3" t="s">
        <v>31</v>
      </c>
      <c r="B30" s="3" t="s">
        <v>33</v>
      </c>
      <c r="C30" s="3">
        <v>5</v>
      </c>
      <c r="D30" s="3">
        <v>14.71</v>
      </c>
      <c r="E30" s="3">
        <v>40</v>
      </c>
      <c r="F30" s="3" t="s">
        <v>30</v>
      </c>
    </row>
    <row r="31" spans="1:6">
      <c r="A31" s="3" t="s">
        <v>31</v>
      </c>
      <c r="B31" s="3" t="s">
        <v>33</v>
      </c>
      <c r="C31" s="3">
        <v>2</v>
      </c>
      <c r="D31" s="3">
        <v>15.99</v>
      </c>
      <c r="E31" s="3">
        <v>35</v>
      </c>
      <c r="F31" s="3" t="s">
        <v>32</v>
      </c>
    </row>
    <row r="32" spans="1:6">
      <c r="A32" s="3" t="s">
        <v>28</v>
      </c>
      <c r="B32" s="3" t="s">
        <v>39</v>
      </c>
      <c r="C32" s="3">
        <v>0</v>
      </c>
      <c r="D32" s="3">
        <v>16.22</v>
      </c>
      <c r="E32" s="3">
        <v>31</v>
      </c>
      <c r="F32" s="3" t="s">
        <v>34</v>
      </c>
    </row>
    <row r="33" spans="1:6">
      <c r="A33" s="3" t="s">
        <v>31</v>
      </c>
      <c r="B33" s="3" t="s">
        <v>33</v>
      </c>
      <c r="C33" s="3">
        <v>1</v>
      </c>
      <c r="D33" s="3">
        <v>16.61</v>
      </c>
      <c r="E33" s="3">
        <v>36</v>
      </c>
      <c r="F33" s="3" t="s">
        <v>30</v>
      </c>
    </row>
    <row r="34" spans="1:6">
      <c r="A34" s="3" t="s">
        <v>31</v>
      </c>
      <c r="B34" s="3" t="s">
        <v>39</v>
      </c>
      <c r="C34" s="3">
        <v>3</v>
      </c>
      <c r="D34" s="3">
        <v>17.260000000000002</v>
      </c>
      <c r="E34" s="3">
        <v>43</v>
      </c>
      <c r="F34" s="3" t="s">
        <v>32</v>
      </c>
    </row>
    <row r="35" spans="1:6">
      <c r="A35" s="3" t="s">
        <v>28</v>
      </c>
      <c r="B35" s="3" t="s">
        <v>39</v>
      </c>
      <c r="C35" s="3">
        <v>0</v>
      </c>
      <c r="D35" s="3">
        <v>18.75</v>
      </c>
      <c r="E35" s="3">
        <v>33</v>
      </c>
      <c r="F35" s="3" t="s">
        <v>32</v>
      </c>
    </row>
    <row r="36" spans="1:6">
      <c r="A36" s="3" t="s">
        <v>31</v>
      </c>
      <c r="B36" s="3" t="s">
        <v>33</v>
      </c>
      <c r="C36" s="3">
        <v>2</v>
      </c>
      <c r="D36" s="3">
        <v>19.399999999999999</v>
      </c>
      <c r="E36" s="3">
        <v>48</v>
      </c>
      <c r="F36" s="3" t="s">
        <v>32</v>
      </c>
    </row>
    <row r="37" spans="1:6">
      <c r="A37" s="3" t="s">
        <v>31</v>
      </c>
      <c r="B37" s="3" t="s">
        <v>39</v>
      </c>
      <c r="C37" s="3">
        <v>3</v>
      </c>
      <c r="D37" s="3">
        <v>23.3</v>
      </c>
      <c r="E37" s="3">
        <v>42</v>
      </c>
      <c r="F37" s="3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AF7B-12A7-47DD-B966-CE4636D97828}">
  <dimension ref="A1:G7"/>
  <sheetViews>
    <sheetView workbookViewId="0">
      <selection activeCell="G1" sqref="G1"/>
    </sheetView>
  </sheetViews>
  <sheetFormatPr defaultRowHeight="15"/>
  <cols>
    <col min="5" max="5" width="17.7109375" bestFit="1" customWidth="1"/>
  </cols>
  <sheetData>
    <row r="1" spans="1:7">
      <c r="A1">
        <v>1</v>
      </c>
      <c r="B1" t="s">
        <v>40</v>
      </c>
      <c r="C1" t="s">
        <v>41</v>
      </c>
      <c r="E1" t="s">
        <v>42</v>
      </c>
      <c r="G1">
        <f>_xlfn.STDEV.S(A1:A6)</f>
        <v>3.6560452221856705</v>
      </c>
    </row>
    <row r="2" spans="1:7">
      <c r="A2">
        <v>4</v>
      </c>
      <c r="B2">
        <f>AVERAGE(A1:A6)</f>
        <v>4.833333333333333</v>
      </c>
      <c r="C2">
        <f>A1-$B$2</f>
        <v>-3.833333333333333</v>
      </c>
      <c r="E2">
        <f>AVERAGE(C2:C7)</f>
        <v>0</v>
      </c>
    </row>
    <row r="3" spans="1:7">
      <c r="A3">
        <v>1</v>
      </c>
      <c r="C3">
        <f t="shared" ref="C3:C8" si="0">A2-$B$2</f>
        <v>-0.83333333333333304</v>
      </c>
    </row>
    <row r="4" spans="1:7">
      <c r="A4">
        <v>5</v>
      </c>
      <c r="C4">
        <f t="shared" si="0"/>
        <v>-3.833333333333333</v>
      </c>
    </row>
    <row r="5" spans="1:7">
      <c r="A5">
        <v>8</v>
      </c>
      <c r="C5">
        <f t="shared" si="0"/>
        <v>0.16666666666666696</v>
      </c>
    </row>
    <row r="6" spans="1:7">
      <c r="A6">
        <v>10</v>
      </c>
      <c r="C6">
        <f t="shared" si="0"/>
        <v>3.166666666666667</v>
      </c>
    </row>
    <row r="7" spans="1:7">
      <c r="C7">
        <f t="shared" si="0"/>
        <v>5.166666666666667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4B60-680F-4E87-97B6-3AE56E235E70}">
  <dimension ref="A1:J38"/>
  <sheetViews>
    <sheetView workbookViewId="0">
      <selection activeCell="B2" sqref="B2"/>
    </sheetView>
  </sheetViews>
  <sheetFormatPr defaultRowHeight="15"/>
  <cols>
    <col min="6" max="6" width="12.42578125" bestFit="1" customWidth="1"/>
    <col min="8" max="8" width="18.42578125" bestFit="1" customWidth="1"/>
    <col min="9" max="9" width="12.85546875" bestFit="1" customWidth="1"/>
  </cols>
  <sheetData>
    <row r="1" spans="1:10">
      <c r="A1" t="s">
        <v>43</v>
      </c>
      <c r="B1" t="s">
        <v>5</v>
      </c>
      <c r="D1" t="s">
        <v>44</v>
      </c>
      <c r="F1" t="s">
        <v>45</v>
      </c>
      <c r="G1" t="s">
        <v>46</v>
      </c>
      <c r="H1" t="s">
        <v>3</v>
      </c>
      <c r="I1" t="s">
        <v>4</v>
      </c>
      <c r="J1" t="s">
        <v>1</v>
      </c>
    </row>
    <row r="2" spans="1:10">
      <c r="A2" cm="1">
        <f t="array" ref="A2:A37">_xlfn.UNIQUE(companhiaMB!D2:D37)</f>
        <v>4</v>
      </c>
      <c r="B2">
        <f>COUNTIF(companhiaMB!D2:D37,A2)</f>
        <v>1</v>
      </c>
      <c r="D2">
        <f>MIN(companhiaMB!D2:D37)</f>
        <v>4</v>
      </c>
      <c r="F2" t="s">
        <v>47</v>
      </c>
      <c r="G2">
        <f>COUNTIFS(companhiaMB!D2:D37,"&gt;=4",companhiaMB!D2:D37, "&lt;8")</f>
        <v>10</v>
      </c>
      <c r="H2">
        <f>G2/$G$7</f>
        <v>0.27777777777777779</v>
      </c>
      <c r="I2">
        <f>H2*100</f>
        <v>27.777777777777779</v>
      </c>
      <c r="J2">
        <f>H2 / (8 - 4)</f>
        <v>6.9444444444444448E-2</v>
      </c>
    </row>
    <row r="3" spans="1:10">
      <c r="A3">
        <v>4.5599999999999996</v>
      </c>
      <c r="B3">
        <f>COUNTIF(companhiaMB!D3:D38,A3)</f>
        <v>1</v>
      </c>
      <c r="D3" t="s">
        <v>48</v>
      </c>
      <c r="F3" t="s">
        <v>49</v>
      </c>
      <c r="G3">
        <f>COUNTIFS(companhiaMB!$D$2:$D$37,"&gt;=8",companhiaMB!$D$2:$D$37, "&lt;12")</f>
        <v>12</v>
      </c>
      <c r="H3">
        <f t="shared" ref="H3:H6" si="0">G3/$G$7</f>
        <v>0.33333333333333331</v>
      </c>
      <c r="I3">
        <f t="shared" ref="I3:I6" si="1">H3*100</f>
        <v>33.333333333333329</v>
      </c>
      <c r="J3">
        <f>H3 / (12 - 8)</f>
        <v>8.3333333333333329E-2</v>
      </c>
    </row>
    <row r="4" spans="1:10">
      <c r="A4">
        <v>5.25</v>
      </c>
      <c r="B4">
        <f>COUNTIF(companhiaMB!D4:D39,A4)</f>
        <v>1</v>
      </c>
      <c r="D4">
        <f>MAX(companhiaMB!D7:D37)</f>
        <v>23.3</v>
      </c>
      <c r="F4" t="s">
        <v>50</v>
      </c>
      <c r="G4">
        <f>COUNTIFS(companhiaMB!$D$2:$D$37,"&gt;=12",companhiaMB!$D$2:$D$37, "&lt;16")</f>
        <v>8</v>
      </c>
      <c r="H4">
        <f t="shared" si="0"/>
        <v>0.22222222222222221</v>
      </c>
      <c r="I4">
        <f t="shared" si="1"/>
        <v>22.222222222222221</v>
      </c>
      <c r="J4">
        <f>H4 / 4</f>
        <v>5.5555555555555552E-2</v>
      </c>
    </row>
    <row r="5" spans="1:10">
      <c r="A5">
        <v>5.73</v>
      </c>
      <c r="B5">
        <f>COUNTIF(companhiaMB!D5:D40,A5)</f>
        <v>1</v>
      </c>
      <c r="F5" t="s">
        <v>51</v>
      </c>
      <c r="G5">
        <f>COUNTIFS(companhiaMB!$D$2:$D$37,"&gt;=16",companhiaMB!$D$2:$D$37, "&lt;20")</f>
        <v>5</v>
      </c>
      <c r="H5">
        <f t="shared" si="0"/>
        <v>0.1388888888888889</v>
      </c>
      <c r="I5">
        <f t="shared" si="1"/>
        <v>13.888888888888889</v>
      </c>
      <c r="J5">
        <f>H5 / 4</f>
        <v>3.4722222222222224E-2</v>
      </c>
    </row>
    <row r="6" spans="1:10">
      <c r="A6">
        <v>6.26</v>
      </c>
      <c r="B6">
        <f>COUNTIF(companhiaMB!D6:D41,A6)</f>
        <v>1</v>
      </c>
      <c r="F6" t="s">
        <v>52</v>
      </c>
      <c r="G6">
        <f>COUNTIFS(companhiaMB!$D$2:$D$37,"&gt;=20",companhiaMB!$D$2:$D$37, "&lt;=24")</f>
        <v>1</v>
      </c>
      <c r="H6">
        <f t="shared" si="0"/>
        <v>2.7777777777777776E-2</v>
      </c>
      <c r="I6">
        <f t="shared" si="1"/>
        <v>2.7777777777777777</v>
      </c>
      <c r="J6">
        <f>H6 / 4</f>
        <v>6.9444444444444441E-3</v>
      </c>
    </row>
    <row r="7" spans="1:10">
      <c r="A7">
        <v>6.66</v>
      </c>
      <c r="B7">
        <f>COUNTIF(companhiaMB!D7:D42,A7)</f>
        <v>1</v>
      </c>
      <c r="F7" t="s">
        <v>17</v>
      </c>
      <c r="G7">
        <f>SUM(G2:G6)</f>
        <v>36</v>
      </c>
      <c r="H7">
        <f>SUM(H2:H6)</f>
        <v>1</v>
      </c>
      <c r="I7">
        <f>SUM(I2:I6)</f>
        <v>99.999999999999986</v>
      </c>
    </row>
    <row r="8" spans="1:10">
      <c r="A8">
        <v>6.86</v>
      </c>
      <c r="B8">
        <f>COUNTIF(companhiaMB!D8:D43,A8)</f>
        <v>1</v>
      </c>
    </row>
    <row r="9" spans="1:10">
      <c r="A9">
        <v>7.39</v>
      </c>
      <c r="B9">
        <f>COUNTIF(companhiaMB!D9:D44,A9)</f>
        <v>1</v>
      </c>
    </row>
    <row r="10" spans="1:10">
      <c r="A10">
        <v>7.59</v>
      </c>
      <c r="B10">
        <f>COUNTIF(companhiaMB!D10:D45,A10)</f>
        <v>1</v>
      </c>
    </row>
    <row r="11" spans="1:10">
      <c r="A11">
        <v>7.44</v>
      </c>
      <c r="B11">
        <f>COUNTIF(companhiaMB!D11:D46,A11)</f>
        <v>1</v>
      </c>
    </row>
    <row r="12" spans="1:10">
      <c r="A12">
        <v>8.1199999999999992</v>
      </c>
      <c r="B12">
        <f>COUNTIF(companhiaMB!D12:D47,A12)</f>
        <v>1</v>
      </c>
    </row>
    <row r="13" spans="1:10">
      <c r="A13">
        <v>8.4600000000000009</v>
      </c>
      <c r="B13">
        <f>COUNTIF(companhiaMB!D13:D48,A13)</f>
        <v>1</v>
      </c>
    </row>
    <row r="14" spans="1:10">
      <c r="A14">
        <v>8.74</v>
      </c>
      <c r="B14">
        <f>COUNTIF(companhiaMB!D14:D49,A14)</f>
        <v>1</v>
      </c>
    </row>
    <row r="15" spans="1:10">
      <c r="A15">
        <v>8.9499999999999993</v>
      </c>
      <c r="B15">
        <f>COUNTIF(companhiaMB!D15:D50,A15)</f>
        <v>1</v>
      </c>
    </row>
    <row r="16" spans="1:10">
      <c r="A16">
        <v>9.1300000000000008</v>
      </c>
      <c r="B16">
        <f>COUNTIF(companhiaMB!D16:D51,A16)</f>
        <v>1</v>
      </c>
    </row>
    <row r="17" spans="1:2">
      <c r="A17">
        <v>9.35</v>
      </c>
      <c r="B17">
        <f>COUNTIF(companhiaMB!D17:D52,A17)</f>
        <v>1</v>
      </c>
    </row>
    <row r="18" spans="1:2">
      <c r="A18">
        <v>9.77</v>
      </c>
      <c r="B18">
        <f>COUNTIF(companhiaMB!D18:D53,A18)</f>
        <v>1</v>
      </c>
    </row>
    <row r="19" spans="1:2">
      <c r="A19">
        <v>9.8000000000000007</v>
      </c>
      <c r="B19">
        <f>COUNTIF(companhiaMB!D19:D54,A19)</f>
        <v>1</v>
      </c>
    </row>
    <row r="20" spans="1:2">
      <c r="A20">
        <v>10.53</v>
      </c>
      <c r="B20">
        <f>COUNTIF(companhiaMB!D20:D55,A20)</f>
        <v>1</v>
      </c>
    </row>
    <row r="21" spans="1:2">
      <c r="A21">
        <v>10.76</v>
      </c>
      <c r="B21">
        <f>COUNTIF(companhiaMB!D21:D56,A21)</f>
        <v>1</v>
      </c>
    </row>
    <row r="22" spans="1:2">
      <c r="A22">
        <v>11.06</v>
      </c>
      <c r="B22">
        <f>COUNTIF(companhiaMB!D22:D57,A22)</f>
        <v>1</v>
      </c>
    </row>
    <row r="23" spans="1:2">
      <c r="A23">
        <v>11.59</v>
      </c>
      <c r="B23">
        <f>COUNTIF(companhiaMB!D23:D58,A23)</f>
        <v>1</v>
      </c>
    </row>
    <row r="24" spans="1:2">
      <c r="A24">
        <v>12</v>
      </c>
      <c r="B24">
        <f>COUNTIF(companhiaMB!D24:D59,A24)</f>
        <v>1</v>
      </c>
    </row>
    <row r="25" spans="1:2">
      <c r="A25">
        <v>12.79</v>
      </c>
      <c r="B25">
        <f>COUNTIF(companhiaMB!D25:D60,A25)</f>
        <v>1</v>
      </c>
    </row>
    <row r="26" spans="1:2">
      <c r="A26">
        <v>13.23</v>
      </c>
      <c r="B26">
        <f>COUNTIF(companhiaMB!D26:D61,A26)</f>
        <v>1</v>
      </c>
    </row>
    <row r="27" spans="1:2">
      <c r="A27">
        <v>13.6</v>
      </c>
      <c r="B27">
        <f>COUNTIF(companhiaMB!D27:D62,A27)</f>
        <v>1</v>
      </c>
    </row>
    <row r="28" spans="1:2">
      <c r="A28">
        <v>13.85</v>
      </c>
      <c r="B28">
        <f>COUNTIF(companhiaMB!D28:D63,A28)</f>
        <v>1</v>
      </c>
    </row>
    <row r="29" spans="1:2">
      <c r="A29">
        <v>14.69</v>
      </c>
      <c r="B29">
        <f>COUNTIF(companhiaMB!D29:D64,A29)</f>
        <v>1</v>
      </c>
    </row>
    <row r="30" spans="1:2">
      <c r="A30">
        <v>14.71</v>
      </c>
      <c r="B30">
        <f>COUNTIF(companhiaMB!D30:D65,A30)</f>
        <v>1</v>
      </c>
    </row>
    <row r="31" spans="1:2">
      <c r="A31">
        <v>15.99</v>
      </c>
      <c r="B31">
        <f>COUNTIF(companhiaMB!D31:D66,A31)</f>
        <v>1</v>
      </c>
    </row>
    <row r="32" spans="1:2">
      <c r="A32">
        <v>16.22</v>
      </c>
      <c r="B32">
        <f>COUNTIF(companhiaMB!D32:D67,A32)</f>
        <v>1</v>
      </c>
    </row>
    <row r="33" spans="1:2">
      <c r="A33">
        <v>16.61</v>
      </c>
      <c r="B33">
        <f>COUNTIF(companhiaMB!D33:D68,A33)</f>
        <v>1</v>
      </c>
    </row>
    <row r="34" spans="1:2">
      <c r="A34">
        <v>17.260000000000002</v>
      </c>
      <c r="B34">
        <f>COUNTIF(companhiaMB!D34:D69,A34)</f>
        <v>1</v>
      </c>
    </row>
    <row r="35" spans="1:2">
      <c r="A35">
        <v>18.75</v>
      </c>
      <c r="B35">
        <f>COUNTIF(companhiaMB!D35:D70,A35)</f>
        <v>1</v>
      </c>
    </row>
    <row r="36" spans="1:2">
      <c r="A36">
        <v>19.399999999999999</v>
      </c>
      <c r="B36">
        <f>COUNTIF(companhiaMB!D36:D71,A36)</f>
        <v>1</v>
      </c>
    </row>
    <row r="37" spans="1:2">
      <c r="A37">
        <v>23.3</v>
      </c>
      <c r="B37">
        <f>COUNTIF(companhiaMB!D37:D72,A37)</f>
        <v>1</v>
      </c>
    </row>
    <row r="38" spans="1:2">
      <c r="A38" t="s">
        <v>17</v>
      </c>
      <c r="B38">
        <f>SUM(B2:B37)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2021-08-16T12:51:53Z</dcterms:created>
  <dcterms:modified xsi:type="dcterms:W3CDTF">2021-08-26T00:55:46Z</dcterms:modified>
  <cp:category/>
  <cp:contentStatus/>
</cp:coreProperties>
</file>